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2.xml" ContentType="application/vnd.openxmlformats-officedocument.drawing+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drawings/drawing14.xml" ContentType="application/vnd.openxmlformats-officedocument.drawing+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drawings/drawing16.xml" ContentType="application/vnd.openxmlformats-officedocument.drawing+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D:\Downloads\"/>
    </mc:Choice>
  </mc:AlternateContent>
  <xr:revisionPtr revIDLastSave="0" documentId="8_{06DF4707-6756-4059-B8B2-9D2104746EB5}" xr6:coauthVersionLast="47" xr6:coauthVersionMax="47" xr10:uidLastSave="{00000000-0000-0000-0000-000000000000}"/>
  <bookViews>
    <workbookView xWindow="-120" yWindow="-120" windowWidth="77040" windowHeight="21150" tabRatio="944" xr2:uid="{00000000-000D-0000-FFFF-FFFF00000000}"/>
    <workbookView xWindow="-120" yWindow="-120" windowWidth="77040" windowHeight="21150" firstSheet="10" activeTab="10" xr2:uid="{C3242F39-B181-4CFC-9629-4C0A7907022B}"/>
  </bookViews>
  <sheets>
    <sheet name="Cover Sheet" sheetId="47" r:id="rId1"/>
    <sheet name="HDD Fit for baseline; SCOP est." sheetId="38" r:id="rId2"/>
    <sheet name="HDD Fit for installed" sheetId="46" r:id="rId3"/>
    <sheet name="Special SCOPs and checks" sheetId="37" state="hidden" r:id="rId4"/>
    <sheet name="Analysis of alt bases" sheetId="21" state="hidden" r:id="rId5"/>
    <sheet name="KBOS -- Logan Data" sheetId="1" state="hidden" r:id="rId6"/>
    <sheet name="KBED -- Bedford Data" sheetId="2" state="hidden" r:id="rId7"/>
    <sheet name="Daily KBOS (2022-3)" sheetId="4" state="hidden" r:id="rId8"/>
    <sheet name="Daily KBED (2022-3)" sheetId="5" state="hidden" r:id="rId9"/>
    <sheet name="DAILY HDD51 118" sheetId="14" r:id="rId10"/>
    <sheet name="Gas Baseline" sheetId="7" r:id="rId11"/>
    <sheet name="kwh" sheetId="9" r:id="rId12"/>
    <sheet name="HDD" sheetId="3" r:id="rId13"/>
    <sheet name="HDD--Daily" sheetId="6" r:id="rId14"/>
    <sheet name="RECS" sheetId="41" r:id="rId15"/>
    <sheet name="Internal Gain" sheetId="43" state="hidden" r:id="rId16"/>
    <sheet name="Downstairs kwh all" sheetId="44" state="hidden" r:id="rId17"/>
    <sheet name="Upstairs kwh, All " sheetId="42" state="hidden" r:id="rId18"/>
    <sheet name="Correlation, alt computations" sheetId="8" state="hidden" r:id="rId19"/>
    <sheet name="Intercept, alt computations" sheetId="20" state="hidden" r:id="rId20"/>
    <sheet name="Monthly HDD46 118" sheetId="26" state="hidden" r:id="rId21"/>
    <sheet name="Montly HDD49 118" sheetId="16" state="hidden" r:id="rId22"/>
    <sheet name="Monthly HDD50 118" sheetId="36" state="hidden" r:id="rId23"/>
    <sheet name="24 Month HDD54 118" sheetId="30" state="hidden" r:id="rId24"/>
    <sheet name="Monthly HDD54 118" sheetId="27" state="hidden" r:id="rId25"/>
    <sheet name="Monthly HDD60 118" sheetId="35" state="hidden" r:id="rId26"/>
    <sheet name="Monthly HDD43 120" sheetId="18" state="hidden" r:id="rId27"/>
    <sheet name="Monthly  HDD46 120" sheetId="25" state="hidden" r:id="rId28"/>
    <sheet name="Monthly  HDD50 120 " sheetId="19" state="hidden" r:id="rId29"/>
    <sheet name="Monthly  HDD54 120" sheetId="24" state="hidden" r:id="rId30"/>
    <sheet name="Monthly HDD46 Both" sheetId="22" state="hidden" r:id="rId31"/>
    <sheet name="Monthly HDD50 Both" sheetId="11" state="hidden" r:id="rId32"/>
    <sheet name="24 Month HDD54 Both" sheetId="29" state="hidden" r:id="rId33"/>
    <sheet name="Monthly HDD54 Both" sheetId="23" state="hidden" r:id="rId34"/>
    <sheet name="Monthly HDD60 both" sheetId="31" state="hidden" r:id="rId35"/>
    <sheet name="6 Month Hdd54 Both" sheetId="34" state="hidden" r:id="rId36"/>
    <sheet name="6 Month HDD65 Both" sheetId="33" state="hidden" r:id="rId37"/>
    <sheet name="Winter 2021-2022" sheetId="48" r:id="rId38"/>
  </sheets>
  <definedNames>
    <definedName name="_xlnm._FilterDatabase" localSheetId="16" hidden="1">'Downstairs kwh all'!$A$1:$S$190</definedName>
    <definedName name="kwh_per_therm">kwh!$G$13</definedName>
  </definedNames>
  <calcPr calcId="191028"/>
  <pivotCaches>
    <pivotCache cacheId="0" r:id="rId39"/>
    <pivotCache cacheId="1" r:id="rId4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48" l="1"/>
  <c r="D38" i="48"/>
  <c r="C38" i="48"/>
  <c r="B38" i="48"/>
  <c r="D35" i="48"/>
  <c r="D36" i="48" s="1"/>
  <c r="C35" i="48"/>
  <c r="C36" i="48" s="1"/>
  <c r="B35" i="48"/>
  <c r="B36" i="48" s="1"/>
  <c r="AH9" i="48"/>
  <c r="AG9" i="48"/>
  <c r="AF9" i="48"/>
  <c r="AE9" i="48"/>
  <c r="AD9" i="48"/>
  <c r="AC9" i="48"/>
  <c r="AB9" i="48"/>
  <c r="AA9" i="48"/>
  <c r="Z9" i="48"/>
  <c r="Y9" i="48"/>
  <c r="X9" i="48"/>
  <c r="W9" i="48"/>
  <c r="V9" i="48"/>
  <c r="U9" i="48"/>
  <c r="T9" i="48"/>
  <c r="S9" i="48"/>
  <c r="R9" i="48"/>
  <c r="Q9" i="48"/>
  <c r="P9" i="48"/>
  <c r="O9" i="48"/>
  <c r="N9" i="48"/>
  <c r="M9" i="48"/>
  <c r="L9" i="48"/>
  <c r="K9" i="48"/>
  <c r="J9" i="48"/>
  <c r="I9" i="48"/>
  <c r="H9" i="48"/>
  <c r="G9" i="48"/>
  <c r="F9" i="48"/>
  <c r="E9" i="48"/>
  <c r="D9" i="48"/>
  <c r="C9" i="48"/>
  <c r="B9"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E7" i="48"/>
  <c r="D7" i="48"/>
  <c r="C7" i="48"/>
  <c r="B51" i="43"/>
  <c r="B34" i="43"/>
  <c r="B35" i="43" s="1"/>
  <c r="AH53" i="46"/>
  <c r="AH55" i="46" s="1"/>
  <c r="AG53" i="46"/>
  <c r="AG55" i="46" s="1"/>
  <c r="AF53" i="46"/>
  <c r="AF55" i="46" s="1"/>
  <c r="AE53" i="46"/>
  <c r="AE55" i="46" s="1"/>
  <c r="AD53" i="46"/>
  <c r="AD55" i="46" s="1"/>
  <c r="AC53" i="46"/>
  <c r="AC55" i="46" s="1"/>
  <c r="AB53" i="46"/>
  <c r="AB55" i="46" s="1"/>
  <c r="AA53" i="46"/>
  <c r="AA55" i="46" s="1"/>
  <c r="Z53" i="46"/>
  <c r="Z55" i="46" s="1"/>
  <c r="Y53" i="46"/>
  <c r="Y55" i="46" s="1"/>
  <c r="X53" i="46"/>
  <c r="X55" i="46" s="1"/>
  <c r="W53" i="46"/>
  <c r="W55" i="46" s="1"/>
  <c r="V53" i="46"/>
  <c r="V55" i="46" s="1"/>
  <c r="U53" i="46"/>
  <c r="U55" i="46" s="1"/>
  <c r="T53" i="46"/>
  <c r="T55" i="46" s="1"/>
  <c r="S53" i="46"/>
  <c r="S55" i="46" s="1"/>
  <c r="R53" i="46"/>
  <c r="R54" i="46" s="1"/>
  <c r="Q53" i="46"/>
  <c r="Q54" i="46" s="1"/>
  <c r="P53" i="46"/>
  <c r="P54" i="46" s="1"/>
  <c r="O53" i="46"/>
  <c r="O54" i="46" s="1"/>
  <c r="N53" i="46"/>
  <c r="N54" i="46" s="1"/>
  <c r="M53" i="46"/>
  <c r="M54" i="46" s="1"/>
  <c r="L53" i="46"/>
  <c r="L54" i="46" s="1"/>
  <c r="K53" i="46"/>
  <c r="K54" i="46" s="1"/>
  <c r="J53" i="46"/>
  <c r="J55" i="46" s="1"/>
  <c r="I53" i="46"/>
  <c r="I55" i="46" s="1"/>
  <c r="H53" i="46"/>
  <c r="H55" i="46" s="1"/>
  <c r="G53" i="46"/>
  <c r="G55" i="46" s="1"/>
  <c r="F53" i="46"/>
  <c r="F55" i="46" s="1"/>
  <c r="E53" i="46"/>
  <c r="E55" i="46" s="1"/>
  <c r="D53" i="46"/>
  <c r="D55" i="46" s="1"/>
  <c r="C53" i="46"/>
  <c r="C55" i="46" s="1"/>
  <c r="AH52" i="46"/>
  <c r="AG52" i="46"/>
  <c r="AF52" i="46"/>
  <c r="AE52" i="46"/>
  <c r="AD52" i="46"/>
  <c r="AC52" i="46"/>
  <c r="AB52" i="46"/>
  <c r="AA52" i="46"/>
  <c r="Z52" i="46"/>
  <c r="Y52" i="46"/>
  <c r="X52" i="46"/>
  <c r="W52" i="46"/>
  <c r="V52" i="46"/>
  <c r="U52" i="46"/>
  <c r="T52" i="46"/>
  <c r="S52" i="46"/>
  <c r="R52" i="46"/>
  <c r="Q52" i="46"/>
  <c r="P52" i="46"/>
  <c r="O52" i="46"/>
  <c r="N52" i="46"/>
  <c r="M52" i="46"/>
  <c r="M55" i="46" s="1"/>
  <c r="L52" i="46"/>
  <c r="K52" i="46"/>
  <c r="K55" i="46" s="1"/>
  <c r="J52" i="46"/>
  <c r="I52" i="46"/>
  <c r="H52" i="46"/>
  <c r="G52" i="46"/>
  <c r="F52" i="46"/>
  <c r="E52" i="46"/>
  <c r="D52" i="46"/>
  <c r="C52" i="46"/>
  <c r="AH51" i="46"/>
  <c r="AG51" i="46"/>
  <c r="AF51" i="46"/>
  <c r="AE51" i="46"/>
  <c r="AD51" i="46"/>
  <c r="AC51" i="46"/>
  <c r="AB51" i="46"/>
  <c r="AA51" i="46"/>
  <c r="Z51" i="46"/>
  <c r="Y51" i="46"/>
  <c r="X51" i="46"/>
  <c r="W51" i="46"/>
  <c r="V51" i="46"/>
  <c r="U51" i="46"/>
  <c r="U54" i="46" s="1"/>
  <c r="T51" i="46"/>
  <c r="S51" i="46"/>
  <c r="S54" i="46" s="1"/>
  <c r="R51" i="46"/>
  <c r="Q51" i="46"/>
  <c r="P51" i="46"/>
  <c r="O51" i="46"/>
  <c r="N51" i="46"/>
  <c r="M51" i="46"/>
  <c r="L51" i="46"/>
  <c r="K51" i="46"/>
  <c r="J51" i="46"/>
  <c r="I51" i="46"/>
  <c r="H51" i="46"/>
  <c r="G51" i="46"/>
  <c r="F51" i="46"/>
  <c r="E51" i="46"/>
  <c r="D51" i="46"/>
  <c r="C51" i="46"/>
  <c r="AH50" i="46"/>
  <c r="AG50" i="46"/>
  <c r="AF50" i="46"/>
  <c r="AE50" i="46"/>
  <c r="AD50" i="46"/>
  <c r="AC50" i="46"/>
  <c r="AB50" i="46"/>
  <c r="AA50" i="46"/>
  <c r="Z50" i="46"/>
  <c r="Y50" i="46"/>
  <c r="X50" i="46"/>
  <c r="W50" i="46"/>
  <c r="V50" i="46"/>
  <c r="U50" i="46"/>
  <c r="T50" i="46"/>
  <c r="S50" i="46"/>
  <c r="R50" i="46"/>
  <c r="Q50" i="46"/>
  <c r="P50" i="46"/>
  <c r="O50" i="46"/>
  <c r="N50" i="46"/>
  <c r="M50" i="46"/>
  <c r="L50" i="46"/>
  <c r="K50" i="46"/>
  <c r="J50" i="46"/>
  <c r="I50" i="46"/>
  <c r="H50" i="46"/>
  <c r="G50" i="46"/>
  <c r="F50" i="46"/>
  <c r="E50" i="46"/>
  <c r="D50" i="46"/>
  <c r="C50" i="46"/>
  <c r="AH49" i="46"/>
  <c r="AG49" i="46"/>
  <c r="AF49" i="46"/>
  <c r="AE49" i="46"/>
  <c r="AD49" i="46"/>
  <c r="AC49" i="46"/>
  <c r="AB49" i="46"/>
  <c r="AA49" i="46"/>
  <c r="Z49" i="46"/>
  <c r="Y49" i="46"/>
  <c r="X49" i="46"/>
  <c r="W49" i="46"/>
  <c r="V49" i="46"/>
  <c r="U49" i="46"/>
  <c r="T49" i="46"/>
  <c r="S49" i="46"/>
  <c r="R49" i="46"/>
  <c r="Q49" i="46"/>
  <c r="P49" i="46"/>
  <c r="O49" i="46"/>
  <c r="N49" i="46"/>
  <c r="M49" i="46"/>
  <c r="L49" i="46"/>
  <c r="K49" i="46"/>
  <c r="J49" i="46"/>
  <c r="I49" i="46"/>
  <c r="H49" i="46"/>
  <c r="G49" i="46"/>
  <c r="F49" i="46"/>
  <c r="E49" i="46"/>
  <c r="D49" i="46"/>
  <c r="C49" i="46"/>
  <c r="AH45" i="46"/>
  <c r="AH47" i="46" s="1"/>
  <c r="AG45" i="46"/>
  <c r="AG47" i="46" s="1"/>
  <c r="AF45" i="46"/>
  <c r="AF47" i="46" s="1"/>
  <c r="AE45" i="46"/>
  <c r="AE47" i="46" s="1"/>
  <c r="AD45" i="46"/>
  <c r="AD47" i="46" s="1"/>
  <c r="AC45" i="46"/>
  <c r="AC47" i="46" s="1"/>
  <c r="AB45" i="46"/>
  <c r="AB47" i="46" s="1"/>
  <c r="AA45" i="46"/>
  <c r="AA47" i="46" s="1"/>
  <c r="Z45" i="46"/>
  <c r="Z47" i="46" s="1"/>
  <c r="Y45" i="46"/>
  <c r="Y47" i="46" s="1"/>
  <c r="X45" i="46"/>
  <c r="X47" i="46" s="1"/>
  <c r="W45" i="46"/>
  <c r="W47" i="46" s="1"/>
  <c r="V45" i="46"/>
  <c r="V47" i="46" s="1"/>
  <c r="U45" i="46"/>
  <c r="U47" i="46" s="1"/>
  <c r="T45" i="46"/>
  <c r="T47" i="46" s="1"/>
  <c r="S45" i="46"/>
  <c r="S47" i="46" s="1"/>
  <c r="R45" i="46"/>
  <c r="R46" i="46" s="1"/>
  <c r="Q45" i="46"/>
  <c r="Q46" i="46" s="1"/>
  <c r="P45" i="46"/>
  <c r="P46" i="46" s="1"/>
  <c r="O45" i="46"/>
  <c r="O46" i="46" s="1"/>
  <c r="N45" i="46"/>
  <c r="N46" i="46" s="1"/>
  <c r="M45" i="46"/>
  <c r="M46" i="46" s="1"/>
  <c r="L45" i="46"/>
  <c r="L46" i="46" s="1"/>
  <c r="K45" i="46"/>
  <c r="K46" i="46" s="1"/>
  <c r="J45" i="46"/>
  <c r="J47" i="46" s="1"/>
  <c r="I45" i="46"/>
  <c r="I47" i="46" s="1"/>
  <c r="H45" i="46"/>
  <c r="H47" i="46" s="1"/>
  <c r="G45" i="46"/>
  <c r="G47" i="46" s="1"/>
  <c r="F45" i="46"/>
  <c r="F47" i="46" s="1"/>
  <c r="E45" i="46"/>
  <c r="E47" i="46" s="1"/>
  <c r="D45" i="46"/>
  <c r="D47" i="46" s="1"/>
  <c r="C45" i="46"/>
  <c r="C47" i="46" s="1"/>
  <c r="AH44" i="46"/>
  <c r="AG44" i="46"/>
  <c r="AF44" i="46"/>
  <c r="AE44" i="46"/>
  <c r="AD44" i="46"/>
  <c r="AC44" i="46"/>
  <c r="AB44" i="46"/>
  <c r="AA44" i="46"/>
  <c r="Z44" i="46"/>
  <c r="Y44" i="46"/>
  <c r="X44" i="46"/>
  <c r="W44" i="46"/>
  <c r="V44" i="46"/>
  <c r="U44" i="46"/>
  <c r="T44" i="46"/>
  <c r="S44" i="46"/>
  <c r="R44" i="46"/>
  <c r="Q44" i="46"/>
  <c r="P44" i="46"/>
  <c r="O44" i="46"/>
  <c r="N44" i="46"/>
  <c r="M44" i="46"/>
  <c r="L44" i="46"/>
  <c r="K44" i="46"/>
  <c r="K47" i="46" s="1"/>
  <c r="J44" i="46"/>
  <c r="I44" i="46"/>
  <c r="H44" i="46"/>
  <c r="G44" i="46"/>
  <c r="F44" i="46"/>
  <c r="E44" i="46"/>
  <c r="D44" i="46"/>
  <c r="C44" i="46"/>
  <c r="AH43" i="46"/>
  <c r="AG43" i="46"/>
  <c r="AF43" i="46"/>
  <c r="AE43" i="46"/>
  <c r="AD43" i="46"/>
  <c r="AC43" i="46"/>
  <c r="AB43" i="46"/>
  <c r="AA43" i="46"/>
  <c r="Z43" i="46"/>
  <c r="Y43" i="46"/>
  <c r="X43" i="46"/>
  <c r="W43" i="46"/>
  <c r="V43" i="46"/>
  <c r="U43" i="46"/>
  <c r="T43" i="46"/>
  <c r="S43" i="46"/>
  <c r="S46" i="46" s="1"/>
  <c r="R43" i="46"/>
  <c r="Q43" i="46"/>
  <c r="P43" i="46"/>
  <c r="O43" i="46"/>
  <c r="N43" i="46"/>
  <c r="M43" i="46"/>
  <c r="L43" i="46"/>
  <c r="K43" i="46"/>
  <c r="J43" i="46"/>
  <c r="I43" i="46"/>
  <c r="H43" i="46"/>
  <c r="G43" i="46"/>
  <c r="F43" i="46"/>
  <c r="E43" i="46"/>
  <c r="D43" i="46"/>
  <c r="C43" i="46"/>
  <c r="AH42" i="46"/>
  <c r="AG42" i="46"/>
  <c r="AF42" i="46"/>
  <c r="AE42" i="46"/>
  <c r="AD42" i="46"/>
  <c r="AC42" i="46"/>
  <c r="AB42" i="46"/>
  <c r="AA42" i="46"/>
  <c r="Z42" i="46"/>
  <c r="Y42" i="46"/>
  <c r="X42" i="46"/>
  <c r="W42" i="46"/>
  <c r="V42" i="46"/>
  <c r="U42" i="46"/>
  <c r="T42" i="46"/>
  <c r="S42" i="46"/>
  <c r="R42" i="46"/>
  <c r="Q42" i="46"/>
  <c r="P42" i="46"/>
  <c r="O42" i="46"/>
  <c r="N42" i="46"/>
  <c r="M42" i="46"/>
  <c r="L42" i="46"/>
  <c r="K42" i="46"/>
  <c r="J42" i="46"/>
  <c r="I42" i="46"/>
  <c r="H42" i="46"/>
  <c r="G42" i="46"/>
  <c r="F42" i="46"/>
  <c r="E42" i="46"/>
  <c r="D42" i="46"/>
  <c r="C42" i="46"/>
  <c r="AH41" i="46"/>
  <c r="AG41" i="46"/>
  <c r="AF41" i="46"/>
  <c r="AE41" i="46"/>
  <c r="AD41" i="46"/>
  <c r="AC41" i="46"/>
  <c r="AB41" i="46"/>
  <c r="AA41" i="46"/>
  <c r="Z41" i="46"/>
  <c r="Y41" i="46"/>
  <c r="X41" i="46"/>
  <c r="W41" i="46"/>
  <c r="V41" i="46"/>
  <c r="U41" i="46"/>
  <c r="T41" i="46"/>
  <c r="S41" i="46"/>
  <c r="R41" i="46"/>
  <c r="Q41" i="46"/>
  <c r="P41" i="46"/>
  <c r="O41" i="46"/>
  <c r="N41" i="46"/>
  <c r="M41" i="46"/>
  <c r="L41" i="46"/>
  <c r="K41" i="46"/>
  <c r="J41" i="46"/>
  <c r="I41" i="46"/>
  <c r="H41" i="46"/>
  <c r="G41" i="46"/>
  <c r="F41" i="46"/>
  <c r="E41" i="46"/>
  <c r="D41" i="46"/>
  <c r="C41" i="46"/>
  <c r="AH37" i="46"/>
  <c r="AH39" i="46" s="1"/>
  <c r="AG37" i="46"/>
  <c r="AG39" i="46" s="1"/>
  <c r="AF37" i="46"/>
  <c r="AF39" i="46" s="1"/>
  <c r="AE37" i="46"/>
  <c r="AE39" i="46" s="1"/>
  <c r="AD37" i="46"/>
  <c r="AD39" i="46" s="1"/>
  <c r="AC37" i="46"/>
  <c r="AC39" i="46" s="1"/>
  <c r="AB37" i="46"/>
  <c r="AB39" i="46" s="1"/>
  <c r="AA37" i="46"/>
  <c r="AA39" i="46" s="1"/>
  <c r="Z37" i="46"/>
  <c r="Z39" i="46" s="1"/>
  <c r="Y37" i="46"/>
  <c r="Y39" i="46" s="1"/>
  <c r="X37" i="46"/>
  <c r="X39" i="46" s="1"/>
  <c r="W37" i="46"/>
  <c r="W39" i="46" s="1"/>
  <c r="V37" i="46"/>
  <c r="V39" i="46" s="1"/>
  <c r="U37" i="46"/>
  <c r="U39" i="46" s="1"/>
  <c r="T37" i="46"/>
  <c r="T39" i="46" s="1"/>
  <c r="S37" i="46"/>
  <c r="S39" i="46" s="1"/>
  <c r="R37" i="46"/>
  <c r="R38" i="46" s="1"/>
  <c r="Q37" i="46"/>
  <c r="Q38" i="46" s="1"/>
  <c r="P37" i="46"/>
  <c r="P38" i="46" s="1"/>
  <c r="O37" i="46"/>
  <c r="O38" i="46" s="1"/>
  <c r="N37" i="46"/>
  <c r="N38" i="46" s="1"/>
  <c r="M37" i="46"/>
  <c r="M38" i="46" s="1"/>
  <c r="L37" i="46"/>
  <c r="L38" i="46" s="1"/>
  <c r="K37" i="46"/>
  <c r="K38" i="46" s="1"/>
  <c r="J37" i="46"/>
  <c r="J39" i="46" s="1"/>
  <c r="I37" i="46"/>
  <c r="I39" i="46" s="1"/>
  <c r="H37" i="46"/>
  <c r="H39" i="46" s="1"/>
  <c r="G37" i="46"/>
  <c r="G39" i="46" s="1"/>
  <c r="F37" i="46"/>
  <c r="F39" i="46" s="1"/>
  <c r="E37" i="46"/>
  <c r="E39" i="46" s="1"/>
  <c r="D37" i="46"/>
  <c r="D39" i="46" s="1"/>
  <c r="C37" i="46"/>
  <c r="C39" i="46" s="1"/>
  <c r="AH36" i="46"/>
  <c r="AG36" i="46"/>
  <c r="AF36" i="46"/>
  <c r="AE36" i="46"/>
  <c r="AD36" i="46"/>
  <c r="AC36" i="46"/>
  <c r="AB36" i="46"/>
  <c r="AA36" i="46"/>
  <c r="Z36" i="46"/>
  <c r="Y36" i="46"/>
  <c r="X36" i="46"/>
  <c r="W36" i="46"/>
  <c r="V36" i="46"/>
  <c r="U36" i="46"/>
  <c r="T36" i="46"/>
  <c r="S36" i="46"/>
  <c r="R36" i="46"/>
  <c r="Q36" i="46"/>
  <c r="P36" i="46"/>
  <c r="O36" i="46"/>
  <c r="N36" i="46"/>
  <c r="M36" i="46"/>
  <c r="M39" i="46" s="1"/>
  <c r="L36" i="46"/>
  <c r="K36" i="46"/>
  <c r="K39" i="46" s="1"/>
  <c r="J36" i="46"/>
  <c r="I36" i="46"/>
  <c r="H36" i="46"/>
  <c r="G36" i="46"/>
  <c r="F36" i="46"/>
  <c r="E36" i="46"/>
  <c r="D36" i="46"/>
  <c r="C36" i="46"/>
  <c r="AH35" i="46"/>
  <c r="AG35" i="46"/>
  <c r="AF35" i="46"/>
  <c r="AE35" i="46"/>
  <c r="AD35" i="46"/>
  <c r="AC35" i="46"/>
  <c r="AB35" i="46"/>
  <c r="AA35" i="46"/>
  <c r="Z35" i="46"/>
  <c r="Y35" i="46"/>
  <c r="X35" i="46"/>
  <c r="W35" i="46"/>
  <c r="V35" i="46"/>
  <c r="U35" i="46"/>
  <c r="U38" i="46" s="1"/>
  <c r="T35" i="46"/>
  <c r="S35" i="46"/>
  <c r="S38" i="46" s="1"/>
  <c r="R35" i="46"/>
  <c r="Q35" i="46"/>
  <c r="P35" i="46"/>
  <c r="O35" i="46"/>
  <c r="N35" i="46"/>
  <c r="M35" i="46"/>
  <c r="L35" i="46"/>
  <c r="K35" i="46"/>
  <c r="J35" i="46"/>
  <c r="I35" i="46"/>
  <c r="H35" i="46"/>
  <c r="G35" i="46"/>
  <c r="F35" i="46"/>
  <c r="E35" i="46"/>
  <c r="D35" i="46"/>
  <c r="C35" i="46"/>
  <c r="AH34" i="46"/>
  <c r="AG34" i="46"/>
  <c r="AF34" i="46"/>
  <c r="AE34" i="46"/>
  <c r="AD34" i="46"/>
  <c r="AC34" i="46"/>
  <c r="AB34" i="46"/>
  <c r="AA34" i="46"/>
  <c r="Z34" i="46"/>
  <c r="Y34" i="46"/>
  <c r="X34" i="46"/>
  <c r="W34" i="46"/>
  <c r="V34" i="46"/>
  <c r="U34" i="46"/>
  <c r="T34" i="46"/>
  <c r="S34" i="46"/>
  <c r="R34" i="46"/>
  <c r="Q34" i="46"/>
  <c r="P34" i="46"/>
  <c r="O34" i="46"/>
  <c r="N34" i="46"/>
  <c r="M34" i="46"/>
  <c r="L34" i="46"/>
  <c r="K34" i="46"/>
  <c r="J34" i="46"/>
  <c r="I34" i="46"/>
  <c r="H34" i="46"/>
  <c r="G34" i="46"/>
  <c r="F34" i="46"/>
  <c r="E34" i="46"/>
  <c r="D34" i="46"/>
  <c r="C34" i="46"/>
  <c r="AH33" i="46"/>
  <c r="AG33" i="46"/>
  <c r="AF33" i="46"/>
  <c r="AE33" i="46"/>
  <c r="AD33" i="46"/>
  <c r="AC33" i="46"/>
  <c r="AB33" i="46"/>
  <c r="AA33" i="46"/>
  <c r="Z33" i="46"/>
  <c r="Y33" i="46"/>
  <c r="X33" i="46"/>
  <c r="W33" i="46"/>
  <c r="V33" i="46"/>
  <c r="U33" i="46"/>
  <c r="T33" i="46"/>
  <c r="S33" i="46"/>
  <c r="R33" i="46"/>
  <c r="Q33" i="46"/>
  <c r="P33" i="46"/>
  <c r="O33" i="46"/>
  <c r="N33" i="46"/>
  <c r="M33" i="46"/>
  <c r="L33" i="46"/>
  <c r="K33" i="46"/>
  <c r="J33" i="46"/>
  <c r="I33" i="46"/>
  <c r="H33" i="46"/>
  <c r="G33" i="46"/>
  <c r="F33" i="46"/>
  <c r="E33" i="46"/>
  <c r="D33" i="46"/>
  <c r="C33" i="46"/>
  <c r="B53" i="46"/>
  <c r="B52" i="46"/>
  <c r="B51" i="46"/>
  <c r="B50" i="46"/>
  <c r="B49" i="46"/>
  <c r="B45" i="46"/>
  <c r="B44" i="46"/>
  <c r="B43" i="46"/>
  <c r="B42" i="46"/>
  <c r="B41" i="46"/>
  <c r="B37" i="46"/>
  <c r="B36" i="46"/>
  <c r="B35" i="46"/>
  <c r="B34" i="46"/>
  <c r="B33" i="46"/>
  <c r="AH25" i="46"/>
  <c r="AH27" i="46" s="1"/>
  <c r="AG25" i="46"/>
  <c r="AG27" i="46" s="1"/>
  <c r="AF25" i="46"/>
  <c r="AF27" i="46" s="1"/>
  <c r="AE25" i="46"/>
  <c r="AE27" i="46" s="1"/>
  <c r="AD25" i="46"/>
  <c r="AD27" i="46" s="1"/>
  <c r="AC25" i="46"/>
  <c r="AC27" i="46" s="1"/>
  <c r="AB25" i="46"/>
  <c r="AB27" i="46" s="1"/>
  <c r="AA25" i="46"/>
  <c r="AA27" i="46" s="1"/>
  <c r="Z25" i="46"/>
  <c r="Z27" i="46" s="1"/>
  <c r="Y25" i="46"/>
  <c r="Y27" i="46" s="1"/>
  <c r="X25" i="46"/>
  <c r="X27" i="46" s="1"/>
  <c r="W25" i="46"/>
  <c r="W27" i="46" s="1"/>
  <c r="V25" i="46"/>
  <c r="V27" i="46" s="1"/>
  <c r="U25" i="46"/>
  <c r="U27" i="46" s="1"/>
  <c r="T25" i="46"/>
  <c r="T27" i="46" s="1"/>
  <c r="S25" i="46"/>
  <c r="S27" i="46" s="1"/>
  <c r="R25" i="46"/>
  <c r="R26" i="46" s="1"/>
  <c r="Q25" i="46"/>
  <c r="Q26" i="46" s="1"/>
  <c r="P25" i="46"/>
  <c r="P26" i="46" s="1"/>
  <c r="O25" i="46"/>
  <c r="O26" i="46" s="1"/>
  <c r="N25" i="46"/>
  <c r="N26" i="46" s="1"/>
  <c r="M25" i="46"/>
  <c r="M26" i="46" s="1"/>
  <c r="L25" i="46"/>
  <c r="L26" i="46" s="1"/>
  <c r="K25" i="46"/>
  <c r="K26" i="46" s="1"/>
  <c r="J25" i="46"/>
  <c r="J27" i="46" s="1"/>
  <c r="I25" i="46"/>
  <c r="I27" i="46" s="1"/>
  <c r="H25" i="46"/>
  <c r="H27" i="46" s="1"/>
  <c r="G25" i="46"/>
  <c r="G27" i="46" s="1"/>
  <c r="F25" i="46"/>
  <c r="F27" i="46" s="1"/>
  <c r="E25" i="46"/>
  <c r="E27" i="46" s="1"/>
  <c r="D25" i="46"/>
  <c r="D27" i="46" s="1"/>
  <c r="C25" i="46"/>
  <c r="C27" i="46" s="1"/>
  <c r="AH24" i="46"/>
  <c r="AG24" i="46"/>
  <c r="AF24" i="46"/>
  <c r="AE24" i="46"/>
  <c r="AD24" i="46"/>
  <c r="AC24" i="46"/>
  <c r="AB24" i="46"/>
  <c r="AA24" i="46"/>
  <c r="Z24" i="46"/>
  <c r="Y24" i="46"/>
  <c r="X24" i="46"/>
  <c r="W24" i="46"/>
  <c r="V24" i="46"/>
  <c r="U24" i="46"/>
  <c r="T24" i="46"/>
  <c r="S24" i="46"/>
  <c r="R24" i="46"/>
  <c r="Q24" i="46"/>
  <c r="P24" i="46"/>
  <c r="O24" i="46"/>
  <c r="N24" i="46"/>
  <c r="M24" i="46"/>
  <c r="M27" i="46" s="1"/>
  <c r="L24" i="46"/>
  <c r="K24" i="46"/>
  <c r="K27" i="46" s="1"/>
  <c r="J24" i="46"/>
  <c r="I24" i="46"/>
  <c r="H24" i="46"/>
  <c r="G24" i="46"/>
  <c r="F24" i="46"/>
  <c r="E24" i="46"/>
  <c r="D24" i="46"/>
  <c r="C24" i="46"/>
  <c r="AH23" i="46"/>
  <c r="AG23" i="46"/>
  <c r="AF23" i="46"/>
  <c r="AE23" i="46"/>
  <c r="AD23" i="46"/>
  <c r="AC23" i="46"/>
  <c r="AB23" i="46"/>
  <c r="AA23" i="46"/>
  <c r="Z23" i="46"/>
  <c r="Y23" i="46"/>
  <c r="X23" i="46"/>
  <c r="W23" i="46"/>
  <c r="V23" i="46"/>
  <c r="U23" i="46"/>
  <c r="U26" i="46" s="1"/>
  <c r="T23" i="46"/>
  <c r="S23" i="46"/>
  <c r="S26" i="46" s="1"/>
  <c r="R23" i="46"/>
  <c r="Q23" i="46"/>
  <c r="P23" i="46"/>
  <c r="O23" i="46"/>
  <c r="N23" i="46"/>
  <c r="M23" i="46"/>
  <c r="L23" i="46"/>
  <c r="K23" i="46"/>
  <c r="J23" i="46"/>
  <c r="I23" i="46"/>
  <c r="H23" i="46"/>
  <c r="G23" i="46"/>
  <c r="F23" i="46"/>
  <c r="E23" i="46"/>
  <c r="D23" i="46"/>
  <c r="C23" i="46"/>
  <c r="AH22" i="46"/>
  <c r="AG22" i="46"/>
  <c r="AF22" i="46"/>
  <c r="AE22" i="46"/>
  <c r="AD22" i="46"/>
  <c r="AC22" i="46"/>
  <c r="AB22" i="46"/>
  <c r="AA22" i="46"/>
  <c r="Z22" i="46"/>
  <c r="Y22" i="46"/>
  <c r="X22" i="46"/>
  <c r="W22" i="46"/>
  <c r="V22" i="46"/>
  <c r="U22" i="46"/>
  <c r="T22" i="46"/>
  <c r="S22" i="46"/>
  <c r="R22" i="46"/>
  <c r="Q22" i="46"/>
  <c r="P22" i="46"/>
  <c r="O22" i="46"/>
  <c r="N22" i="46"/>
  <c r="M22" i="46"/>
  <c r="L22" i="46"/>
  <c r="K22" i="46"/>
  <c r="J22" i="46"/>
  <c r="I22" i="46"/>
  <c r="H22" i="46"/>
  <c r="G22" i="46"/>
  <c r="F22" i="46"/>
  <c r="E22" i="46"/>
  <c r="D22" i="46"/>
  <c r="C22" i="46"/>
  <c r="AH17" i="46"/>
  <c r="AH19" i="46" s="1"/>
  <c r="AG17" i="46"/>
  <c r="AG19" i="46" s="1"/>
  <c r="AF17" i="46"/>
  <c r="AF19" i="46" s="1"/>
  <c r="AE17" i="46"/>
  <c r="AE19" i="46" s="1"/>
  <c r="AD17" i="46"/>
  <c r="AD19" i="46" s="1"/>
  <c r="AC17" i="46"/>
  <c r="AC19" i="46" s="1"/>
  <c r="AB17" i="46"/>
  <c r="AB19" i="46" s="1"/>
  <c r="AA17" i="46"/>
  <c r="AA19" i="46" s="1"/>
  <c r="Z17" i="46"/>
  <c r="Z19" i="46" s="1"/>
  <c r="Y17" i="46"/>
  <c r="Y19" i="46" s="1"/>
  <c r="X17" i="46"/>
  <c r="X19" i="46" s="1"/>
  <c r="W17" i="46"/>
  <c r="W19" i="46" s="1"/>
  <c r="V17" i="46"/>
  <c r="V19" i="46" s="1"/>
  <c r="U17" i="46"/>
  <c r="U19" i="46" s="1"/>
  <c r="T17" i="46"/>
  <c r="T19" i="46" s="1"/>
  <c r="S17" i="46"/>
  <c r="S19" i="46" s="1"/>
  <c r="R17" i="46"/>
  <c r="R18" i="46" s="1"/>
  <c r="Q17" i="46"/>
  <c r="Q18" i="46" s="1"/>
  <c r="P17" i="46"/>
  <c r="P18" i="46" s="1"/>
  <c r="O17" i="46"/>
  <c r="O18" i="46" s="1"/>
  <c r="N17" i="46"/>
  <c r="N18" i="46" s="1"/>
  <c r="M17" i="46"/>
  <c r="M18" i="46" s="1"/>
  <c r="L17" i="46"/>
  <c r="L18" i="46" s="1"/>
  <c r="K17" i="46"/>
  <c r="K18" i="46" s="1"/>
  <c r="J17" i="46"/>
  <c r="J19" i="46" s="1"/>
  <c r="I17" i="46"/>
  <c r="I19" i="46" s="1"/>
  <c r="H17" i="46"/>
  <c r="H19" i="46" s="1"/>
  <c r="G17" i="46"/>
  <c r="G19" i="46" s="1"/>
  <c r="F17" i="46"/>
  <c r="F19" i="46" s="1"/>
  <c r="E17" i="46"/>
  <c r="E19" i="46" s="1"/>
  <c r="D17" i="46"/>
  <c r="D19" i="46" s="1"/>
  <c r="C17" i="46"/>
  <c r="C19" i="46" s="1"/>
  <c r="AH16" i="46"/>
  <c r="AG16" i="46"/>
  <c r="AF16" i="46"/>
  <c r="AE16" i="46"/>
  <c r="AD16" i="46"/>
  <c r="AC16" i="46"/>
  <c r="AB16" i="46"/>
  <c r="AA16" i="46"/>
  <c r="Z16" i="46"/>
  <c r="Y16" i="46"/>
  <c r="X16" i="46"/>
  <c r="W16" i="46"/>
  <c r="V16" i="46"/>
  <c r="U16" i="46"/>
  <c r="T16" i="46"/>
  <c r="S16" i="46"/>
  <c r="R16" i="46"/>
  <c r="Q16" i="46"/>
  <c r="P16" i="46"/>
  <c r="O16" i="46"/>
  <c r="N16" i="46"/>
  <c r="M16" i="46"/>
  <c r="L16" i="46"/>
  <c r="K16" i="46"/>
  <c r="K19" i="46" s="1"/>
  <c r="J16" i="46"/>
  <c r="I16" i="46"/>
  <c r="H16" i="46"/>
  <c r="G16" i="46"/>
  <c r="F16" i="46"/>
  <c r="E16" i="46"/>
  <c r="D16" i="46"/>
  <c r="C16" i="46"/>
  <c r="AH15" i="46"/>
  <c r="AG15" i="46"/>
  <c r="AF15" i="46"/>
  <c r="AE15" i="46"/>
  <c r="AD15" i="46"/>
  <c r="AC15" i="46"/>
  <c r="AB15" i="46"/>
  <c r="AA15" i="46"/>
  <c r="Z15" i="46"/>
  <c r="Y15" i="46"/>
  <c r="X15" i="46"/>
  <c r="W15" i="46"/>
  <c r="V15" i="46"/>
  <c r="U15" i="46"/>
  <c r="T15" i="46"/>
  <c r="S15" i="46"/>
  <c r="S18" i="46" s="1"/>
  <c r="R15" i="46"/>
  <c r="Q15" i="46"/>
  <c r="P15" i="46"/>
  <c r="O15" i="46"/>
  <c r="N15" i="46"/>
  <c r="M15" i="46"/>
  <c r="L15" i="46"/>
  <c r="K15" i="46"/>
  <c r="J15" i="46"/>
  <c r="I15" i="46"/>
  <c r="H15" i="46"/>
  <c r="G15" i="46"/>
  <c r="F15" i="46"/>
  <c r="E15" i="46"/>
  <c r="D15" i="46"/>
  <c r="C15" i="46"/>
  <c r="AH14" i="46"/>
  <c r="AG14" i="46"/>
  <c r="AF14" i="46"/>
  <c r="AE14" i="46"/>
  <c r="AD14" i="46"/>
  <c r="AC14" i="46"/>
  <c r="AB14" i="46"/>
  <c r="AA14" i="46"/>
  <c r="Z14" i="46"/>
  <c r="Y14" i="46"/>
  <c r="X14" i="46"/>
  <c r="W14" i="46"/>
  <c r="V14" i="46"/>
  <c r="U14" i="46"/>
  <c r="T14" i="46"/>
  <c r="S14" i="46"/>
  <c r="R14" i="46"/>
  <c r="Q14" i="46"/>
  <c r="P14" i="46"/>
  <c r="O14" i="46"/>
  <c r="N14" i="46"/>
  <c r="M14" i="46"/>
  <c r="L14" i="46"/>
  <c r="K14" i="46"/>
  <c r="J14" i="46"/>
  <c r="I14" i="46"/>
  <c r="H14" i="46"/>
  <c r="G14" i="46"/>
  <c r="F14" i="46"/>
  <c r="E14" i="46"/>
  <c r="D14" i="46"/>
  <c r="C14" i="46"/>
  <c r="AH9" i="46"/>
  <c r="AH11" i="46" s="1"/>
  <c r="AG9" i="46"/>
  <c r="AG11" i="46" s="1"/>
  <c r="AF9" i="46"/>
  <c r="AF11" i="46" s="1"/>
  <c r="AE9" i="46"/>
  <c r="AE11" i="46" s="1"/>
  <c r="AD9" i="46"/>
  <c r="AD11" i="46" s="1"/>
  <c r="AC9" i="46"/>
  <c r="AC11" i="46" s="1"/>
  <c r="AB9" i="46"/>
  <c r="AB11" i="46" s="1"/>
  <c r="AA9" i="46"/>
  <c r="AA11" i="46" s="1"/>
  <c r="Z9" i="46"/>
  <c r="Z11" i="46" s="1"/>
  <c r="Y9" i="46"/>
  <c r="Y11" i="46" s="1"/>
  <c r="X9" i="46"/>
  <c r="X11" i="46" s="1"/>
  <c r="W9" i="46"/>
  <c r="W11" i="46" s="1"/>
  <c r="V9" i="46"/>
  <c r="V11" i="46" s="1"/>
  <c r="U9" i="46"/>
  <c r="U11" i="46" s="1"/>
  <c r="T9" i="46"/>
  <c r="T11" i="46" s="1"/>
  <c r="S9" i="46"/>
  <c r="S11" i="46" s="1"/>
  <c r="R9" i="46"/>
  <c r="R10" i="46" s="1"/>
  <c r="Q9" i="46"/>
  <c r="Q10" i="46" s="1"/>
  <c r="P9" i="46"/>
  <c r="P10" i="46" s="1"/>
  <c r="O9" i="46"/>
  <c r="O10" i="46" s="1"/>
  <c r="N9" i="46"/>
  <c r="N10" i="46" s="1"/>
  <c r="M9" i="46"/>
  <c r="M10" i="46" s="1"/>
  <c r="L9" i="46"/>
  <c r="L10" i="46" s="1"/>
  <c r="K9" i="46"/>
  <c r="K10" i="46" s="1"/>
  <c r="J9" i="46"/>
  <c r="J11" i="46" s="1"/>
  <c r="I9" i="46"/>
  <c r="I11" i="46" s="1"/>
  <c r="H9" i="46"/>
  <c r="H11" i="46" s="1"/>
  <c r="G9" i="46"/>
  <c r="G11" i="46" s="1"/>
  <c r="F9" i="46"/>
  <c r="F11" i="46" s="1"/>
  <c r="E9" i="46"/>
  <c r="E11" i="46" s="1"/>
  <c r="D9" i="46"/>
  <c r="D11" i="46" s="1"/>
  <c r="C9" i="46"/>
  <c r="C11" i="46" s="1"/>
  <c r="AH8" i="46"/>
  <c r="AG8" i="46"/>
  <c r="AF8" i="46"/>
  <c r="AE8" i="46"/>
  <c r="AD8" i="46"/>
  <c r="AC8" i="46"/>
  <c r="AB8" i="46"/>
  <c r="AA8" i="46"/>
  <c r="Z8" i="46"/>
  <c r="Y8" i="46"/>
  <c r="X8" i="46"/>
  <c r="W8" i="46"/>
  <c r="V8" i="46"/>
  <c r="U8" i="46"/>
  <c r="T8" i="46"/>
  <c r="S8" i="46"/>
  <c r="R8" i="46"/>
  <c r="Q8" i="46"/>
  <c r="P8" i="46"/>
  <c r="O8" i="46"/>
  <c r="N8" i="46"/>
  <c r="N11" i="46" s="1"/>
  <c r="M8" i="46"/>
  <c r="L8" i="46"/>
  <c r="L11" i="46" s="1"/>
  <c r="K8" i="46"/>
  <c r="K11" i="46" s="1"/>
  <c r="J8" i="46"/>
  <c r="I8" i="46"/>
  <c r="H8" i="46"/>
  <c r="G8" i="46"/>
  <c r="F8" i="46"/>
  <c r="E8" i="46"/>
  <c r="D8" i="46"/>
  <c r="C8" i="46"/>
  <c r="AH7" i="46"/>
  <c r="AG7" i="46"/>
  <c r="AF7" i="46"/>
  <c r="AE7" i="46"/>
  <c r="AD7" i="46"/>
  <c r="AC7" i="46"/>
  <c r="AB7" i="46"/>
  <c r="AA7" i="46"/>
  <c r="Z7" i="46"/>
  <c r="Y7" i="46"/>
  <c r="X7" i="46"/>
  <c r="W7" i="46"/>
  <c r="V7" i="46"/>
  <c r="V10" i="46" s="1"/>
  <c r="U7" i="46"/>
  <c r="T7" i="46"/>
  <c r="T10" i="46" s="1"/>
  <c r="S7" i="46"/>
  <c r="S10" i="46" s="1"/>
  <c r="R7" i="46"/>
  <c r="Q7" i="46"/>
  <c r="P7" i="46"/>
  <c r="O7" i="46"/>
  <c r="N7" i="46"/>
  <c r="M7" i="46"/>
  <c r="L7" i="46"/>
  <c r="K7" i="46"/>
  <c r="J7" i="46"/>
  <c r="I7" i="46"/>
  <c r="H7" i="46"/>
  <c r="G7" i="46"/>
  <c r="F7" i="46"/>
  <c r="E7" i="46"/>
  <c r="D7" i="46"/>
  <c r="C7" i="46"/>
  <c r="AH6" i="46"/>
  <c r="AG6" i="46"/>
  <c r="AF6" i="46"/>
  <c r="AE6" i="46"/>
  <c r="AD6" i="46"/>
  <c r="AC6" i="46"/>
  <c r="AB6" i="46"/>
  <c r="AA6" i="46"/>
  <c r="Z6" i="46"/>
  <c r="Y6" i="46"/>
  <c r="X6" i="46"/>
  <c r="W6" i="46"/>
  <c r="V6" i="46"/>
  <c r="U6" i="46"/>
  <c r="T6" i="46"/>
  <c r="S6" i="46"/>
  <c r="R6" i="46"/>
  <c r="Q6" i="46"/>
  <c r="P6" i="46"/>
  <c r="O6" i="46"/>
  <c r="N6" i="46"/>
  <c r="M6" i="46"/>
  <c r="L6" i="46"/>
  <c r="K6" i="46"/>
  <c r="J6" i="46"/>
  <c r="I6" i="46"/>
  <c r="H6" i="46"/>
  <c r="G6" i="46"/>
  <c r="F6" i="46"/>
  <c r="E6" i="46"/>
  <c r="D6" i="46"/>
  <c r="C6" i="46"/>
  <c r="B16" i="46"/>
  <c r="B25" i="46"/>
  <c r="B24" i="46"/>
  <c r="B23" i="46"/>
  <c r="B22" i="46"/>
  <c r="B17" i="46"/>
  <c r="B15" i="46"/>
  <c r="B14" i="46"/>
  <c r="B9" i="46"/>
  <c r="B10" i="46" s="1"/>
  <c r="B8" i="46"/>
  <c r="B7" i="46"/>
  <c r="B6" i="46"/>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21" i="7"/>
  <c r="E21" i="7"/>
  <c r="F20" i="7"/>
  <c r="E20" i="7"/>
  <c r="F19" i="7"/>
  <c r="E19" i="7"/>
  <c r="F18" i="7"/>
  <c r="E18" i="7"/>
  <c r="F17" i="7"/>
  <c r="E17" i="7"/>
  <c r="F16" i="7"/>
  <c r="E16" i="7"/>
  <c r="F15" i="7"/>
  <c r="E15" i="7"/>
  <c r="E14" i="7"/>
  <c r="F14" i="7"/>
  <c r="AH21" i="46"/>
  <c r="AG21" i="46"/>
  <c r="AF21" i="46"/>
  <c r="AE21" i="46"/>
  <c r="AD21" i="46"/>
  <c r="AC21" i="46"/>
  <c r="AB21" i="46"/>
  <c r="AA21" i="46"/>
  <c r="Z21" i="46"/>
  <c r="Y21" i="46"/>
  <c r="X21" i="46"/>
  <c r="W21" i="46"/>
  <c r="V21" i="46"/>
  <c r="U21" i="46"/>
  <c r="T21" i="46"/>
  <c r="S21" i="46"/>
  <c r="R21" i="46"/>
  <c r="Q21" i="46"/>
  <c r="P21" i="46"/>
  <c r="O21" i="46"/>
  <c r="N21" i="46"/>
  <c r="M21" i="46"/>
  <c r="L21" i="46"/>
  <c r="K21" i="46"/>
  <c r="J21" i="46"/>
  <c r="I21" i="46"/>
  <c r="H21" i="46"/>
  <c r="G21" i="46"/>
  <c r="F21" i="46"/>
  <c r="E21" i="46"/>
  <c r="D21" i="46"/>
  <c r="C21" i="46"/>
  <c r="B21" i="46"/>
  <c r="AH13" i="46"/>
  <c r="AG13" i="46"/>
  <c r="AF13" i="46"/>
  <c r="AE13" i="46"/>
  <c r="AD13" i="46"/>
  <c r="AC13" i="46"/>
  <c r="AB13" i="46"/>
  <c r="AA13" i="46"/>
  <c r="Z13" i="46"/>
  <c r="Y13" i="46"/>
  <c r="X13" i="46"/>
  <c r="W13" i="46"/>
  <c r="V13" i="46"/>
  <c r="U13" i="46"/>
  <c r="T13" i="46"/>
  <c r="S13" i="46"/>
  <c r="R13" i="46"/>
  <c r="Q13" i="46"/>
  <c r="P13" i="46"/>
  <c r="O13" i="46"/>
  <c r="N13" i="46"/>
  <c r="M13" i="46"/>
  <c r="L13" i="46"/>
  <c r="K13" i="46"/>
  <c r="J13" i="46"/>
  <c r="I13" i="46"/>
  <c r="H13" i="46"/>
  <c r="G13" i="46"/>
  <c r="F13" i="46"/>
  <c r="E13" i="46"/>
  <c r="D13" i="46"/>
  <c r="C13" i="46"/>
  <c r="B13"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F5" i="46"/>
  <c r="E5" i="46"/>
  <c r="D5" i="46"/>
  <c r="C5" i="46"/>
  <c r="B5" i="46"/>
  <c r="B54" i="43"/>
  <c r="B55" i="43" s="1"/>
  <c r="B15" i="43" s="1"/>
  <c r="B21" i="43"/>
  <c r="B22" i="43" s="1"/>
  <c r="B8" i="43"/>
  <c r="B9" i="43" s="1"/>
  <c r="B72" i="43"/>
  <c r="B64" i="43"/>
  <c r="B63" i="43"/>
  <c r="B58" i="43"/>
  <c r="B81" i="43"/>
  <c r="B82" i="43" s="1"/>
  <c r="B84" i="43" s="1"/>
  <c r="B7" i="41"/>
  <c r="B85" i="43"/>
  <c r="B100" i="43"/>
  <c r="B99" i="43"/>
  <c r="B98" i="43"/>
  <c r="B97" i="43"/>
  <c r="B96" i="43"/>
  <c r="B92" i="43"/>
  <c r="B91" i="43"/>
  <c r="B90" i="43"/>
  <c r="B89" i="43"/>
  <c r="B88" i="43"/>
  <c r="B87" i="43"/>
  <c r="B86" i="43"/>
  <c r="B41" i="43" l="1"/>
  <c r="T54" i="46"/>
  <c r="L55" i="46"/>
  <c r="V54" i="46"/>
  <c r="N55" i="46"/>
  <c r="W54" i="46"/>
  <c r="O55" i="46"/>
  <c r="X54" i="46"/>
  <c r="P55" i="46"/>
  <c r="Y54" i="46"/>
  <c r="Q55" i="46"/>
  <c r="Z54" i="46"/>
  <c r="R55" i="46"/>
  <c r="C54" i="46"/>
  <c r="AA54" i="46"/>
  <c r="D54" i="46"/>
  <c r="AB54" i="46"/>
  <c r="E54" i="46"/>
  <c r="AC54" i="46"/>
  <c r="F54" i="46"/>
  <c r="AD54" i="46"/>
  <c r="G54" i="46"/>
  <c r="AE54" i="46"/>
  <c r="H54" i="46"/>
  <c r="AF54" i="46"/>
  <c r="I54" i="46"/>
  <c r="AG54" i="46"/>
  <c r="J54" i="46"/>
  <c r="AH54" i="46"/>
  <c r="T46" i="46"/>
  <c r="L47" i="46"/>
  <c r="U46" i="46"/>
  <c r="M47" i="46"/>
  <c r="V46" i="46"/>
  <c r="N47" i="46"/>
  <c r="W46" i="46"/>
  <c r="O47" i="46"/>
  <c r="X46" i="46"/>
  <c r="P47" i="46"/>
  <c r="Y46" i="46"/>
  <c r="Q47" i="46"/>
  <c r="Z46" i="46"/>
  <c r="R47" i="46"/>
  <c r="C46" i="46"/>
  <c r="AA46" i="46"/>
  <c r="D46" i="46"/>
  <c r="AB46" i="46"/>
  <c r="E46" i="46"/>
  <c r="AC46" i="46"/>
  <c r="F46" i="46"/>
  <c r="AD46" i="46"/>
  <c r="G46" i="46"/>
  <c r="AE46" i="46"/>
  <c r="H46" i="46"/>
  <c r="AF46" i="46"/>
  <c r="I46" i="46"/>
  <c r="AG46" i="46"/>
  <c r="J46" i="46"/>
  <c r="AH46" i="46"/>
  <c r="T38" i="46"/>
  <c r="L39" i="46"/>
  <c r="V38" i="46"/>
  <c r="N39" i="46"/>
  <c r="W38" i="46"/>
  <c r="O39" i="46"/>
  <c r="X38" i="46"/>
  <c r="P39" i="46"/>
  <c r="Y38" i="46"/>
  <c r="Q39" i="46"/>
  <c r="Z38" i="46"/>
  <c r="R39" i="46"/>
  <c r="C38" i="46"/>
  <c r="AA38" i="46"/>
  <c r="D38" i="46"/>
  <c r="AB38" i="46"/>
  <c r="E38" i="46"/>
  <c r="AC38" i="46"/>
  <c r="F38" i="46"/>
  <c r="AD38" i="46"/>
  <c r="G38" i="46"/>
  <c r="AE38" i="46"/>
  <c r="H38" i="46"/>
  <c r="AF38" i="46"/>
  <c r="I38" i="46"/>
  <c r="AG38" i="46"/>
  <c r="J38" i="46"/>
  <c r="AH38" i="46"/>
  <c r="B55" i="46"/>
  <c r="B47" i="46"/>
  <c r="B46" i="46"/>
  <c r="B38" i="46"/>
  <c r="B39" i="46"/>
  <c r="B54" i="46"/>
  <c r="T26" i="46"/>
  <c r="L27" i="46"/>
  <c r="V26" i="46"/>
  <c r="N27" i="46"/>
  <c r="W26" i="46"/>
  <c r="O27" i="46"/>
  <c r="X26" i="46"/>
  <c r="P27" i="46"/>
  <c r="Y26" i="46"/>
  <c r="Q27" i="46"/>
  <c r="Z26" i="46"/>
  <c r="R27" i="46"/>
  <c r="C26" i="46"/>
  <c r="AA26" i="46"/>
  <c r="D26" i="46"/>
  <c r="AB26" i="46"/>
  <c r="E26" i="46"/>
  <c r="AC26" i="46"/>
  <c r="F26" i="46"/>
  <c r="AD26" i="46"/>
  <c r="G26" i="46"/>
  <c r="AE26" i="46"/>
  <c r="H26" i="46"/>
  <c r="AF26" i="46"/>
  <c r="I26" i="46"/>
  <c r="AG26" i="46"/>
  <c r="J26" i="46"/>
  <c r="AH26" i="46"/>
  <c r="T18" i="46"/>
  <c r="L19" i="46"/>
  <c r="U18" i="46"/>
  <c r="M19" i="46"/>
  <c r="V18" i="46"/>
  <c r="N19" i="46"/>
  <c r="W18" i="46"/>
  <c r="O19" i="46"/>
  <c r="X18" i="46"/>
  <c r="P19" i="46"/>
  <c r="Y18" i="46"/>
  <c r="Q19" i="46"/>
  <c r="Z18" i="46"/>
  <c r="R19" i="46"/>
  <c r="C18" i="46"/>
  <c r="AA18" i="46"/>
  <c r="D18" i="46"/>
  <c r="AB18" i="46"/>
  <c r="E18" i="46"/>
  <c r="AC18" i="46"/>
  <c r="F18" i="46"/>
  <c r="AD18" i="46"/>
  <c r="G18" i="46"/>
  <c r="AE18" i="46"/>
  <c r="H18" i="46"/>
  <c r="AF18" i="46"/>
  <c r="I18" i="46"/>
  <c r="AG18" i="46"/>
  <c r="J18" i="46"/>
  <c r="AH18" i="46"/>
  <c r="U10" i="46"/>
  <c r="M11" i="46"/>
  <c r="W10" i="46"/>
  <c r="O11" i="46"/>
  <c r="X10" i="46"/>
  <c r="P11" i="46"/>
  <c r="Y10" i="46"/>
  <c r="Q11" i="46"/>
  <c r="Z10" i="46"/>
  <c r="R11" i="46"/>
  <c r="C10" i="46"/>
  <c r="AA10" i="46"/>
  <c r="D10" i="46"/>
  <c r="AB10" i="46"/>
  <c r="E10" i="46"/>
  <c r="AC10" i="46"/>
  <c r="F10" i="46"/>
  <c r="AD10" i="46"/>
  <c r="G10" i="46"/>
  <c r="AE10" i="46"/>
  <c r="H10" i="46"/>
  <c r="AF10" i="46"/>
  <c r="I10" i="46"/>
  <c r="AG10" i="46"/>
  <c r="J10" i="46"/>
  <c r="AH10" i="46"/>
  <c r="B19" i="46"/>
  <c r="B66" i="43"/>
  <c r="B74" i="43" s="1"/>
  <c r="B75" i="43" s="1"/>
  <c r="B77" i="43" s="1"/>
  <c r="B101" i="43"/>
  <c r="B102" i="43" s="1"/>
  <c r="B39" i="43" s="1"/>
  <c r="B93" i="43"/>
  <c r="B94" i="43" s="1"/>
  <c r="B38" i="43" s="1"/>
  <c r="Q19" i="38"/>
  <c r="Z21" i="38"/>
  <c r="AD21" i="38"/>
  <c r="S19" i="38"/>
  <c r="R19" i="38"/>
  <c r="V19" i="38"/>
  <c r="AA21" i="38"/>
  <c r="AB21" i="38"/>
  <c r="AC21" i="38"/>
  <c r="AE21" i="38"/>
  <c r="AH21" i="38"/>
  <c r="S22" i="38"/>
  <c r="T22" i="38"/>
  <c r="U22" i="38"/>
  <c r="T19" i="38"/>
  <c r="V22" i="38"/>
  <c r="J20" i="38"/>
  <c r="K20" i="38"/>
  <c r="W22" i="38"/>
  <c r="I20" i="38"/>
  <c r="L20" i="38"/>
  <c r="K23" i="38"/>
  <c r="W19" i="38"/>
  <c r="M20" i="38"/>
  <c r="L23" i="38"/>
  <c r="Z19" i="38"/>
  <c r="N20" i="38"/>
  <c r="M23" i="38"/>
  <c r="O20" i="38"/>
  <c r="N23" i="38"/>
  <c r="AH23" i="38"/>
  <c r="U19" i="38"/>
  <c r="AH20" i="38"/>
  <c r="C21" i="38"/>
  <c r="AG20" i="38"/>
  <c r="D21" i="38"/>
  <c r="E21" i="38"/>
  <c r="B19" i="38"/>
  <c r="F21" i="38"/>
  <c r="B20" i="38"/>
  <c r="G21" i="38"/>
  <c r="B23" i="38"/>
  <c r="Y21" i="38"/>
  <c r="P19" i="38"/>
  <c r="O23" i="38"/>
  <c r="B21" i="38"/>
  <c r="X19" i="38"/>
  <c r="P20" i="38"/>
  <c r="H21" i="38"/>
  <c r="AF21" i="38"/>
  <c r="X22" i="38"/>
  <c r="P23" i="38"/>
  <c r="B22" i="38"/>
  <c r="Y19" i="38"/>
  <c r="Q20" i="38"/>
  <c r="I21" i="38"/>
  <c r="AG21" i="38"/>
  <c r="Y22" i="38"/>
  <c r="Q23" i="38"/>
  <c r="R20" i="38"/>
  <c r="Z22" i="38"/>
  <c r="K21" i="38"/>
  <c r="AA22" i="38"/>
  <c r="D19" i="38"/>
  <c r="L21" i="38"/>
  <c r="AB22" i="38"/>
  <c r="E19" i="38"/>
  <c r="AC19" i="38"/>
  <c r="U20" i="38"/>
  <c r="E22" i="38"/>
  <c r="AC22" i="38"/>
  <c r="U23" i="38"/>
  <c r="R23" i="38"/>
  <c r="C22" i="38"/>
  <c r="AB19" i="38"/>
  <c r="T20" i="38"/>
  <c r="T23" i="38"/>
  <c r="M21" i="38"/>
  <c r="F19" i="38"/>
  <c r="AD19" i="38"/>
  <c r="V20" i="38"/>
  <c r="N21" i="38"/>
  <c r="F22" i="38"/>
  <c r="AD22" i="38"/>
  <c r="V23" i="38"/>
  <c r="C19" i="38"/>
  <c r="S20" i="38"/>
  <c r="S23" i="38"/>
  <c r="D22" i="38"/>
  <c r="G19" i="38"/>
  <c r="AE19" i="38"/>
  <c r="W20" i="38"/>
  <c r="O21" i="38"/>
  <c r="G22" i="38"/>
  <c r="AE22" i="38"/>
  <c r="W23" i="38"/>
  <c r="J21" i="38"/>
  <c r="AA19" i="38"/>
  <c r="H19" i="38"/>
  <c r="AF19" i="38"/>
  <c r="X20" i="38"/>
  <c r="P21" i="38"/>
  <c r="H22" i="38"/>
  <c r="AF22" i="38"/>
  <c r="X23" i="38"/>
  <c r="I19" i="38"/>
  <c r="AG19" i="38"/>
  <c r="Y20" i="38"/>
  <c r="Y26" i="38" s="1"/>
  <c r="Q21" i="38"/>
  <c r="Q26" i="38" s="1"/>
  <c r="I22" i="38"/>
  <c r="AG22" i="38"/>
  <c r="Y23" i="38"/>
  <c r="J19" i="38"/>
  <c r="AH19" i="38"/>
  <c r="Z20" i="38"/>
  <c r="Z26" i="38" s="1"/>
  <c r="R21" i="38"/>
  <c r="R26" i="38" s="1"/>
  <c r="J22" i="38"/>
  <c r="AH22" i="38"/>
  <c r="Z23" i="38"/>
  <c r="K19" i="38"/>
  <c r="C20" i="38"/>
  <c r="AA20" i="38"/>
  <c r="S21" i="38"/>
  <c r="K22" i="38"/>
  <c r="C23" i="38"/>
  <c r="AA23" i="38"/>
  <c r="L19" i="38"/>
  <c r="D20" i="38"/>
  <c r="D27" i="38" s="1"/>
  <c r="D30" i="38" s="1"/>
  <c r="AB20" i="38"/>
  <c r="AB27" i="38" s="1"/>
  <c r="AB30" i="38" s="1"/>
  <c r="T21" i="38"/>
  <c r="L22" i="38"/>
  <c r="D23" i="38"/>
  <c r="AB23" i="38"/>
  <c r="AC20" i="38"/>
  <c r="M22" i="38"/>
  <c r="E23" i="38"/>
  <c r="AC23" i="38"/>
  <c r="E20" i="38"/>
  <c r="E27" i="38" s="1"/>
  <c r="E30" i="38" s="1"/>
  <c r="U21" i="38"/>
  <c r="N19" i="38"/>
  <c r="F20" i="38"/>
  <c r="AD20" i="38"/>
  <c r="V21" i="38"/>
  <c r="N22" i="38"/>
  <c r="F23" i="38"/>
  <c r="AD23" i="38"/>
  <c r="M19" i="38"/>
  <c r="O19" i="38"/>
  <c r="G20" i="38"/>
  <c r="AE20" i="38"/>
  <c r="AE27" i="38" s="1"/>
  <c r="AE30" i="38" s="1"/>
  <c r="W21" i="38"/>
  <c r="O22" i="38"/>
  <c r="G23" i="38"/>
  <c r="AE23" i="38"/>
  <c r="H20" i="38"/>
  <c r="AF20" i="38"/>
  <c r="X21" i="38"/>
  <c r="P22" i="38"/>
  <c r="H23" i="38"/>
  <c r="AF23" i="38"/>
  <c r="Q22" i="38"/>
  <c r="I23" i="38"/>
  <c r="AG23" i="38"/>
  <c r="R22" i="38"/>
  <c r="J23" i="38"/>
  <c r="K27" i="38"/>
  <c r="K30" i="38" s="1"/>
  <c r="K26" i="38"/>
  <c r="O15" i="24"/>
  <c r="O14" i="24"/>
  <c r="O13" i="24"/>
  <c r="O15" i="19"/>
  <c r="O14" i="19"/>
  <c r="O13" i="19"/>
  <c r="O15" i="25"/>
  <c r="O14" i="25"/>
  <c r="O13" i="25"/>
  <c r="O15" i="18"/>
  <c r="O14" i="18"/>
  <c r="L6" i="35"/>
  <c r="L6" i="36"/>
  <c r="L11" i="36"/>
  <c r="L10" i="36"/>
  <c r="L9" i="36"/>
  <c r="M9" i="36" s="1"/>
  <c r="N9" i="36" s="1"/>
  <c r="L8" i="36"/>
  <c r="M8" i="36" s="1"/>
  <c r="N8" i="36" s="1"/>
  <c r="L7" i="36"/>
  <c r="M7" i="36" s="1"/>
  <c r="N7" i="36" s="1"/>
  <c r="M11" i="36"/>
  <c r="N11" i="36" s="1"/>
  <c r="K11" i="36"/>
  <c r="M10" i="36"/>
  <c r="N10" i="36" s="1"/>
  <c r="K10" i="36"/>
  <c r="K9" i="36"/>
  <c r="K8" i="36"/>
  <c r="K7" i="36"/>
  <c r="M6" i="36"/>
  <c r="K6" i="36"/>
  <c r="L11" i="35"/>
  <c r="L10" i="35"/>
  <c r="L9" i="35"/>
  <c r="M9" i="35" s="1"/>
  <c r="N9" i="35" s="1"/>
  <c r="O15" i="35" s="1"/>
  <c r="L8" i="35"/>
  <c r="L7" i="35"/>
  <c r="M7" i="35" s="1"/>
  <c r="N7" i="35" s="1"/>
  <c r="M11" i="35"/>
  <c r="N11" i="35" s="1"/>
  <c r="K11" i="35"/>
  <c r="M10" i="35"/>
  <c r="N10" i="35" s="1"/>
  <c r="K10" i="35"/>
  <c r="K9" i="35"/>
  <c r="M8" i="35"/>
  <c r="N8" i="35" s="1"/>
  <c r="K8" i="35"/>
  <c r="K7" i="35"/>
  <c r="M6" i="35"/>
  <c r="K6" i="35"/>
  <c r="M11" i="31"/>
  <c r="M10" i="31"/>
  <c r="M9" i="31"/>
  <c r="M8" i="31"/>
  <c r="M7" i="31"/>
  <c r="M6" i="31"/>
  <c r="M11" i="23"/>
  <c r="M10" i="23"/>
  <c r="M9" i="23"/>
  <c r="M8" i="23"/>
  <c r="M7" i="23"/>
  <c r="M6" i="23"/>
  <c r="M11" i="29"/>
  <c r="M10" i="29"/>
  <c r="M9" i="29"/>
  <c r="M8" i="29"/>
  <c r="M7" i="29"/>
  <c r="M6" i="29"/>
  <c r="M11" i="22"/>
  <c r="M10" i="22"/>
  <c r="M9" i="22"/>
  <c r="M8" i="22"/>
  <c r="M7" i="22"/>
  <c r="M6" i="22"/>
  <c r="M11" i="24"/>
  <c r="M10" i="24"/>
  <c r="M9" i="24"/>
  <c r="M8" i="24"/>
  <c r="M7" i="24"/>
  <c r="M6" i="24"/>
  <c r="L6" i="24"/>
  <c r="M11" i="19"/>
  <c r="M10" i="19"/>
  <c r="M9" i="19"/>
  <c r="M8" i="19"/>
  <c r="M7" i="19"/>
  <c r="M6" i="19"/>
  <c r="M11" i="25"/>
  <c r="M10" i="25"/>
  <c r="M9" i="25"/>
  <c r="M8" i="25"/>
  <c r="M7" i="25"/>
  <c r="M6" i="25"/>
  <c r="M11" i="18"/>
  <c r="M10" i="18"/>
  <c r="M9" i="18"/>
  <c r="M8" i="18"/>
  <c r="M7" i="18"/>
  <c r="M6" i="18"/>
  <c r="M11" i="27"/>
  <c r="M10" i="27"/>
  <c r="M9" i="27"/>
  <c r="M8" i="27"/>
  <c r="M7" i="27"/>
  <c r="M6" i="27"/>
  <c r="M11" i="30"/>
  <c r="M10" i="30"/>
  <c r="M9" i="30"/>
  <c r="M8" i="30"/>
  <c r="M7" i="30"/>
  <c r="M6" i="30"/>
  <c r="L6" i="30"/>
  <c r="M11" i="16"/>
  <c r="M10" i="16"/>
  <c r="M9" i="16"/>
  <c r="M8" i="16"/>
  <c r="M7" i="16"/>
  <c r="M6" i="16"/>
  <c r="M11" i="26"/>
  <c r="M10" i="26"/>
  <c r="M9" i="26"/>
  <c r="M8" i="26"/>
  <c r="M7" i="26"/>
  <c r="M6" i="26"/>
  <c r="L6" i="34"/>
  <c r="L11" i="34"/>
  <c r="L10" i="34"/>
  <c r="L9" i="34"/>
  <c r="L8" i="34"/>
  <c r="L7" i="34"/>
  <c r="M11" i="34"/>
  <c r="N11" i="34" s="1"/>
  <c r="K11" i="34"/>
  <c r="M10" i="34"/>
  <c r="N10" i="34" s="1"/>
  <c r="K10" i="34"/>
  <c r="M9" i="34"/>
  <c r="N9" i="34" s="1"/>
  <c r="K9" i="34"/>
  <c r="M8" i="34"/>
  <c r="N8" i="34" s="1"/>
  <c r="K8" i="34"/>
  <c r="M7" i="34"/>
  <c r="N7" i="34" s="1"/>
  <c r="K7" i="34"/>
  <c r="M6" i="34"/>
  <c r="K6" i="34"/>
  <c r="M11" i="33"/>
  <c r="M10" i="33"/>
  <c r="M9" i="33"/>
  <c r="M8" i="33"/>
  <c r="M7" i="33"/>
  <c r="M6" i="33"/>
  <c r="L11" i="33"/>
  <c r="L10" i="33"/>
  <c r="N10" i="33" s="1"/>
  <c r="L9" i="33"/>
  <c r="N9" i="33" s="1"/>
  <c r="L8" i="33"/>
  <c r="L7" i="33"/>
  <c r="L6" i="33"/>
  <c r="N11" i="33"/>
  <c r="K11" i="33"/>
  <c r="K10" i="33"/>
  <c r="K9" i="33"/>
  <c r="K8" i="33"/>
  <c r="K7" i="33"/>
  <c r="K6" i="33"/>
  <c r="L11" i="31"/>
  <c r="L10" i="31"/>
  <c r="L9" i="31"/>
  <c r="N9" i="31" s="1"/>
  <c r="L8" i="31"/>
  <c r="L7" i="31"/>
  <c r="L6" i="31"/>
  <c r="N11" i="31"/>
  <c r="K11" i="31"/>
  <c r="N10" i="31"/>
  <c r="K10" i="31"/>
  <c r="K9" i="31"/>
  <c r="K8" i="31"/>
  <c r="N7" i="31"/>
  <c r="K7" i="31"/>
  <c r="K6" i="31"/>
  <c r="L11" i="30"/>
  <c r="N11" i="30" s="1"/>
  <c r="K11" i="30"/>
  <c r="L10" i="30"/>
  <c r="N10" i="30" s="1"/>
  <c r="K10" i="30"/>
  <c r="L9" i="30"/>
  <c r="N9" i="30" s="1"/>
  <c r="O15" i="30" s="1"/>
  <c r="K9" i="30"/>
  <c r="L8" i="30"/>
  <c r="N8" i="30" s="1"/>
  <c r="K8" i="30"/>
  <c r="L7" i="30"/>
  <c r="K7" i="30"/>
  <c r="K6" i="30"/>
  <c r="L11" i="29"/>
  <c r="N11" i="29" s="1"/>
  <c r="K11" i="29"/>
  <c r="N10" i="29"/>
  <c r="L10" i="29"/>
  <c r="K10" i="29"/>
  <c r="L9" i="29"/>
  <c r="N9" i="29" s="1"/>
  <c r="O15" i="29" s="1"/>
  <c r="K9" i="29"/>
  <c r="L8" i="29"/>
  <c r="N8" i="29" s="1"/>
  <c r="K8" i="29"/>
  <c r="L7" i="29"/>
  <c r="N7" i="29" s="1"/>
  <c r="K7" i="29"/>
  <c r="N6" i="29"/>
  <c r="L6" i="29"/>
  <c r="K6" i="29"/>
  <c r="O15" i="22"/>
  <c r="L11" i="27"/>
  <c r="L10" i="27"/>
  <c r="L9" i="27"/>
  <c r="N9" i="27" s="1"/>
  <c r="L8" i="27"/>
  <c r="N8" i="27" s="1"/>
  <c r="L7" i="27"/>
  <c r="L6" i="27"/>
  <c r="N11" i="27"/>
  <c r="K11" i="27"/>
  <c r="N10" i="27"/>
  <c r="K10" i="27"/>
  <c r="K9" i="27"/>
  <c r="K8" i="27"/>
  <c r="N7" i="27"/>
  <c r="K7" i="27"/>
  <c r="N6" i="27"/>
  <c r="K6" i="27"/>
  <c r="L11" i="26"/>
  <c r="L10" i="26"/>
  <c r="L9" i="26"/>
  <c r="L8" i="26"/>
  <c r="L7" i="26"/>
  <c r="L6" i="26"/>
  <c r="N11" i="26"/>
  <c r="K11" i="26"/>
  <c r="N10" i="26"/>
  <c r="K10" i="26"/>
  <c r="N9" i="26"/>
  <c r="K9" i="26"/>
  <c r="N8" i="26"/>
  <c r="K8" i="26"/>
  <c r="N7" i="26"/>
  <c r="K7" i="26"/>
  <c r="N6" i="26"/>
  <c r="K6" i="26"/>
  <c r="L7" i="22"/>
  <c r="AX42" i="14"/>
  <c r="L11" i="22"/>
  <c r="N11" i="22" s="1"/>
  <c r="L10" i="22"/>
  <c r="L9" i="22"/>
  <c r="L8" i="22"/>
  <c r="N8" i="22" s="1"/>
  <c r="N7" i="22"/>
  <c r="L6" i="22"/>
  <c r="L11" i="25"/>
  <c r="L10" i="25"/>
  <c r="L9" i="25"/>
  <c r="N9" i="25" s="1"/>
  <c r="L8" i="25"/>
  <c r="L7" i="25"/>
  <c r="L6" i="25"/>
  <c r="N11" i="25"/>
  <c r="K11" i="25"/>
  <c r="N10" i="25"/>
  <c r="K10" i="25"/>
  <c r="K9" i="25"/>
  <c r="N8" i="25"/>
  <c r="K8" i="25"/>
  <c r="N7" i="25"/>
  <c r="K7" i="25"/>
  <c r="K6" i="25"/>
  <c r="K11" i="22"/>
  <c r="N10" i="22"/>
  <c r="K10" i="22"/>
  <c r="N9" i="22"/>
  <c r="K9" i="22"/>
  <c r="K8" i="22"/>
  <c r="K7" i="22"/>
  <c r="K6" i="22"/>
  <c r="L11" i="24"/>
  <c r="N11" i="24" s="1"/>
  <c r="K11" i="24"/>
  <c r="L10" i="24"/>
  <c r="N10" i="24" s="1"/>
  <c r="K10" i="24"/>
  <c r="L9" i="24"/>
  <c r="N9" i="24" s="1"/>
  <c r="K9" i="24"/>
  <c r="L8" i="24"/>
  <c r="N8" i="24" s="1"/>
  <c r="K8" i="24"/>
  <c r="L7" i="24"/>
  <c r="N7" i="24" s="1"/>
  <c r="K7" i="24"/>
  <c r="K6" i="24"/>
  <c r="L11" i="23"/>
  <c r="L10" i="23"/>
  <c r="L9" i="23"/>
  <c r="L8" i="23"/>
  <c r="L7" i="23"/>
  <c r="L6" i="23"/>
  <c r="N11" i="23"/>
  <c r="O15" i="23" s="1"/>
  <c r="K11" i="23"/>
  <c r="N10" i="23"/>
  <c r="K10" i="23"/>
  <c r="N9" i="23"/>
  <c r="K9" i="23"/>
  <c r="N8" i="23"/>
  <c r="K8" i="23"/>
  <c r="N7" i="23"/>
  <c r="K7" i="23"/>
  <c r="K6" i="23"/>
  <c r="E42" i="20" a="1"/>
  <c r="E41" i="20" a="1"/>
  <c r="E40" i="20" a="1"/>
  <c r="E39" i="20" a="1"/>
  <c r="E38" i="20" a="1"/>
  <c r="E37" i="20" a="1"/>
  <c r="E36" i="20" a="1"/>
  <c r="E35" i="20" a="1"/>
  <c r="E34" i="20" a="1"/>
  <c r="E31" i="20" a="1"/>
  <c r="E26" i="20" a="1"/>
  <c r="AL20" i="20"/>
  <c r="AL40" i="20" s="1"/>
  <c r="AK20" i="20"/>
  <c r="AK40" i="20" s="1"/>
  <c r="AJ20" i="20"/>
  <c r="AJ40" i="20" s="1"/>
  <c r="AI20" i="20"/>
  <c r="AI40" i="20" s="1"/>
  <c r="AH20" i="20"/>
  <c r="AH40" i="20" s="1"/>
  <c r="AG20" i="20"/>
  <c r="AG40" i="20" s="1"/>
  <c r="AF20" i="20"/>
  <c r="AF40" i="20" s="1"/>
  <c r="AE20" i="20"/>
  <c r="AE40" i="20" s="1"/>
  <c r="AD20" i="20"/>
  <c r="AD40" i="20" s="1"/>
  <c r="AC20" i="20"/>
  <c r="AC40" i="20" s="1"/>
  <c r="AB20" i="20"/>
  <c r="AB40" i="20" s="1"/>
  <c r="AA20" i="20"/>
  <c r="AA40" i="20" s="1"/>
  <c r="Z20" i="20"/>
  <c r="Z40" i="20" s="1"/>
  <c r="Y20" i="20"/>
  <c r="Y40" i="20" s="1"/>
  <c r="X20" i="20"/>
  <c r="X40" i="20" s="1"/>
  <c r="W20" i="20"/>
  <c r="W40" i="20" s="1"/>
  <c r="V20" i="20"/>
  <c r="V40" i="20" s="1"/>
  <c r="U20" i="20"/>
  <c r="U40" i="20" s="1"/>
  <c r="T20" i="20"/>
  <c r="T40" i="20" s="1"/>
  <c r="S20" i="20"/>
  <c r="S40" i="20" s="1"/>
  <c r="R20" i="20"/>
  <c r="R40" i="20" s="1"/>
  <c r="Q20" i="20"/>
  <c r="Q40" i="20" s="1"/>
  <c r="P20" i="20"/>
  <c r="P40" i="20" s="1"/>
  <c r="O20" i="20"/>
  <c r="O40" i="20" s="1"/>
  <c r="N20" i="20"/>
  <c r="N40" i="20" s="1"/>
  <c r="M20" i="20"/>
  <c r="M40" i="20" s="1"/>
  <c r="L20" i="20"/>
  <c r="L40" i="20" s="1"/>
  <c r="K20" i="20"/>
  <c r="K40" i="20" s="1"/>
  <c r="J20" i="20"/>
  <c r="J40" i="20" s="1"/>
  <c r="I20" i="20"/>
  <c r="I40" i="20" s="1"/>
  <c r="H20" i="20"/>
  <c r="H40" i="20" s="1"/>
  <c r="G20" i="20"/>
  <c r="G40" i="20" s="1"/>
  <c r="AL19" i="20"/>
  <c r="AL39" i="20" s="1"/>
  <c r="AK19" i="20"/>
  <c r="AK39" i="20" s="1"/>
  <c r="AJ19" i="20"/>
  <c r="AJ39" i="20" s="1"/>
  <c r="AI19" i="20"/>
  <c r="AI39" i="20" s="1"/>
  <c r="AH19" i="20"/>
  <c r="AH39" i="20" s="1"/>
  <c r="AG19" i="20"/>
  <c r="AG39" i="20" s="1"/>
  <c r="AF19" i="20"/>
  <c r="AF39" i="20" s="1"/>
  <c r="AE19" i="20"/>
  <c r="AE39" i="20" s="1"/>
  <c r="AD19" i="20"/>
  <c r="AD39" i="20" s="1"/>
  <c r="AC19" i="20"/>
  <c r="AC39" i="20" s="1"/>
  <c r="AB19" i="20"/>
  <c r="AB39" i="20" s="1"/>
  <c r="AA19" i="20"/>
  <c r="AA39" i="20" s="1"/>
  <c r="Z19" i="20"/>
  <c r="Z39" i="20" s="1"/>
  <c r="Y19" i="20"/>
  <c r="Y39" i="20" s="1"/>
  <c r="X19" i="20"/>
  <c r="X39" i="20" s="1"/>
  <c r="W19" i="20"/>
  <c r="W39" i="20" s="1"/>
  <c r="V19" i="20"/>
  <c r="V39" i="20" s="1"/>
  <c r="U19" i="20"/>
  <c r="U39" i="20" s="1"/>
  <c r="T19" i="20"/>
  <c r="T39" i="20" s="1"/>
  <c r="S19" i="20"/>
  <c r="S39" i="20" s="1"/>
  <c r="R19" i="20"/>
  <c r="R39" i="20" s="1"/>
  <c r="Q19" i="20"/>
  <c r="Q39" i="20" s="1"/>
  <c r="P19" i="20"/>
  <c r="P39" i="20" s="1"/>
  <c r="O19" i="20"/>
  <c r="O39" i="20" s="1"/>
  <c r="N19" i="20"/>
  <c r="N39" i="20" s="1"/>
  <c r="M19" i="20"/>
  <c r="M39" i="20" s="1"/>
  <c r="L19" i="20"/>
  <c r="L39" i="20" s="1"/>
  <c r="K19" i="20"/>
  <c r="K39" i="20" s="1"/>
  <c r="J19" i="20"/>
  <c r="J39" i="20" s="1"/>
  <c r="I19" i="20"/>
  <c r="I39" i="20" s="1"/>
  <c r="H19" i="20"/>
  <c r="H39" i="20" s="1"/>
  <c r="G19" i="20"/>
  <c r="G39" i="20" s="1"/>
  <c r="AL18" i="20"/>
  <c r="AL38" i="20" s="1"/>
  <c r="AK18" i="20"/>
  <c r="AK38" i="20" s="1"/>
  <c r="AJ18" i="20"/>
  <c r="AJ38" i="20" s="1"/>
  <c r="AI18" i="20"/>
  <c r="AI38" i="20" s="1"/>
  <c r="AH18" i="20"/>
  <c r="AH38" i="20" s="1"/>
  <c r="AG18" i="20"/>
  <c r="AG38" i="20" s="1"/>
  <c r="AF18" i="20"/>
  <c r="AF38" i="20" s="1"/>
  <c r="AE18" i="20"/>
  <c r="AE38" i="20" s="1"/>
  <c r="AD18" i="20"/>
  <c r="AD38" i="20" s="1"/>
  <c r="AC18" i="20"/>
  <c r="AC38" i="20" s="1"/>
  <c r="AB18" i="20"/>
  <c r="AB38" i="20" s="1"/>
  <c r="AA18" i="20"/>
  <c r="AA38" i="20" s="1"/>
  <c r="Z18" i="20"/>
  <c r="Z38" i="20" s="1"/>
  <c r="Y18" i="20"/>
  <c r="Y38" i="20" s="1"/>
  <c r="X18" i="20"/>
  <c r="X38" i="20" s="1"/>
  <c r="W18" i="20"/>
  <c r="W38" i="20" s="1"/>
  <c r="V18" i="20"/>
  <c r="V38" i="20" s="1"/>
  <c r="U18" i="20"/>
  <c r="U38" i="20" s="1"/>
  <c r="T18" i="20"/>
  <c r="T38" i="20" s="1"/>
  <c r="S18" i="20"/>
  <c r="S38" i="20" s="1"/>
  <c r="R18" i="20"/>
  <c r="R38" i="20" s="1"/>
  <c r="Q18" i="20"/>
  <c r="Q38" i="20" s="1"/>
  <c r="P18" i="20"/>
  <c r="P38" i="20" s="1"/>
  <c r="O18" i="20"/>
  <c r="O38" i="20" s="1"/>
  <c r="N18" i="20"/>
  <c r="N38" i="20" s="1"/>
  <c r="M18" i="20"/>
  <c r="M38" i="20" s="1"/>
  <c r="L18" i="20"/>
  <c r="L38" i="20" s="1"/>
  <c r="K18" i="20"/>
  <c r="K38" i="20" s="1"/>
  <c r="J18" i="20"/>
  <c r="J38" i="20" s="1"/>
  <c r="I18" i="20"/>
  <c r="I38" i="20" s="1"/>
  <c r="H18" i="20"/>
  <c r="H38" i="20" s="1"/>
  <c r="G18" i="20"/>
  <c r="G38" i="20" s="1"/>
  <c r="AL17" i="20"/>
  <c r="AL37" i="20" s="1"/>
  <c r="AK17" i="20"/>
  <c r="AK37" i="20" s="1"/>
  <c r="AJ17" i="20"/>
  <c r="AJ37" i="20" s="1"/>
  <c r="AI17" i="20"/>
  <c r="AI37" i="20" s="1"/>
  <c r="AH17" i="20"/>
  <c r="AH37" i="20" s="1"/>
  <c r="AG17" i="20"/>
  <c r="AG37" i="20" s="1"/>
  <c r="AF17" i="20"/>
  <c r="AF37" i="20" s="1"/>
  <c r="AE17" i="20"/>
  <c r="AE37" i="20" s="1"/>
  <c r="AD17" i="20"/>
  <c r="AD37" i="20" s="1"/>
  <c r="AC17" i="20"/>
  <c r="AC37" i="20" s="1"/>
  <c r="AB17" i="20"/>
  <c r="AB37" i="20" s="1"/>
  <c r="AA17" i="20"/>
  <c r="AA37" i="20" s="1"/>
  <c r="Z17" i="20"/>
  <c r="Z37" i="20" s="1"/>
  <c r="Y17" i="20"/>
  <c r="Y37" i="20" s="1"/>
  <c r="X17" i="20"/>
  <c r="X37" i="20" s="1"/>
  <c r="W17" i="20"/>
  <c r="W37" i="20" s="1"/>
  <c r="V17" i="20"/>
  <c r="V37" i="20" s="1"/>
  <c r="U17" i="20"/>
  <c r="U37" i="20" s="1"/>
  <c r="T17" i="20"/>
  <c r="T37" i="20" s="1"/>
  <c r="S17" i="20"/>
  <c r="S37" i="20" s="1"/>
  <c r="R17" i="20"/>
  <c r="R37" i="20" s="1"/>
  <c r="Q17" i="20"/>
  <c r="Q37" i="20" s="1"/>
  <c r="P17" i="20"/>
  <c r="P37" i="20" s="1"/>
  <c r="O17" i="20"/>
  <c r="O37" i="20" s="1"/>
  <c r="N17" i="20"/>
  <c r="N37" i="20" s="1"/>
  <c r="M17" i="20"/>
  <c r="M37" i="20" s="1"/>
  <c r="L17" i="20"/>
  <c r="L37" i="20" s="1"/>
  <c r="K17" i="20"/>
  <c r="K37" i="20" s="1"/>
  <c r="J17" i="20"/>
  <c r="J37" i="20" s="1"/>
  <c r="I17" i="20"/>
  <c r="I37" i="20" s="1"/>
  <c r="H17" i="20"/>
  <c r="H37" i="20" s="1"/>
  <c r="G17" i="20"/>
  <c r="G37" i="20" s="1"/>
  <c r="AL15" i="20"/>
  <c r="AL35" i="20" s="1"/>
  <c r="AK15" i="20"/>
  <c r="AK35" i="20" s="1"/>
  <c r="AJ15" i="20"/>
  <c r="AJ35" i="20" s="1"/>
  <c r="AI15" i="20"/>
  <c r="AI35" i="20" s="1"/>
  <c r="AH15" i="20"/>
  <c r="AH35" i="20" s="1"/>
  <c r="AG15" i="20"/>
  <c r="AG35" i="20" s="1"/>
  <c r="AF15" i="20"/>
  <c r="AF35" i="20" s="1"/>
  <c r="AE15" i="20"/>
  <c r="AE35" i="20" s="1"/>
  <c r="AD15" i="20"/>
  <c r="AD35" i="20" s="1"/>
  <c r="AC15" i="20"/>
  <c r="AC35" i="20" s="1"/>
  <c r="AB15" i="20"/>
  <c r="AB35" i="20" s="1"/>
  <c r="AA15" i="20"/>
  <c r="AA35" i="20" s="1"/>
  <c r="Z15" i="20"/>
  <c r="Z35" i="20" s="1"/>
  <c r="Y15" i="20"/>
  <c r="Y35" i="20" s="1"/>
  <c r="X15" i="20"/>
  <c r="X35" i="20" s="1"/>
  <c r="W15" i="20"/>
  <c r="W35" i="20" s="1"/>
  <c r="V15" i="20"/>
  <c r="V35" i="20" s="1"/>
  <c r="U15" i="20"/>
  <c r="U35" i="20" s="1"/>
  <c r="T15" i="20"/>
  <c r="T35" i="20" s="1"/>
  <c r="S15" i="20"/>
  <c r="S35" i="20" s="1"/>
  <c r="R15" i="20"/>
  <c r="R35" i="20" s="1"/>
  <c r="Q15" i="20"/>
  <c r="Q35" i="20" s="1"/>
  <c r="P15" i="20"/>
  <c r="P35" i="20" s="1"/>
  <c r="O15" i="20"/>
  <c r="O35" i="20" s="1"/>
  <c r="N15" i="20"/>
  <c r="N35" i="20" s="1"/>
  <c r="M15" i="20"/>
  <c r="M35" i="20" s="1"/>
  <c r="L15" i="20"/>
  <c r="L35" i="20" s="1"/>
  <c r="K15" i="20"/>
  <c r="K35" i="20" s="1"/>
  <c r="J15" i="20"/>
  <c r="J35" i="20" s="1"/>
  <c r="I15" i="20"/>
  <c r="I35" i="20" s="1"/>
  <c r="H15" i="20"/>
  <c r="H35" i="20" s="1"/>
  <c r="G15" i="20"/>
  <c r="G35" i="20" s="1"/>
  <c r="AL14" i="20"/>
  <c r="AL34" i="20" s="1"/>
  <c r="AK14" i="20"/>
  <c r="AK34" i="20" s="1"/>
  <c r="AJ14" i="20"/>
  <c r="AJ34" i="20" s="1"/>
  <c r="AI14" i="20"/>
  <c r="AI34" i="20" s="1"/>
  <c r="AH14" i="20"/>
  <c r="AH34" i="20" s="1"/>
  <c r="AG14" i="20"/>
  <c r="AG34" i="20" s="1"/>
  <c r="AF14" i="20"/>
  <c r="AF34" i="20" s="1"/>
  <c r="AE14" i="20"/>
  <c r="AE34" i="20" s="1"/>
  <c r="AD14" i="20"/>
  <c r="AD34" i="20" s="1"/>
  <c r="AC14" i="20"/>
  <c r="AC34" i="20" s="1"/>
  <c r="AB14" i="20"/>
  <c r="AB34" i="20" s="1"/>
  <c r="AA14" i="20"/>
  <c r="AA34" i="20" s="1"/>
  <c r="Z14" i="20"/>
  <c r="Z34" i="20" s="1"/>
  <c r="Y14" i="20"/>
  <c r="Y34" i="20" s="1"/>
  <c r="X14" i="20"/>
  <c r="X34" i="20" s="1"/>
  <c r="W14" i="20"/>
  <c r="W34" i="20" s="1"/>
  <c r="V14" i="20"/>
  <c r="V34" i="20" s="1"/>
  <c r="U14" i="20"/>
  <c r="U34" i="20" s="1"/>
  <c r="T14" i="20"/>
  <c r="T34" i="20" s="1"/>
  <c r="S14" i="20"/>
  <c r="S34" i="20" s="1"/>
  <c r="R14" i="20"/>
  <c r="R34" i="20" s="1"/>
  <c r="Q14" i="20"/>
  <c r="Q34" i="20" s="1"/>
  <c r="P14" i="20"/>
  <c r="P34" i="20" s="1"/>
  <c r="O14" i="20"/>
  <c r="O34" i="20" s="1"/>
  <c r="N14" i="20"/>
  <c r="N34" i="20" s="1"/>
  <c r="M14" i="20"/>
  <c r="M34" i="20" s="1"/>
  <c r="L14" i="20"/>
  <c r="L34" i="20" s="1"/>
  <c r="K14" i="20"/>
  <c r="K34" i="20" s="1"/>
  <c r="J14" i="20"/>
  <c r="J34" i="20" s="1"/>
  <c r="I14" i="20"/>
  <c r="I34" i="20" s="1"/>
  <c r="H14" i="20"/>
  <c r="H34" i="20" s="1"/>
  <c r="G14" i="20"/>
  <c r="G34" i="20" s="1"/>
  <c r="AL11" i="20"/>
  <c r="AL31" i="20" s="1"/>
  <c r="AK11" i="20"/>
  <c r="AK31" i="20" s="1"/>
  <c r="AJ11" i="20"/>
  <c r="AJ31" i="20" s="1"/>
  <c r="AI11" i="20"/>
  <c r="AI31" i="20" s="1"/>
  <c r="AH11" i="20"/>
  <c r="AH31" i="20" s="1"/>
  <c r="AG11" i="20"/>
  <c r="AG31" i="20" s="1"/>
  <c r="AF11" i="20"/>
  <c r="AF31" i="20" s="1"/>
  <c r="AE11" i="20"/>
  <c r="AE31" i="20" s="1"/>
  <c r="AD11" i="20"/>
  <c r="AD31" i="20" s="1"/>
  <c r="AC11" i="20"/>
  <c r="AC31" i="20" s="1"/>
  <c r="AB11" i="20"/>
  <c r="AB31" i="20" s="1"/>
  <c r="AA11" i="20"/>
  <c r="AA31" i="20" s="1"/>
  <c r="Z11" i="20"/>
  <c r="Z31" i="20" s="1"/>
  <c r="Y11" i="20"/>
  <c r="Y31" i="20" s="1"/>
  <c r="X11" i="20"/>
  <c r="X31" i="20" s="1"/>
  <c r="W11" i="20"/>
  <c r="W31" i="20" s="1"/>
  <c r="V11" i="20"/>
  <c r="V31" i="20" s="1"/>
  <c r="U11" i="20"/>
  <c r="U31" i="20" s="1"/>
  <c r="T11" i="20"/>
  <c r="T31" i="20" s="1"/>
  <c r="S11" i="20"/>
  <c r="S31" i="20" s="1"/>
  <c r="R11" i="20"/>
  <c r="R31" i="20" s="1"/>
  <c r="Q11" i="20"/>
  <c r="Q31" i="20" s="1"/>
  <c r="P11" i="20"/>
  <c r="P31" i="20" s="1"/>
  <c r="O11" i="20"/>
  <c r="O31" i="20" s="1"/>
  <c r="N11" i="20"/>
  <c r="N31" i="20" s="1"/>
  <c r="M11" i="20"/>
  <c r="M31" i="20" s="1"/>
  <c r="L11" i="20"/>
  <c r="L31" i="20" s="1"/>
  <c r="K11" i="20"/>
  <c r="K31" i="20" s="1"/>
  <c r="J11" i="20"/>
  <c r="J31" i="20" s="1"/>
  <c r="I11" i="20"/>
  <c r="I31" i="20" s="1"/>
  <c r="H11" i="20"/>
  <c r="H31" i="20" s="1"/>
  <c r="G11" i="20"/>
  <c r="G31" i="20" s="1"/>
  <c r="AL10" i="20"/>
  <c r="AL30" i="20" s="1"/>
  <c r="AK10" i="20"/>
  <c r="AK30" i="20" s="1"/>
  <c r="AJ10" i="20"/>
  <c r="AJ30" i="20" s="1"/>
  <c r="AI10" i="20"/>
  <c r="AI30" i="20" s="1"/>
  <c r="AH10" i="20"/>
  <c r="AH30" i="20" s="1"/>
  <c r="AG10" i="20"/>
  <c r="AG30" i="20" s="1"/>
  <c r="AF10" i="20"/>
  <c r="AF30" i="20" s="1"/>
  <c r="AE10" i="20"/>
  <c r="AE30" i="20" s="1"/>
  <c r="AD10" i="20"/>
  <c r="AD30" i="20" s="1"/>
  <c r="AC10" i="20"/>
  <c r="AC30" i="20" s="1"/>
  <c r="AB10" i="20"/>
  <c r="AB30" i="20" s="1"/>
  <c r="AA10" i="20"/>
  <c r="AA30" i="20" s="1"/>
  <c r="Z10" i="20"/>
  <c r="Z30" i="20" s="1"/>
  <c r="Y10" i="20"/>
  <c r="Y30" i="20" s="1"/>
  <c r="X10" i="20"/>
  <c r="X30" i="20" s="1"/>
  <c r="W10" i="20"/>
  <c r="W30" i="20" s="1"/>
  <c r="V10" i="20"/>
  <c r="V30" i="20" s="1"/>
  <c r="U10" i="20"/>
  <c r="U30" i="20" s="1"/>
  <c r="T10" i="20"/>
  <c r="T30" i="20" s="1"/>
  <c r="S10" i="20"/>
  <c r="S30" i="20" s="1"/>
  <c r="R10" i="20"/>
  <c r="R30" i="20" s="1"/>
  <c r="Q10" i="20"/>
  <c r="Q30" i="20" s="1"/>
  <c r="P10" i="20"/>
  <c r="P30" i="20" s="1"/>
  <c r="O10" i="20"/>
  <c r="O30" i="20" s="1"/>
  <c r="N10" i="20"/>
  <c r="N30" i="20" s="1"/>
  <c r="M10" i="20"/>
  <c r="M30" i="20" s="1"/>
  <c r="L10" i="20"/>
  <c r="L30" i="20" s="1"/>
  <c r="K10" i="20"/>
  <c r="K30" i="20" s="1"/>
  <c r="J10" i="20"/>
  <c r="J30" i="20" s="1"/>
  <c r="I10" i="20"/>
  <c r="I30" i="20" s="1"/>
  <c r="H10" i="20"/>
  <c r="H30" i="20" s="1"/>
  <c r="G10" i="20"/>
  <c r="G30" i="20" s="1"/>
  <c r="F14" i="20"/>
  <c r="F34" i="20" s="1"/>
  <c r="F20" i="20"/>
  <c r="F40" i="20" s="1"/>
  <c r="F19" i="20"/>
  <c r="F39" i="20" s="1"/>
  <c r="F18" i="20"/>
  <c r="F38" i="20" s="1"/>
  <c r="F17" i="20"/>
  <c r="F37" i="20" s="1"/>
  <c r="F15" i="20"/>
  <c r="F35" i="20" s="1"/>
  <c r="F11" i="20"/>
  <c r="F31" i="20" s="1"/>
  <c r="F10" i="20"/>
  <c r="F30" i="20" s="1"/>
  <c r="AL6" i="20"/>
  <c r="AL26" i="20" s="1"/>
  <c r="AK6" i="20"/>
  <c r="AK26" i="20" s="1"/>
  <c r="AJ6" i="20"/>
  <c r="AJ26" i="20" s="1"/>
  <c r="AI6" i="20"/>
  <c r="AI26" i="20" s="1"/>
  <c r="AH6" i="20"/>
  <c r="AH26" i="20" s="1"/>
  <c r="AG6" i="20"/>
  <c r="AG26" i="20" s="1"/>
  <c r="AF6" i="20"/>
  <c r="AF26" i="20" s="1"/>
  <c r="AE6" i="20"/>
  <c r="AE26" i="20" s="1"/>
  <c r="AD6" i="20"/>
  <c r="AD26" i="20" s="1"/>
  <c r="AC6" i="20"/>
  <c r="AC26" i="20" s="1"/>
  <c r="AB6" i="20"/>
  <c r="AB26" i="20" s="1"/>
  <c r="AA6" i="20"/>
  <c r="AA26" i="20" s="1"/>
  <c r="Z6" i="20"/>
  <c r="Z26" i="20" s="1"/>
  <c r="Y6" i="20"/>
  <c r="Y26" i="20" s="1"/>
  <c r="X6" i="20"/>
  <c r="X26" i="20" s="1"/>
  <c r="W6" i="20"/>
  <c r="W26" i="20" s="1"/>
  <c r="V6" i="20"/>
  <c r="V26" i="20" s="1"/>
  <c r="U6" i="20"/>
  <c r="U26" i="20" s="1"/>
  <c r="T6" i="20"/>
  <c r="T26" i="20" s="1"/>
  <c r="S6" i="20"/>
  <c r="S26" i="20" s="1"/>
  <c r="R6" i="20"/>
  <c r="R26" i="20" s="1"/>
  <c r="Q6" i="20"/>
  <c r="Q26" i="20" s="1"/>
  <c r="P6" i="20"/>
  <c r="P26" i="20" s="1"/>
  <c r="O6" i="20"/>
  <c r="O26" i="20" s="1"/>
  <c r="N6" i="20"/>
  <c r="N26" i="20" s="1"/>
  <c r="M6" i="20"/>
  <c r="M26" i="20" s="1"/>
  <c r="L6" i="20"/>
  <c r="L26" i="20" s="1"/>
  <c r="K6" i="20"/>
  <c r="K26" i="20" s="1"/>
  <c r="J6" i="20"/>
  <c r="J26" i="20" s="1"/>
  <c r="I6" i="20"/>
  <c r="I26" i="20" s="1"/>
  <c r="H6" i="20"/>
  <c r="H26" i="20" s="1"/>
  <c r="G6" i="20"/>
  <c r="G26" i="20" s="1"/>
  <c r="F6" i="20"/>
  <c r="F26" i="20" s="1"/>
  <c r="L6" i="19"/>
  <c r="N11" i="19"/>
  <c r="L11" i="19"/>
  <c r="K11" i="19"/>
  <c r="L10" i="19"/>
  <c r="N10" i="19" s="1"/>
  <c r="K10" i="19"/>
  <c r="L9" i="19"/>
  <c r="N9" i="19" s="1"/>
  <c r="K9" i="19"/>
  <c r="L8" i="19"/>
  <c r="N8" i="19" s="1"/>
  <c r="K8" i="19"/>
  <c r="L7" i="19"/>
  <c r="N7" i="19" s="1"/>
  <c r="K7" i="19"/>
  <c r="K6" i="19"/>
  <c r="L11" i="18"/>
  <c r="L10" i="18"/>
  <c r="L9" i="18"/>
  <c r="N9" i="18" s="1"/>
  <c r="L8" i="18"/>
  <c r="N8" i="18" s="1"/>
  <c r="L7" i="18"/>
  <c r="L6" i="18"/>
  <c r="N11" i="18"/>
  <c r="K11" i="18"/>
  <c r="N10" i="18"/>
  <c r="K10" i="18"/>
  <c r="K9" i="18"/>
  <c r="K8" i="18"/>
  <c r="K7" i="18"/>
  <c r="N6" i="18"/>
  <c r="K6" i="18"/>
  <c r="L11" i="16"/>
  <c r="L10" i="16"/>
  <c r="L9" i="16"/>
  <c r="N9" i="16" s="1"/>
  <c r="O15" i="16" s="1"/>
  <c r="L8" i="16"/>
  <c r="N8" i="16" s="1"/>
  <c r="L7" i="16"/>
  <c r="N7" i="16" s="1"/>
  <c r="L6" i="16"/>
  <c r="N11" i="16"/>
  <c r="K11" i="16"/>
  <c r="N10" i="16"/>
  <c r="K10" i="16"/>
  <c r="K9" i="16"/>
  <c r="K8" i="16"/>
  <c r="K7" i="16"/>
  <c r="K6" i="16"/>
  <c r="D23" i="16"/>
  <c r="C23" i="16"/>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AL18" i="8"/>
  <c r="AK18" i="8"/>
  <c r="AJ18" i="8"/>
  <c r="AI18" i="8"/>
  <c r="AH18" i="8"/>
  <c r="AG18" i="8"/>
  <c r="AF18" i="8"/>
  <c r="AE18" i="8"/>
  <c r="AD18" i="8"/>
  <c r="AC18" i="8"/>
  <c r="AB18" i="8"/>
  <c r="AA18" i="8"/>
  <c r="Z18" i="8"/>
  <c r="Y18" i="8"/>
  <c r="X18" i="8"/>
  <c r="W18" i="8"/>
  <c r="V18" i="8"/>
  <c r="U18" i="8"/>
  <c r="T18" i="8"/>
  <c r="S18" i="8"/>
  <c r="R18" i="8"/>
  <c r="Q18" i="8"/>
  <c r="P18" i="8"/>
  <c r="O18" i="8"/>
  <c r="N18" i="8"/>
  <c r="M18" i="8"/>
  <c r="L18" i="8"/>
  <c r="K18" i="8"/>
  <c r="J18" i="8"/>
  <c r="I18" i="8"/>
  <c r="H18" i="8"/>
  <c r="G18" i="8"/>
  <c r="AL17"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8" i="8"/>
  <c r="F19" i="8"/>
  <c r="F20" i="8"/>
  <c r="F17" i="8"/>
  <c r="J29" i="9"/>
  <c r="J28" i="9"/>
  <c r="AG26" i="38" l="1"/>
  <c r="AH26" i="38"/>
  <c r="F24" i="38"/>
  <c r="K29" i="38"/>
  <c r="AD27" i="38"/>
  <c r="AD30" i="38" s="1"/>
  <c r="O27" i="38"/>
  <c r="O30" i="38" s="1"/>
  <c r="R29" i="38"/>
  <c r="Z29" i="38"/>
  <c r="Q29" i="38"/>
  <c r="Y29" i="38"/>
  <c r="T25" i="38"/>
  <c r="AG29" i="38"/>
  <c r="AH29" i="38"/>
  <c r="B42" i="43"/>
  <c r="G27" i="38"/>
  <c r="G30" i="38" s="1"/>
  <c r="J27" i="38"/>
  <c r="J30" i="38" s="1"/>
  <c r="AA25" i="38"/>
  <c r="S27" i="38"/>
  <c r="S30" i="38" s="1"/>
  <c r="B18" i="46"/>
  <c r="Q24" i="38"/>
  <c r="AA27" i="38"/>
  <c r="AA30" i="38" s="1"/>
  <c r="AH25" i="38"/>
  <c r="B24" i="38"/>
  <c r="F27" i="38"/>
  <c r="F30" i="38" s="1"/>
  <c r="B23" i="43"/>
  <c r="B24" i="43" s="1"/>
  <c r="M25" i="38"/>
  <c r="P25" i="38"/>
  <c r="AC27" i="38"/>
  <c r="AC30" i="38" s="1"/>
  <c r="AB25" i="38"/>
  <c r="B26" i="43"/>
  <c r="B12" i="43"/>
  <c r="B27" i="43"/>
  <c r="B13" i="43"/>
  <c r="B28" i="43"/>
  <c r="B14" i="43"/>
  <c r="B29" i="43"/>
  <c r="AD24" i="38"/>
  <c r="Y27" i="38"/>
  <c r="Y28" i="38" s="1"/>
  <c r="Y31" i="38" s="1"/>
  <c r="V25" i="38"/>
  <c r="Z24" i="38"/>
  <c r="K25" i="38"/>
  <c r="I26" i="38"/>
  <c r="B26" i="38"/>
  <c r="E25" i="38"/>
  <c r="G25" i="38"/>
  <c r="B27" i="38"/>
  <c r="B30" i="38" s="1"/>
  <c r="AH24" i="38"/>
  <c r="W27" i="38"/>
  <c r="I27" i="38"/>
  <c r="I30" i="38" s="1"/>
  <c r="B25" i="38"/>
  <c r="K24" i="38"/>
  <c r="D39" i="20" a="1"/>
  <c r="D39" i="20" s="1"/>
  <c r="H19" i="21" s="1"/>
  <c r="F19" i="21" s="1"/>
  <c r="AG25" i="38"/>
  <c r="AG27" i="38"/>
  <c r="AG30" i="38" s="1"/>
  <c r="AC24" i="38"/>
  <c r="L27" i="38"/>
  <c r="L30" i="38" s="1"/>
  <c r="AE25" i="38"/>
  <c r="O26" i="38"/>
  <c r="O24" i="38"/>
  <c r="D35" i="20" a="1"/>
  <c r="D35" i="20" s="1"/>
  <c r="H15" i="21" s="1"/>
  <c r="D37" i="20" a="1"/>
  <c r="D37" i="20" s="1"/>
  <c r="H17" i="21" s="1"/>
  <c r="F17" i="21" s="1"/>
  <c r="M27" i="38"/>
  <c r="M30" i="38" s="1"/>
  <c r="AC25" i="38"/>
  <c r="U24" i="38"/>
  <c r="M26" i="38"/>
  <c r="P26" i="38"/>
  <c r="J24" i="38"/>
  <c r="R24" i="38"/>
  <c r="H24" i="38"/>
  <c r="H27" i="38"/>
  <c r="H30" i="38" s="1"/>
  <c r="J26" i="38"/>
  <c r="T24" i="38"/>
  <c r="Z27" i="38"/>
  <c r="Z28" i="38" s="1"/>
  <c r="Z31" i="38" s="1"/>
  <c r="AF27" i="38"/>
  <c r="AF30" i="38" s="1"/>
  <c r="D26" i="38"/>
  <c r="AD25" i="38"/>
  <c r="W24" i="38"/>
  <c r="V24" i="38"/>
  <c r="AA24" i="38"/>
  <c r="Q25" i="38"/>
  <c r="G26" i="38"/>
  <c r="N25" i="38"/>
  <c r="T27" i="38"/>
  <c r="T30" i="38" s="1"/>
  <c r="AH27" i="38"/>
  <c r="AH30" i="38" s="1"/>
  <c r="U25" i="38"/>
  <c r="X25" i="38"/>
  <c r="AE24" i="38"/>
  <c r="Y24" i="38"/>
  <c r="C26" i="38"/>
  <c r="AF25" i="38"/>
  <c r="AF26" i="38"/>
  <c r="AE26" i="38"/>
  <c r="AD26" i="38"/>
  <c r="I25" i="38"/>
  <c r="AB24" i="38"/>
  <c r="AF24" i="38"/>
  <c r="F25" i="38"/>
  <c r="AG24" i="38"/>
  <c r="V27" i="38"/>
  <c r="Z25" i="38"/>
  <c r="G24" i="38"/>
  <c r="N24" i="38"/>
  <c r="N27" i="38"/>
  <c r="N30" i="38" s="1"/>
  <c r="X27" i="38"/>
  <c r="X30" i="38" s="1"/>
  <c r="I24" i="38"/>
  <c r="C27" i="38"/>
  <c r="C30" i="38" s="1"/>
  <c r="O25" i="38"/>
  <c r="N26" i="38"/>
  <c r="D31" i="20" a="1"/>
  <c r="D31" i="20" s="1"/>
  <c r="H11" i="21" s="1"/>
  <c r="F26" i="38"/>
  <c r="Y25" i="38"/>
  <c r="C24" i="38"/>
  <c r="AB26" i="38"/>
  <c r="C25" i="38"/>
  <c r="H26" i="38"/>
  <c r="AG28" i="38"/>
  <c r="AG31" i="38" s="1"/>
  <c r="D25" i="38"/>
  <c r="S24" i="38"/>
  <c r="U27" i="38"/>
  <c r="U30" i="38" s="1"/>
  <c r="AC26" i="38"/>
  <c r="E26" i="38"/>
  <c r="R25" i="38"/>
  <c r="AA26" i="38"/>
  <c r="S26" i="38"/>
  <c r="L26" i="38"/>
  <c r="J25" i="38"/>
  <c r="S25" i="38"/>
  <c r="D24" i="38"/>
  <c r="E24" i="38"/>
  <c r="R27" i="38"/>
  <c r="R30" i="38" s="1"/>
  <c r="P24" i="38"/>
  <c r="H25" i="38"/>
  <c r="V26" i="38"/>
  <c r="Q27" i="38"/>
  <c r="Q30" i="38" s="1"/>
  <c r="M24" i="38"/>
  <c r="X26" i="38"/>
  <c r="T26" i="38"/>
  <c r="L24" i="38"/>
  <c r="W25" i="38"/>
  <c r="P27" i="38"/>
  <c r="P30" i="38" s="1"/>
  <c r="L25" i="38"/>
  <c r="U26" i="38"/>
  <c r="W26" i="38"/>
  <c r="X24" i="38"/>
  <c r="D30" i="20" a="1"/>
  <c r="D30" i="20" s="1"/>
  <c r="H10" i="21" s="1"/>
  <c r="D38" i="20" a="1"/>
  <c r="D38" i="20" s="1"/>
  <c r="H18" i="21" s="1"/>
  <c r="F18" i="21" s="1"/>
  <c r="D40" i="20" a="1"/>
  <c r="D40" i="20" s="1"/>
  <c r="H20" i="21" s="1"/>
  <c r="F20" i="21" s="1"/>
  <c r="D34" i="20" a="1"/>
  <c r="D34" i="20" s="1"/>
  <c r="H14" i="21" s="1"/>
  <c r="D26" i="20" a="1"/>
  <c r="D26" i="20" s="1"/>
  <c r="H6" i="21" s="1"/>
  <c r="J28" i="38"/>
  <c r="J31" i="38" s="1"/>
  <c r="E39" i="20"/>
  <c r="G19" i="21" s="1"/>
  <c r="I28" i="38"/>
  <c r="I31" i="38" s="1"/>
  <c r="V30" i="38"/>
  <c r="K28" i="38"/>
  <c r="K31" i="38" s="1"/>
  <c r="W30" i="38"/>
  <c r="N6" i="36"/>
  <c r="M12" i="36"/>
  <c r="O15" i="36"/>
  <c r="N6" i="35"/>
  <c r="M12" i="35"/>
  <c r="N8" i="31"/>
  <c r="O15" i="27"/>
  <c r="N7" i="30"/>
  <c r="N6" i="34"/>
  <c r="M12" i="34"/>
  <c r="O15" i="34"/>
  <c r="L12" i="34"/>
  <c r="N7" i="33"/>
  <c r="N8" i="33"/>
  <c r="L12" i="33"/>
  <c r="O15" i="33"/>
  <c r="N6" i="33"/>
  <c r="M12" i="33"/>
  <c r="N6" i="31"/>
  <c r="M12" i="31"/>
  <c r="O15" i="31"/>
  <c r="N6" i="30"/>
  <c r="M12" i="30"/>
  <c r="O14" i="29"/>
  <c r="N12" i="29"/>
  <c r="O13" i="29" s="1"/>
  <c r="M12" i="29"/>
  <c r="O14" i="27"/>
  <c r="N12" i="27"/>
  <c r="O13" i="27" s="1"/>
  <c r="M12" i="27"/>
  <c r="O14" i="26"/>
  <c r="N12" i="26"/>
  <c r="O13" i="26" s="1"/>
  <c r="O15" i="26"/>
  <c r="M12" i="26"/>
  <c r="M12" i="25"/>
  <c r="N6" i="25"/>
  <c r="N12" i="25" s="1"/>
  <c r="M12" i="22"/>
  <c r="N6" i="22"/>
  <c r="M12" i="24"/>
  <c r="N6" i="24"/>
  <c r="N12" i="24" s="1"/>
  <c r="M12" i="23"/>
  <c r="N6" i="23"/>
  <c r="E40" i="20"/>
  <c r="G20" i="21" s="1"/>
  <c r="E26" i="20"/>
  <c r="G6" i="21" s="1"/>
  <c r="E31" i="20"/>
  <c r="G11" i="21" s="1"/>
  <c r="E34" i="20"/>
  <c r="G14" i="21" s="1"/>
  <c r="E35" i="20"/>
  <c r="G15" i="21" s="1"/>
  <c r="E37" i="20"/>
  <c r="G17" i="21" s="1"/>
  <c r="E38" i="20"/>
  <c r="G18" i="21" s="1"/>
  <c r="E30" i="20" a="1"/>
  <c r="E30" i="20" s="1"/>
  <c r="G10" i="21" s="1"/>
  <c r="M12" i="19"/>
  <c r="N6" i="19"/>
  <c r="N12" i="19" s="1"/>
  <c r="M12" i="18"/>
  <c r="N7" i="18"/>
  <c r="N12" i="18"/>
  <c r="O13" i="18" s="1"/>
  <c r="AQ18" i="8"/>
  <c r="AM20" i="8"/>
  <c r="AN17" i="8"/>
  <c r="AM19" i="8"/>
  <c r="BJ17" i="8"/>
  <c r="AV19" i="8"/>
  <c r="BB17" i="8"/>
  <c r="BE17" i="8"/>
  <c r="AW18" i="8"/>
  <c r="AO19" i="8"/>
  <c r="BM19" i="8"/>
  <c r="BE20" i="8"/>
  <c r="BF17" i="8"/>
  <c r="AX18" i="8"/>
  <c r="AP19" i="8"/>
  <c r="BN19" i="8"/>
  <c r="BF20" i="8"/>
  <c r="AM17" i="8"/>
  <c r="BG17" i="8"/>
  <c r="AY18" i="8"/>
  <c r="AQ19" i="8"/>
  <c r="BO19" i="8"/>
  <c r="BG20" i="8"/>
  <c r="BH17" i="8"/>
  <c r="AZ18" i="8"/>
  <c r="AR19" i="8"/>
  <c r="BP19" i="8"/>
  <c r="BH20" i="8"/>
  <c r="BI17" i="8"/>
  <c r="BA18" i="8"/>
  <c r="AS19" i="8"/>
  <c r="BQ19" i="8"/>
  <c r="BI20" i="8"/>
  <c r="BR19" i="8"/>
  <c r="BJ20" i="8"/>
  <c r="AU19" i="8"/>
  <c r="BS19" i="8"/>
  <c r="BK20" i="8"/>
  <c r="AN20" i="8"/>
  <c r="AO17" i="8"/>
  <c r="BE18" i="8"/>
  <c r="AW19" i="8"/>
  <c r="AO20" i="8"/>
  <c r="BM20" i="8"/>
  <c r="BL20" i="8"/>
  <c r="BN17" i="8"/>
  <c r="BF18" i="8"/>
  <c r="AX19" i="8"/>
  <c r="AP20" i="8"/>
  <c r="BN20" i="8"/>
  <c r="AT19" i="8"/>
  <c r="AP17" i="8"/>
  <c r="AQ17" i="8"/>
  <c r="BO17" i="8"/>
  <c r="BG18" i="8"/>
  <c r="AY19" i="8"/>
  <c r="AQ20" i="8"/>
  <c r="BK17" i="8"/>
  <c r="BM17" i="8"/>
  <c r="AR17" i="8"/>
  <c r="BP17" i="8"/>
  <c r="BH18" i="8"/>
  <c r="AZ19" i="8"/>
  <c r="BI18" i="8"/>
  <c r="BC18" i="8"/>
  <c r="BA19" i="8"/>
  <c r="AT17" i="8"/>
  <c r="BR17" i="8"/>
  <c r="BJ18" i="8"/>
  <c r="BB19" i="8"/>
  <c r="AT20" i="8"/>
  <c r="AU17" i="8"/>
  <c r="BS17" i="8"/>
  <c r="BK18" i="8"/>
  <c r="BC19" i="8"/>
  <c r="AN18" i="8"/>
  <c r="BL18" i="8"/>
  <c r="BD19" i="8"/>
  <c r="AV20" i="8"/>
  <c r="AO18" i="8"/>
  <c r="BM18" i="8"/>
  <c r="AS17" i="8"/>
  <c r="AX17" i="8"/>
  <c r="AP18" i="8"/>
  <c r="BN18" i="8"/>
  <c r="BB18" i="8"/>
  <c r="AW17" i="8"/>
  <c r="AY17" i="8"/>
  <c r="AY20" i="8"/>
  <c r="E17" i="8"/>
  <c r="D17" i="21" s="1"/>
  <c r="BD18" i="8"/>
  <c r="AR18" i="8"/>
  <c r="BH19" i="8"/>
  <c r="AZ20" i="8"/>
  <c r="E18" i="8"/>
  <c r="D18" i="21" s="1"/>
  <c r="AS18" i="8"/>
  <c r="BQ18" i="8"/>
  <c r="BI19" i="8"/>
  <c r="BA20" i="8"/>
  <c r="E19" i="8"/>
  <c r="D19" i="21" s="1"/>
  <c r="BQ17" i="8"/>
  <c r="AT18" i="8"/>
  <c r="BR18" i="8"/>
  <c r="BJ19" i="8"/>
  <c r="BB20" i="8"/>
  <c r="E20" i="8"/>
  <c r="D20" i="21" s="1"/>
  <c r="AV17" i="8"/>
  <c r="AU18" i="8"/>
  <c r="BS18" i="8"/>
  <c r="BK19" i="8"/>
  <c r="BC20" i="8"/>
  <c r="BL17" i="8"/>
  <c r="BA17" i="8"/>
  <c r="BC17" i="8"/>
  <c r="BD17" i="8"/>
  <c r="AV18" i="8"/>
  <c r="AN19" i="8"/>
  <c r="BL19" i="8"/>
  <c r="BD20" i="8"/>
  <c r="BO20" i="8"/>
  <c r="AR20" i="8"/>
  <c r="BP20" i="8"/>
  <c r="AM18" i="8"/>
  <c r="AS20" i="8"/>
  <c r="BQ20" i="8"/>
  <c r="BR20" i="8"/>
  <c r="AU20" i="8"/>
  <c r="BS20" i="8"/>
  <c r="BE19" i="8"/>
  <c r="BP18" i="8"/>
  <c r="BG19" i="8"/>
  <c r="AX20" i="8"/>
  <c r="BO18" i="8"/>
  <c r="AZ17" i="8"/>
  <c r="BF19" i="8"/>
  <c r="AW20" i="8"/>
  <c r="N6" i="16"/>
  <c r="M12" i="16"/>
  <c r="P29" i="38" l="1"/>
  <c r="I29" i="38"/>
  <c r="F29" i="38"/>
  <c r="AF29" i="38"/>
  <c r="M29" i="38"/>
  <c r="N29" i="38"/>
  <c r="C29" i="38"/>
  <c r="X29" i="38"/>
  <c r="V29" i="38"/>
  <c r="O29" i="38"/>
  <c r="AE29" i="38"/>
  <c r="G29" i="38"/>
  <c r="AB29" i="38"/>
  <c r="H29" i="38"/>
  <c r="B29" i="38"/>
  <c r="L29" i="38"/>
  <c r="AA29" i="38"/>
  <c r="D29" i="38"/>
  <c r="T29" i="38"/>
  <c r="E29" i="38"/>
  <c r="AC29" i="38"/>
  <c r="J29" i="38"/>
  <c r="W29" i="38"/>
  <c r="U29" i="38"/>
  <c r="AD29" i="38"/>
  <c r="B28" i="38"/>
  <c r="B31" i="38" s="1"/>
  <c r="B30" i="43"/>
  <c r="Y30" i="38"/>
  <c r="B16" i="43"/>
  <c r="O28" i="38"/>
  <c r="O31" i="38" s="1"/>
  <c r="D28" i="38"/>
  <c r="D31" i="38" s="1"/>
  <c r="M28" i="38"/>
  <c r="M31" i="38" s="1"/>
  <c r="AH28" i="38"/>
  <c r="AH31" i="38" s="1"/>
  <c r="Z30" i="38"/>
  <c r="G28" i="38"/>
  <c r="G31" i="38" s="1"/>
  <c r="R28" i="38"/>
  <c r="R31" i="38" s="1"/>
  <c r="L28" i="38"/>
  <c r="L31" i="38" s="1"/>
  <c r="H28" i="38"/>
  <c r="H31" i="38" s="1"/>
  <c r="AF28" i="38"/>
  <c r="AF31" i="38" s="1"/>
  <c r="AD28" i="38"/>
  <c r="AD31" i="38" s="1"/>
  <c r="AE28" i="38"/>
  <c r="AE31" i="38" s="1"/>
  <c r="C28" i="38"/>
  <c r="C31" i="38" s="1"/>
  <c r="Q28" i="38"/>
  <c r="Q31" i="38" s="1"/>
  <c r="F28" i="38"/>
  <c r="F31" i="38" s="1"/>
  <c r="V28" i="38"/>
  <c r="V31" i="38" s="1"/>
  <c r="AA28" i="38"/>
  <c r="AA31" i="38" s="1"/>
  <c r="N28" i="38"/>
  <c r="N31" i="38" s="1"/>
  <c r="AC28" i="38"/>
  <c r="AC31" i="38" s="1"/>
  <c r="AB28" i="38"/>
  <c r="AB31" i="38" s="1"/>
  <c r="E28" i="38"/>
  <c r="E31" i="38" s="1"/>
  <c r="X28" i="38"/>
  <c r="X31" i="38" s="1"/>
  <c r="T28" i="38"/>
  <c r="T31" i="38" s="1"/>
  <c r="U28" i="38"/>
  <c r="U31" i="38" s="1"/>
  <c r="W28" i="38"/>
  <c r="W31" i="38" s="1"/>
  <c r="P28" i="38"/>
  <c r="P31" i="38" s="1"/>
  <c r="S29" i="38"/>
  <c r="S28" i="38"/>
  <c r="S31" i="38" s="1"/>
  <c r="O14" i="36"/>
  <c r="N12" i="36"/>
  <c r="O13" i="36" s="1"/>
  <c r="O14" i="35"/>
  <c r="N12" i="35"/>
  <c r="O13" i="35" s="1"/>
  <c r="N12" i="23"/>
  <c r="O13" i="23" s="1"/>
  <c r="O14" i="23"/>
  <c r="N12" i="22"/>
  <c r="O13" i="22" s="1"/>
  <c r="O14" i="22"/>
  <c r="N12" i="16"/>
  <c r="O13" i="16" s="1"/>
  <c r="O14" i="16"/>
  <c r="O14" i="34"/>
  <c r="N12" i="34"/>
  <c r="O13" i="34" s="1"/>
  <c r="O14" i="33"/>
  <c r="N12" i="33"/>
  <c r="O13" i="33" s="1"/>
  <c r="O14" i="31"/>
  <c r="N12" i="31"/>
  <c r="O13" i="31" s="1"/>
  <c r="O14" i="30"/>
  <c r="N12" i="30"/>
  <c r="O13" i="30" s="1"/>
  <c r="D20" i="8" l="1" a="1"/>
  <c r="D20" i="8" s="1"/>
  <c r="E20" i="21" s="1"/>
  <c r="I20" i="21" s="1"/>
  <c r="D19" i="8" a="1"/>
  <c r="D19" i="8" s="1"/>
  <c r="E19" i="21" s="1"/>
  <c r="I19" i="21" s="1"/>
  <c r="D18" i="8" a="1"/>
  <c r="D18" i="8" s="1"/>
  <c r="E18" i="21" s="1"/>
  <c r="I18" i="21" s="1"/>
  <c r="D17" i="8" a="1"/>
  <c r="D17" i="8" s="1"/>
  <c r="E17" i="21" s="1"/>
  <c r="I17" i="21" s="1"/>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AL10" i="8"/>
  <c r="AK10" i="8"/>
  <c r="AJ10" i="8"/>
  <c r="AI10" i="8"/>
  <c r="AH10" i="8"/>
  <c r="AG10" i="8"/>
  <c r="AF10" i="8"/>
  <c r="AE10" i="8"/>
  <c r="AD10" i="8"/>
  <c r="AC10" i="8"/>
  <c r="AB10" i="8"/>
  <c r="AA10" i="8"/>
  <c r="Z10" i="8"/>
  <c r="Y10" i="8"/>
  <c r="X10" i="8"/>
  <c r="W10" i="8"/>
  <c r="V10" i="8"/>
  <c r="U10" i="8"/>
  <c r="T10" i="8"/>
  <c r="S10" i="8"/>
  <c r="R10" i="8"/>
  <c r="Q10" i="8"/>
  <c r="P10" i="8"/>
  <c r="O10" i="8"/>
  <c r="N10" i="8"/>
  <c r="M10" i="8"/>
  <c r="L10" i="8"/>
  <c r="K10" i="8"/>
  <c r="J10" i="8"/>
  <c r="I10" i="8"/>
  <c r="H10" i="8"/>
  <c r="G10" i="8"/>
  <c r="F10" i="8"/>
  <c r="L10" i="11"/>
  <c r="L9" i="11"/>
  <c r="L8" i="11"/>
  <c r="L7" i="11"/>
  <c r="L6" i="11"/>
  <c r="L5" i="11"/>
  <c r="K5" i="11"/>
  <c r="K10" i="11"/>
  <c r="K9" i="11"/>
  <c r="K8" i="11"/>
  <c r="K7" i="11"/>
  <c r="K6" i="11"/>
  <c r="F10" i="21" l="1"/>
  <c r="F11" i="21"/>
  <c r="M10" i="11"/>
  <c r="N10" i="11" s="1"/>
  <c r="M7" i="11"/>
  <c r="N7" i="11" s="1"/>
  <c r="M6" i="11"/>
  <c r="N6" i="11" s="1"/>
  <c r="M8" i="11"/>
  <c r="N8" i="11" s="1"/>
  <c r="M5" i="11"/>
  <c r="N5" i="11" s="1"/>
  <c r="M9" i="11"/>
  <c r="N9" i="11" s="1"/>
  <c r="AU11" i="8"/>
  <c r="E10" i="8"/>
  <c r="D10" i="21" s="1"/>
  <c r="BD10" i="8"/>
  <c r="E11" i="8"/>
  <c r="D11" i="21" s="1"/>
  <c r="BS11" i="8"/>
  <c r="BF10" i="8"/>
  <c r="AW11" i="8"/>
  <c r="BG10" i="8"/>
  <c r="AX11" i="8"/>
  <c r="BH10" i="8"/>
  <c r="AY11" i="8"/>
  <c r="BI10" i="8"/>
  <c r="AZ11" i="8"/>
  <c r="BJ10" i="8"/>
  <c r="BA11" i="8"/>
  <c r="AM10" i="8"/>
  <c r="BK10" i="8"/>
  <c r="BB11" i="8"/>
  <c r="AN10" i="8"/>
  <c r="BL10" i="8"/>
  <c r="BC11" i="8"/>
  <c r="AO10" i="8"/>
  <c r="BM10" i="8"/>
  <c r="BD11" i="8"/>
  <c r="AP10" i="8"/>
  <c r="BN10" i="8"/>
  <c r="BE11" i="8"/>
  <c r="AQ10" i="8"/>
  <c r="BO10" i="8"/>
  <c r="BF11" i="8"/>
  <c r="AR10" i="8"/>
  <c r="BP10" i="8"/>
  <c r="BG11" i="8"/>
  <c r="AS10" i="8"/>
  <c r="BQ10" i="8"/>
  <c r="BH11" i="8"/>
  <c r="AT10" i="8"/>
  <c r="BR10" i="8"/>
  <c r="BI11" i="8"/>
  <c r="AU10" i="8"/>
  <c r="BS10" i="8"/>
  <c r="BJ11" i="8"/>
  <c r="BE10" i="8"/>
  <c r="AV10" i="8"/>
  <c r="AM11" i="8"/>
  <c r="BK11" i="8"/>
  <c r="AW10" i="8"/>
  <c r="AN11" i="8"/>
  <c r="BL11" i="8"/>
  <c r="AX10" i="8"/>
  <c r="AO11" i="8"/>
  <c r="BM11" i="8"/>
  <c r="AY10" i="8"/>
  <c r="AP11" i="8"/>
  <c r="BN11" i="8"/>
  <c r="AZ10" i="8"/>
  <c r="AQ11" i="8"/>
  <c r="BO11" i="8"/>
  <c r="BA10" i="8"/>
  <c r="AR11" i="8"/>
  <c r="BP11" i="8"/>
  <c r="BB10" i="8"/>
  <c r="AS11" i="8"/>
  <c r="BQ11" i="8"/>
  <c r="AV11" i="8"/>
  <c r="BC10" i="8"/>
  <c r="AT11" i="8"/>
  <c r="BR11" i="8"/>
  <c r="D10" i="8" a="1"/>
  <c r="D10" i="8" s="1"/>
  <c r="E10" i="21" s="1"/>
  <c r="I10" i="21" s="1"/>
  <c r="D11" i="8" a="1"/>
  <c r="D11" i="8" s="1"/>
  <c r="E11" i="21" s="1"/>
  <c r="I11" i="21" s="1"/>
  <c r="M11" i="11"/>
  <c r="O14" i="11" l="1"/>
  <c r="O13" i="11"/>
  <c r="N11" i="11"/>
  <c r="O12" i="11" s="1"/>
  <c r="F15" i="8" l="1"/>
  <c r="AL15" i="8"/>
  <c r="AK15" i="8"/>
  <c r="AJ15" i="8"/>
  <c r="AI15" i="8"/>
  <c r="AH15" i="8"/>
  <c r="AG15" i="8"/>
  <c r="AF15" i="8"/>
  <c r="AE15" i="8"/>
  <c r="AD15" i="8"/>
  <c r="AC15" i="8"/>
  <c r="AB15" i="8"/>
  <c r="AA15" i="8"/>
  <c r="Z15" i="8"/>
  <c r="Y15" i="8"/>
  <c r="X15" i="8"/>
  <c r="W15" i="8"/>
  <c r="V15" i="8"/>
  <c r="F15" i="21" s="1"/>
  <c r="U15" i="8"/>
  <c r="T15" i="8"/>
  <c r="S15" i="8"/>
  <c r="R15" i="8"/>
  <c r="Q15" i="8"/>
  <c r="P15" i="8"/>
  <c r="O15" i="8"/>
  <c r="N15" i="8"/>
  <c r="M15" i="8"/>
  <c r="L15" i="8"/>
  <c r="K15" i="8"/>
  <c r="J15" i="8"/>
  <c r="I15" i="8"/>
  <c r="H15" i="8"/>
  <c r="G15" i="8"/>
  <c r="F14" i="8"/>
  <c r="AL14" i="8"/>
  <c r="AK14" i="8"/>
  <c r="AJ14" i="8"/>
  <c r="AI14" i="8"/>
  <c r="AH14" i="8"/>
  <c r="AG14" i="8"/>
  <c r="AF14" i="8"/>
  <c r="AE14" i="8"/>
  <c r="AD14" i="8"/>
  <c r="AC14" i="8"/>
  <c r="AB14" i="8"/>
  <c r="AA14" i="8"/>
  <c r="Z14" i="8"/>
  <c r="Y14" i="8"/>
  <c r="X14" i="8"/>
  <c r="W14" i="8"/>
  <c r="V14" i="8"/>
  <c r="U14" i="8"/>
  <c r="T14" i="8"/>
  <c r="F14" i="21" s="1"/>
  <c r="S14" i="8"/>
  <c r="R14" i="8"/>
  <c r="Q14" i="8"/>
  <c r="P14" i="8"/>
  <c r="O14" i="8"/>
  <c r="N14" i="8"/>
  <c r="M14" i="8"/>
  <c r="L14" i="8"/>
  <c r="K14" i="8"/>
  <c r="J14" i="8"/>
  <c r="I14" i="8"/>
  <c r="H14" i="8"/>
  <c r="G14" i="8"/>
  <c r="AL6" i="8"/>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AI16" i="8" s="1"/>
  <c r="D17" i="9"/>
  <c r="D16" i="9"/>
  <c r="D15" i="9"/>
  <c r="D14" i="9"/>
  <c r="D13" i="9"/>
  <c r="D12" i="9"/>
  <c r="D11" i="9"/>
  <c r="D10" i="9"/>
  <c r="D9" i="9"/>
  <c r="D8" i="9"/>
  <c r="D7" i="9"/>
  <c r="D6" i="9"/>
  <c r="D5" i="9"/>
  <c r="U16" i="8" s="1"/>
  <c r="AK6" i="8"/>
  <c r="AJ6" i="8"/>
  <c r="AI6" i="8"/>
  <c r="AH6" i="8"/>
  <c r="AG6" i="8"/>
  <c r="AF6" i="8"/>
  <c r="AE6" i="8"/>
  <c r="AD6" i="8"/>
  <c r="AC6" i="8"/>
  <c r="AB6" i="8"/>
  <c r="AA6" i="8"/>
  <c r="Z6" i="8"/>
  <c r="Y6" i="8"/>
  <c r="X6" i="8"/>
  <c r="W6" i="8"/>
  <c r="V6" i="8"/>
  <c r="U6" i="8"/>
  <c r="T6" i="8"/>
  <c r="S6" i="8"/>
  <c r="R6" i="8"/>
  <c r="Q6" i="8"/>
  <c r="P6" i="8"/>
  <c r="O6" i="8"/>
  <c r="N6" i="8"/>
  <c r="M6" i="8"/>
  <c r="L6" i="8"/>
  <c r="K6" i="8"/>
  <c r="J6" i="8"/>
  <c r="I6" i="8"/>
  <c r="H6" i="8"/>
  <c r="G6" i="8"/>
  <c r="F6" i="8"/>
  <c r="G69" i="7"/>
  <c r="G68" i="7"/>
  <c r="G67" i="7"/>
  <c r="G66" i="7"/>
  <c r="G65" i="7"/>
  <c r="G64" i="7"/>
  <c r="G63" i="7"/>
  <c r="G62" i="7"/>
  <c r="G61" i="7"/>
  <c r="G60" i="7"/>
  <c r="G59" i="7"/>
  <c r="G58" i="7"/>
  <c r="G56" i="7"/>
  <c r="G55" i="7"/>
  <c r="G54" i="7"/>
  <c r="G53" i="7"/>
  <c r="G52" i="7"/>
  <c r="G51" i="7"/>
  <c r="G50" i="7"/>
  <c r="G49" i="7"/>
  <c r="G48" i="7"/>
  <c r="G47" i="7"/>
  <c r="G46" i="7"/>
  <c r="G45" i="7"/>
  <c r="G44" i="7"/>
  <c r="G43" i="7"/>
  <c r="G42" i="7"/>
  <c r="G41" i="7"/>
  <c r="G40" i="7"/>
  <c r="G39" i="7"/>
  <c r="G37" i="7"/>
  <c r="G36" i="7"/>
  <c r="G35" i="7"/>
  <c r="G34" i="7"/>
  <c r="G32" i="7"/>
  <c r="G31" i="7"/>
  <c r="G30" i="7"/>
  <c r="G29" i="7"/>
  <c r="G28" i="7"/>
  <c r="G27" i="7"/>
  <c r="G26" i="7"/>
  <c r="G25" i="7"/>
  <c r="G24" i="7"/>
  <c r="G23" i="7"/>
  <c r="G22" i="7"/>
  <c r="G21" i="7"/>
  <c r="G20" i="7"/>
  <c r="G19" i="7"/>
  <c r="G18" i="7"/>
  <c r="G17" i="7"/>
  <c r="G16" i="7"/>
  <c r="G15" i="7"/>
  <c r="AH301" i="6"/>
  <c r="AG301" i="6"/>
  <c r="AF301" i="6"/>
  <c r="AE301" i="6"/>
  <c r="AD301" i="6"/>
  <c r="AC301" i="6"/>
  <c r="AB301" i="6"/>
  <c r="AA301" i="6"/>
  <c r="Z301" i="6"/>
  <c r="Y301" i="6"/>
  <c r="X301" i="6"/>
  <c r="W301" i="6"/>
  <c r="V301" i="6"/>
  <c r="U301" i="6"/>
  <c r="T301" i="6"/>
  <c r="S301" i="6"/>
  <c r="R301" i="6"/>
  <c r="Q301" i="6"/>
  <c r="P301" i="6"/>
  <c r="O301" i="6"/>
  <c r="N301" i="6"/>
  <c r="M301" i="6"/>
  <c r="L301" i="6"/>
  <c r="K301" i="6"/>
  <c r="J301" i="6"/>
  <c r="I301" i="6"/>
  <c r="H301" i="6"/>
  <c r="G301" i="6"/>
  <c r="F301" i="6"/>
  <c r="E301" i="6"/>
  <c r="D301" i="6"/>
  <c r="C301" i="6"/>
  <c r="B301" i="6"/>
  <c r="AH300" i="6"/>
  <c r="AG300" i="6"/>
  <c r="AF300" i="6"/>
  <c r="AE300" i="6"/>
  <c r="AD300" i="6"/>
  <c r="AC300" i="6"/>
  <c r="AB300" i="6"/>
  <c r="AA300" i="6"/>
  <c r="Z300" i="6"/>
  <c r="Y300" i="6"/>
  <c r="X300" i="6"/>
  <c r="W300" i="6"/>
  <c r="V300" i="6"/>
  <c r="U300" i="6"/>
  <c r="T300" i="6"/>
  <c r="S300" i="6"/>
  <c r="R300" i="6"/>
  <c r="Q300" i="6"/>
  <c r="P300" i="6"/>
  <c r="O300" i="6"/>
  <c r="N300" i="6"/>
  <c r="M300" i="6"/>
  <c r="L300" i="6"/>
  <c r="K300" i="6"/>
  <c r="J300" i="6"/>
  <c r="I300" i="6"/>
  <c r="H300" i="6"/>
  <c r="G300" i="6"/>
  <c r="F300" i="6"/>
  <c r="E300" i="6"/>
  <c r="D300" i="6"/>
  <c r="C300" i="6"/>
  <c r="B300" i="6"/>
  <c r="AH299" i="6"/>
  <c r="AG299" i="6"/>
  <c r="AF299" i="6"/>
  <c r="AE299" i="6"/>
  <c r="AD299" i="6"/>
  <c r="AC299" i="6"/>
  <c r="AB299" i="6"/>
  <c r="AA299" i="6"/>
  <c r="Z299" i="6"/>
  <c r="Y299" i="6"/>
  <c r="X299" i="6"/>
  <c r="W299" i="6"/>
  <c r="V299" i="6"/>
  <c r="U299" i="6"/>
  <c r="T299" i="6"/>
  <c r="S299" i="6"/>
  <c r="R299" i="6"/>
  <c r="Q299" i="6"/>
  <c r="P299" i="6"/>
  <c r="O299" i="6"/>
  <c r="N299" i="6"/>
  <c r="M299" i="6"/>
  <c r="L299" i="6"/>
  <c r="K299" i="6"/>
  <c r="J299" i="6"/>
  <c r="I299" i="6"/>
  <c r="H299" i="6"/>
  <c r="G299" i="6"/>
  <c r="F299" i="6"/>
  <c r="E299" i="6"/>
  <c r="D299" i="6"/>
  <c r="C299" i="6"/>
  <c r="B299" i="6"/>
  <c r="AH298" i="6"/>
  <c r="AG298" i="6"/>
  <c r="AF298" i="6"/>
  <c r="AE298" i="6"/>
  <c r="AD298" i="6"/>
  <c r="AC298" i="6"/>
  <c r="AB298" i="6"/>
  <c r="AA298" i="6"/>
  <c r="Z298" i="6"/>
  <c r="Y298" i="6"/>
  <c r="X298" i="6"/>
  <c r="W298" i="6"/>
  <c r="V298" i="6"/>
  <c r="U298" i="6"/>
  <c r="T298" i="6"/>
  <c r="S298" i="6"/>
  <c r="R298" i="6"/>
  <c r="Q298" i="6"/>
  <c r="P298" i="6"/>
  <c r="O298" i="6"/>
  <c r="N298" i="6"/>
  <c r="M298" i="6"/>
  <c r="L298" i="6"/>
  <c r="K298" i="6"/>
  <c r="J298" i="6"/>
  <c r="I298" i="6"/>
  <c r="H298" i="6"/>
  <c r="G298" i="6"/>
  <c r="F298" i="6"/>
  <c r="E298" i="6"/>
  <c r="D298" i="6"/>
  <c r="C298" i="6"/>
  <c r="B298" i="6"/>
  <c r="AH297" i="6"/>
  <c r="AG297" i="6"/>
  <c r="AF297" i="6"/>
  <c r="AE297" i="6"/>
  <c r="AD297" i="6"/>
  <c r="AC297" i="6"/>
  <c r="AB297" i="6"/>
  <c r="AA297" i="6"/>
  <c r="Z297" i="6"/>
  <c r="Y297" i="6"/>
  <c r="X297" i="6"/>
  <c r="W297" i="6"/>
  <c r="V297" i="6"/>
  <c r="U297" i="6"/>
  <c r="T297" i="6"/>
  <c r="S297" i="6"/>
  <c r="R297" i="6"/>
  <c r="Q297" i="6"/>
  <c r="P297" i="6"/>
  <c r="O297" i="6"/>
  <c r="N297" i="6"/>
  <c r="M297" i="6"/>
  <c r="L297" i="6"/>
  <c r="K297" i="6"/>
  <c r="J297" i="6"/>
  <c r="I297" i="6"/>
  <c r="H297" i="6"/>
  <c r="G297" i="6"/>
  <c r="F297" i="6"/>
  <c r="E297" i="6"/>
  <c r="D297" i="6"/>
  <c r="C297" i="6"/>
  <c r="B297" i="6"/>
  <c r="AH296" i="6"/>
  <c r="AG296" i="6"/>
  <c r="AF296" i="6"/>
  <c r="AE296" i="6"/>
  <c r="AD296" i="6"/>
  <c r="AC296" i="6"/>
  <c r="AB296" i="6"/>
  <c r="AA296" i="6"/>
  <c r="Z296" i="6"/>
  <c r="Y296" i="6"/>
  <c r="X296" i="6"/>
  <c r="W296" i="6"/>
  <c r="V296" i="6"/>
  <c r="U296" i="6"/>
  <c r="T296" i="6"/>
  <c r="S296" i="6"/>
  <c r="R296" i="6"/>
  <c r="Q296" i="6"/>
  <c r="P296" i="6"/>
  <c r="O296" i="6"/>
  <c r="N296" i="6"/>
  <c r="M296" i="6"/>
  <c r="L296" i="6"/>
  <c r="K296" i="6"/>
  <c r="J296" i="6"/>
  <c r="I296" i="6"/>
  <c r="H296" i="6"/>
  <c r="G296" i="6"/>
  <c r="F296" i="6"/>
  <c r="E296" i="6"/>
  <c r="D296" i="6"/>
  <c r="C296" i="6"/>
  <c r="B296" i="6"/>
  <c r="AH295" i="6"/>
  <c r="AG295" i="6"/>
  <c r="AF295" i="6"/>
  <c r="AE295" i="6"/>
  <c r="AD295" i="6"/>
  <c r="AC295" i="6"/>
  <c r="AB295" i="6"/>
  <c r="AA295" i="6"/>
  <c r="Z295" i="6"/>
  <c r="Y295" i="6"/>
  <c r="X295" i="6"/>
  <c r="W295" i="6"/>
  <c r="V295" i="6"/>
  <c r="U295" i="6"/>
  <c r="T295" i="6"/>
  <c r="S295" i="6"/>
  <c r="R295" i="6"/>
  <c r="Q295" i="6"/>
  <c r="P295" i="6"/>
  <c r="O295" i="6"/>
  <c r="N295" i="6"/>
  <c r="M295" i="6"/>
  <c r="L295" i="6"/>
  <c r="K295" i="6"/>
  <c r="J295" i="6"/>
  <c r="I295" i="6"/>
  <c r="H295" i="6"/>
  <c r="G295" i="6"/>
  <c r="F295" i="6"/>
  <c r="E295" i="6"/>
  <c r="D295" i="6"/>
  <c r="C295" i="6"/>
  <c r="B295" i="6"/>
  <c r="AH294" i="6"/>
  <c r="AG294" i="6"/>
  <c r="AF294" i="6"/>
  <c r="AE294" i="6"/>
  <c r="AD294" i="6"/>
  <c r="AC294" i="6"/>
  <c r="AB294" i="6"/>
  <c r="AA294" i="6"/>
  <c r="Z294" i="6"/>
  <c r="Y294" i="6"/>
  <c r="X294" i="6"/>
  <c r="W294" i="6"/>
  <c r="V294" i="6"/>
  <c r="U294" i="6"/>
  <c r="T294" i="6"/>
  <c r="S294" i="6"/>
  <c r="R294" i="6"/>
  <c r="Q294" i="6"/>
  <c r="P294" i="6"/>
  <c r="O294" i="6"/>
  <c r="N294" i="6"/>
  <c r="M294" i="6"/>
  <c r="L294" i="6"/>
  <c r="K294" i="6"/>
  <c r="J294" i="6"/>
  <c r="I294" i="6"/>
  <c r="H294" i="6"/>
  <c r="G294" i="6"/>
  <c r="F294" i="6"/>
  <c r="E294" i="6"/>
  <c r="D294" i="6"/>
  <c r="C294" i="6"/>
  <c r="B294" i="6"/>
  <c r="AH293" i="6"/>
  <c r="AG293" i="6"/>
  <c r="AF293" i="6"/>
  <c r="AE293" i="6"/>
  <c r="AD293" i="6"/>
  <c r="AC293" i="6"/>
  <c r="AB293" i="6"/>
  <c r="AA293" i="6"/>
  <c r="Z293" i="6"/>
  <c r="Y293" i="6"/>
  <c r="X293" i="6"/>
  <c r="W293" i="6"/>
  <c r="V293" i="6"/>
  <c r="U293" i="6"/>
  <c r="T293" i="6"/>
  <c r="S293" i="6"/>
  <c r="R293" i="6"/>
  <c r="Q293" i="6"/>
  <c r="P293" i="6"/>
  <c r="O293" i="6"/>
  <c r="N293" i="6"/>
  <c r="M293" i="6"/>
  <c r="L293" i="6"/>
  <c r="K293" i="6"/>
  <c r="J293" i="6"/>
  <c r="I293" i="6"/>
  <c r="H293" i="6"/>
  <c r="G293" i="6"/>
  <c r="F293" i="6"/>
  <c r="E293" i="6"/>
  <c r="D293" i="6"/>
  <c r="C293" i="6"/>
  <c r="B293" i="6"/>
  <c r="AH292" i="6"/>
  <c r="AG292" i="6"/>
  <c r="AF292" i="6"/>
  <c r="AE292" i="6"/>
  <c r="AD292" i="6"/>
  <c r="AC292" i="6"/>
  <c r="AB292" i="6"/>
  <c r="AA292" i="6"/>
  <c r="Z292" i="6"/>
  <c r="Y292" i="6"/>
  <c r="X292" i="6"/>
  <c r="W292" i="6"/>
  <c r="V292" i="6"/>
  <c r="U292" i="6"/>
  <c r="T292" i="6"/>
  <c r="S292" i="6"/>
  <c r="R292" i="6"/>
  <c r="Q292" i="6"/>
  <c r="P292" i="6"/>
  <c r="O292" i="6"/>
  <c r="N292" i="6"/>
  <c r="M292" i="6"/>
  <c r="L292" i="6"/>
  <c r="K292" i="6"/>
  <c r="J292" i="6"/>
  <c r="I292" i="6"/>
  <c r="H292" i="6"/>
  <c r="G292" i="6"/>
  <c r="F292" i="6"/>
  <c r="E292" i="6"/>
  <c r="D292" i="6"/>
  <c r="C292" i="6"/>
  <c r="B292" i="6"/>
  <c r="AH291" i="6"/>
  <c r="AG291" i="6"/>
  <c r="AF291" i="6"/>
  <c r="AE291" i="6"/>
  <c r="AD291" i="6"/>
  <c r="AC291" i="6"/>
  <c r="AB291" i="6"/>
  <c r="AA291" i="6"/>
  <c r="Z291" i="6"/>
  <c r="Y291" i="6"/>
  <c r="X291" i="6"/>
  <c r="W291" i="6"/>
  <c r="V291" i="6"/>
  <c r="U291" i="6"/>
  <c r="T291" i="6"/>
  <c r="S291" i="6"/>
  <c r="R291" i="6"/>
  <c r="Q291" i="6"/>
  <c r="P291" i="6"/>
  <c r="O291" i="6"/>
  <c r="N291" i="6"/>
  <c r="M291" i="6"/>
  <c r="L291" i="6"/>
  <c r="K291" i="6"/>
  <c r="J291" i="6"/>
  <c r="I291" i="6"/>
  <c r="H291" i="6"/>
  <c r="G291" i="6"/>
  <c r="F291" i="6"/>
  <c r="E291" i="6"/>
  <c r="D291" i="6"/>
  <c r="C291" i="6"/>
  <c r="B291" i="6"/>
  <c r="AH290" i="6"/>
  <c r="AG290" i="6"/>
  <c r="AF290" i="6"/>
  <c r="AE290" i="6"/>
  <c r="AD290" i="6"/>
  <c r="AC290" i="6"/>
  <c r="AB290" i="6"/>
  <c r="AA290" i="6"/>
  <c r="Z290" i="6"/>
  <c r="Y290" i="6"/>
  <c r="X290" i="6"/>
  <c r="W290" i="6"/>
  <c r="V290" i="6"/>
  <c r="U290" i="6"/>
  <c r="T290" i="6"/>
  <c r="S290" i="6"/>
  <c r="R290" i="6"/>
  <c r="Q290" i="6"/>
  <c r="P290" i="6"/>
  <c r="O290" i="6"/>
  <c r="N290" i="6"/>
  <c r="M290" i="6"/>
  <c r="L290" i="6"/>
  <c r="K290" i="6"/>
  <c r="J290" i="6"/>
  <c r="I290" i="6"/>
  <c r="H290" i="6"/>
  <c r="G290" i="6"/>
  <c r="F290" i="6"/>
  <c r="E290" i="6"/>
  <c r="D290" i="6"/>
  <c r="C290" i="6"/>
  <c r="B290" i="6"/>
  <c r="AH289" i="6"/>
  <c r="AG289" i="6"/>
  <c r="AF289" i="6"/>
  <c r="AE289" i="6"/>
  <c r="AD289" i="6"/>
  <c r="AC289" i="6"/>
  <c r="AB289" i="6"/>
  <c r="AA289" i="6"/>
  <c r="Z289" i="6"/>
  <c r="Y289" i="6"/>
  <c r="X289" i="6"/>
  <c r="W289" i="6"/>
  <c r="V289" i="6"/>
  <c r="U289" i="6"/>
  <c r="T289" i="6"/>
  <c r="S289" i="6"/>
  <c r="R289" i="6"/>
  <c r="Q289" i="6"/>
  <c r="P289" i="6"/>
  <c r="O289" i="6"/>
  <c r="N289" i="6"/>
  <c r="M289" i="6"/>
  <c r="L289" i="6"/>
  <c r="K289" i="6"/>
  <c r="J289" i="6"/>
  <c r="I289" i="6"/>
  <c r="H289" i="6"/>
  <c r="G289" i="6"/>
  <c r="F289" i="6"/>
  <c r="E289" i="6"/>
  <c r="D289" i="6"/>
  <c r="C289" i="6"/>
  <c r="B289" i="6"/>
  <c r="AH288" i="6"/>
  <c r="AG288" i="6"/>
  <c r="AF288" i="6"/>
  <c r="AE288" i="6"/>
  <c r="AD288" i="6"/>
  <c r="AC288" i="6"/>
  <c r="AB288" i="6"/>
  <c r="AA288" i="6"/>
  <c r="Z288" i="6"/>
  <c r="Y288" i="6"/>
  <c r="X288" i="6"/>
  <c r="W288" i="6"/>
  <c r="V288" i="6"/>
  <c r="U288" i="6"/>
  <c r="T288" i="6"/>
  <c r="S288" i="6"/>
  <c r="R288" i="6"/>
  <c r="Q288" i="6"/>
  <c r="P288" i="6"/>
  <c r="O288" i="6"/>
  <c r="N288" i="6"/>
  <c r="M288" i="6"/>
  <c r="L288" i="6"/>
  <c r="K288" i="6"/>
  <c r="J288" i="6"/>
  <c r="I288" i="6"/>
  <c r="H288" i="6"/>
  <c r="G288" i="6"/>
  <c r="F288" i="6"/>
  <c r="E288" i="6"/>
  <c r="D288" i="6"/>
  <c r="C288" i="6"/>
  <c r="B288" i="6"/>
  <c r="AH287" i="6"/>
  <c r="AG287" i="6"/>
  <c r="AF287" i="6"/>
  <c r="AE287" i="6"/>
  <c r="AD287" i="6"/>
  <c r="AC287" i="6"/>
  <c r="AB287" i="6"/>
  <c r="AA287" i="6"/>
  <c r="Z287" i="6"/>
  <c r="Y287" i="6"/>
  <c r="X287" i="6"/>
  <c r="W287" i="6"/>
  <c r="V287" i="6"/>
  <c r="U287" i="6"/>
  <c r="T287" i="6"/>
  <c r="S287" i="6"/>
  <c r="R287" i="6"/>
  <c r="Q287" i="6"/>
  <c r="P287" i="6"/>
  <c r="O287" i="6"/>
  <c r="N287" i="6"/>
  <c r="M287" i="6"/>
  <c r="L287" i="6"/>
  <c r="K287" i="6"/>
  <c r="J287" i="6"/>
  <c r="I287" i="6"/>
  <c r="H287" i="6"/>
  <c r="G287" i="6"/>
  <c r="F287" i="6"/>
  <c r="E287" i="6"/>
  <c r="D287" i="6"/>
  <c r="C287" i="6"/>
  <c r="B287" i="6"/>
  <c r="AH286" i="6"/>
  <c r="AG286" i="6"/>
  <c r="AF286" i="6"/>
  <c r="AE286" i="6"/>
  <c r="AD286" i="6"/>
  <c r="AC286" i="6"/>
  <c r="AB286" i="6"/>
  <c r="AA286" i="6"/>
  <c r="Z286" i="6"/>
  <c r="Y286" i="6"/>
  <c r="X286" i="6"/>
  <c r="W286" i="6"/>
  <c r="V286" i="6"/>
  <c r="U286" i="6"/>
  <c r="T286" i="6"/>
  <c r="S286" i="6"/>
  <c r="R286" i="6"/>
  <c r="Q286" i="6"/>
  <c r="P286" i="6"/>
  <c r="O286" i="6"/>
  <c r="N286" i="6"/>
  <c r="M286" i="6"/>
  <c r="L286" i="6"/>
  <c r="K286" i="6"/>
  <c r="J286" i="6"/>
  <c r="I286" i="6"/>
  <c r="H286" i="6"/>
  <c r="G286" i="6"/>
  <c r="F286" i="6"/>
  <c r="E286" i="6"/>
  <c r="D286" i="6"/>
  <c r="C286" i="6"/>
  <c r="B286" i="6"/>
  <c r="AH285" i="6"/>
  <c r="AG285" i="6"/>
  <c r="AF285" i="6"/>
  <c r="AE285" i="6"/>
  <c r="AD285" i="6"/>
  <c r="AC285" i="6"/>
  <c r="AB285" i="6"/>
  <c r="AA285" i="6"/>
  <c r="Z285" i="6"/>
  <c r="Y285" i="6"/>
  <c r="X285" i="6"/>
  <c r="W285" i="6"/>
  <c r="V285" i="6"/>
  <c r="U285" i="6"/>
  <c r="T285" i="6"/>
  <c r="S285" i="6"/>
  <c r="R285" i="6"/>
  <c r="Q285" i="6"/>
  <c r="P285" i="6"/>
  <c r="O285" i="6"/>
  <c r="N285" i="6"/>
  <c r="M285" i="6"/>
  <c r="L285" i="6"/>
  <c r="K285" i="6"/>
  <c r="J285" i="6"/>
  <c r="I285" i="6"/>
  <c r="H285" i="6"/>
  <c r="G285" i="6"/>
  <c r="F285" i="6"/>
  <c r="E285" i="6"/>
  <c r="D285" i="6"/>
  <c r="C285" i="6"/>
  <c r="B285" i="6"/>
  <c r="AH284" i="6"/>
  <c r="AG284" i="6"/>
  <c r="AF284" i="6"/>
  <c r="AE284" i="6"/>
  <c r="AD284" i="6"/>
  <c r="AC284" i="6"/>
  <c r="AB284" i="6"/>
  <c r="AA284" i="6"/>
  <c r="Z284" i="6"/>
  <c r="Y284" i="6"/>
  <c r="X284" i="6"/>
  <c r="W284" i="6"/>
  <c r="V284" i="6"/>
  <c r="U284" i="6"/>
  <c r="T284" i="6"/>
  <c r="S284" i="6"/>
  <c r="R284" i="6"/>
  <c r="Q284" i="6"/>
  <c r="P284" i="6"/>
  <c r="O284" i="6"/>
  <c r="N284" i="6"/>
  <c r="M284" i="6"/>
  <c r="L284" i="6"/>
  <c r="K284" i="6"/>
  <c r="J284" i="6"/>
  <c r="I284" i="6"/>
  <c r="H284" i="6"/>
  <c r="G284" i="6"/>
  <c r="F284" i="6"/>
  <c r="E284" i="6"/>
  <c r="D284" i="6"/>
  <c r="C284" i="6"/>
  <c r="B284" i="6"/>
  <c r="AH283" i="6"/>
  <c r="AG283" i="6"/>
  <c r="AF283" i="6"/>
  <c r="AE283" i="6"/>
  <c r="AD283" i="6"/>
  <c r="AC283" i="6"/>
  <c r="AB283" i="6"/>
  <c r="AA283" i="6"/>
  <c r="Z283" i="6"/>
  <c r="Y283" i="6"/>
  <c r="X283" i="6"/>
  <c r="W283" i="6"/>
  <c r="V283" i="6"/>
  <c r="U283" i="6"/>
  <c r="T283" i="6"/>
  <c r="S283" i="6"/>
  <c r="R283" i="6"/>
  <c r="Q283" i="6"/>
  <c r="P283" i="6"/>
  <c r="O283" i="6"/>
  <c r="N283" i="6"/>
  <c r="M283" i="6"/>
  <c r="L283" i="6"/>
  <c r="K283" i="6"/>
  <c r="J283" i="6"/>
  <c r="I283" i="6"/>
  <c r="H283" i="6"/>
  <c r="G283" i="6"/>
  <c r="F283" i="6"/>
  <c r="E283" i="6"/>
  <c r="D283" i="6"/>
  <c r="C283" i="6"/>
  <c r="B283" i="6"/>
  <c r="AH282" i="6"/>
  <c r="AG282" i="6"/>
  <c r="AF282" i="6"/>
  <c r="AE282" i="6"/>
  <c r="AD282" i="6"/>
  <c r="AC282" i="6"/>
  <c r="AB282" i="6"/>
  <c r="AA282" i="6"/>
  <c r="Z282" i="6"/>
  <c r="Y282" i="6"/>
  <c r="X282" i="6"/>
  <c r="W282" i="6"/>
  <c r="V282" i="6"/>
  <c r="U282" i="6"/>
  <c r="T282" i="6"/>
  <c r="S282" i="6"/>
  <c r="R282" i="6"/>
  <c r="Q282" i="6"/>
  <c r="P282" i="6"/>
  <c r="O282" i="6"/>
  <c r="N282" i="6"/>
  <c r="M282" i="6"/>
  <c r="L282" i="6"/>
  <c r="K282" i="6"/>
  <c r="J282" i="6"/>
  <c r="I282" i="6"/>
  <c r="H282" i="6"/>
  <c r="G282" i="6"/>
  <c r="F282" i="6"/>
  <c r="E282" i="6"/>
  <c r="D282" i="6"/>
  <c r="C282" i="6"/>
  <c r="B282" i="6"/>
  <c r="AH281" i="6"/>
  <c r="AG281" i="6"/>
  <c r="AF281" i="6"/>
  <c r="AE281" i="6"/>
  <c r="AD281" i="6"/>
  <c r="AC281" i="6"/>
  <c r="AB281" i="6"/>
  <c r="AA281" i="6"/>
  <c r="Z281" i="6"/>
  <c r="Y281" i="6"/>
  <c r="X281" i="6"/>
  <c r="W281" i="6"/>
  <c r="V281" i="6"/>
  <c r="U281" i="6"/>
  <c r="T281" i="6"/>
  <c r="S281" i="6"/>
  <c r="R281" i="6"/>
  <c r="Q281" i="6"/>
  <c r="P281" i="6"/>
  <c r="O281" i="6"/>
  <c r="N281" i="6"/>
  <c r="M281" i="6"/>
  <c r="L281" i="6"/>
  <c r="K281" i="6"/>
  <c r="J281" i="6"/>
  <c r="I281" i="6"/>
  <c r="H281" i="6"/>
  <c r="G281" i="6"/>
  <c r="F281" i="6"/>
  <c r="E281" i="6"/>
  <c r="D281" i="6"/>
  <c r="C281" i="6"/>
  <c r="B281" i="6"/>
  <c r="AH280" i="6"/>
  <c r="AG280" i="6"/>
  <c r="AF280" i="6"/>
  <c r="AE280" i="6"/>
  <c r="AD280" i="6"/>
  <c r="AC280" i="6"/>
  <c r="AB280" i="6"/>
  <c r="AA280" i="6"/>
  <c r="Z280" i="6"/>
  <c r="Y280" i="6"/>
  <c r="X280" i="6"/>
  <c r="W280" i="6"/>
  <c r="V280" i="6"/>
  <c r="U280" i="6"/>
  <c r="T280" i="6"/>
  <c r="S280" i="6"/>
  <c r="R280" i="6"/>
  <c r="Q280" i="6"/>
  <c r="P280" i="6"/>
  <c r="O280" i="6"/>
  <c r="N280" i="6"/>
  <c r="M280" i="6"/>
  <c r="L280" i="6"/>
  <c r="K280" i="6"/>
  <c r="J280" i="6"/>
  <c r="I280" i="6"/>
  <c r="H280" i="6"/>
  <c r="G280" i="6"/>
  <c r="F280" i="6"/>
  <c r="E280" i="6"/>
  <c r="D280" i="6"/>
  <c r="C280" i="6"/>
  <c r="B280" i="6"/>
  <c r="AH279" i="6"/>
  <c r="AG279" i="6"/>
  <c r="AF279" i="6"/>
  <c r="AE279" i="6"/>
  <c r="AD279" i="6"/>
  <c r="AC279" i="6"/>
  <c r="AB279" i="6"/>
  <c r="AA279" i="6"/>
  <c r="Z279" i="6"/>
  <c r="Y279" i="6"/>
  <c r="X279" i="6"/>
  <c r="W279" i="6"/>
  <c r="V279" i="6"/>
  <c r="U279" i="6"/>
  <c r="T279" i="6"/>
  <c r="S279" i="6"/>
  <c r="R279" i="6"/>
  <c r="Q279" i="6"/>
  <c r="P279" i="6"/>
  <c r="O279" i="6"/>
  <c r="N279" i="6"/>
  <c r="M279" i="6"/>
  <c r="L279" i="6"/>
  <c r="K279" i="6"/>
  <c r="J279" i="6"/>
  <c r="I279" i="6"/>
  <c r="H279" i="6"/>
  <c r="G279" i="6"/>
  <c r="F279" i="6"/>
  <c r="E279" i="6"/>
  <c r="D279" i="6"/>
  <c r="C279" i="6"/>
  <c r="B279" i="6"/>
  <c r="AH278" i="6"/>
  <c r="AG278" i="6"/>
  <c r="AF278" i="6"/>
  <c r="AE278" i="6"/>
  <c r="AD278" i="6"/>
  <c r="AC278" i="6"/>
  <c r="AB278" i="6"/>
  <c r="AA278" i="6"/>
  <c r="Z278" i="6"/>
  <c r="Y278" i="6"/>
  <c r="X278" i="6"/>
  <c r="W278" i="6"/>
  <c r="V278" i="6"/>
  <c r="U278" i="6"/>
  <c r="T278" i="6"/>
  <c r="S278" i="6"/>
  <c r="R278" i="6"/>
  <c r="Q278" i="6"/>
  <c r="P278" i="6"/>
  <c r="O278" i="6"/>
  <c r="N278" i="6"/>
  <c r="M278" i="6"/>
  <c r="L278" i="6"/>
  <c r="K278" i="6"/>
  <c r="J278" i="6"/>
  <c r="I278" i="6"/>
  <c r="H278" i="6"/>
  <c r="G278" i="6"/>
  <c r="F278" i="6"/>
  <c r="E278" i="6"/>
  <c r="D278" i="6"/>
  <c r="C278" i="6"/>
  <c r="B278" i="6"/>
  <c r="AH277" i="6"/>
  <c r="AG277" i="6"/>
  <c r="AF277" i="6"/>
  <c r="AE277" i="6"/>
  <c r="AD277" i="6"/>
  <c r="AC277" i="6"/>
  <c r="AB277" i="6"/>
  <c r="AA277" i="6"/>
  <c r="Z277" i="6"/>
  <c r="Y277" i="6"/>
  <c r="X277" i="6"/>
  <c r="W277" i="6"/>
  <c r="V277" i="6"/>
  <c r="U277" i="6"/>
  <c r="T277" i="6"/>
  <c r="S277" i="6"/>
  <c r="R277" i="6"/>
  <c r="Q277" i="6"/>
  <c r="P277" i="6"/>
  <c r="O277" i="6"/>
  <c r="N277" i="6"/>
  <c r="M277" i="6"/>
  <c r="L277" i="6"/>
  <c r="K277" i="6"/>
  <c r="J277" i="6"/>
  <c r="I277" i="6"/>
  <c r="H277" i="6"/>
  <c r="G277" i="6"/>
  <c r="F277" i="6"/>
  <c r="E277" i="6"/>
  <c r="D277" i="6"/>
  <c r="C277" i="6"/>
  <c r="B277" i="6"/>
  <c r="AH276" i="6"/>
  <c r="AG276" i="6"/>
  <c r="AF276" i="6"/>
  <c r="AE276" i="6"/>
  <c r="AD276" i="6"/>
  <c r="AC276" i="6"/>
  <c r="AB276" i="6"/>
  <c r="AA276" i="6"/>
  <c r="Z276" i="6"/>
  <c r="Y276" i="6"/>
  <c r="X276" i="6"/>
  <c r="W276" i="6"/>
  <c r="V276" i="6"/>
  <c r="U276" i="6"/>
  <c r="T276" i="6"/>
  <c r="S276" i="6"/>
  <c r="R276" i="6"/>
  <c r="Q276" i="6"/>
  <c r="P276" i="6"/>
  <c r="O276" i="6"/>
  <c r="N276" i="6"/>
  <c r="M276" i="6"/>
  <c r="L276" i="6"/>
  <c r="K276" i="6"/>
  <c r="J276" i="6"/>
  <c r="I276" i="6"/>
  <c r="H276" i="6"/>
  <c r="G276" i="6"/>
  <c r="F276" i="6"/>
  <c r="E276" i="6"/>
  <c r="D276" i="6"/>
  <c r="C276" i="6"/>
  <c r="B276" i="6"/>
  <c r="AH275" i="6"/>
  <c r="AG275" i="6"/>
  <c r="AF275" i="6"/>
  <c r="AE275" i="6"/>
  <c r="AD275" i="6"/>
  <c r="AC275" i="6"/>
  <c r="AB275" i="6"/>
  <c r="AA275" i="6"/>
  <c r="Z275" i="6"/>
  <c r="Y275" i="6"/>
  <c r="X275" i="6"/>
  <c r="W275" i="6"/>
  <c r="V275" i="6"/>
  <c r="U275" i="6"/>
  <c r="T275" i="6"/>
  <c r="S275" i="6"/>
  <c r="R275" i="6"/>
  <c r="Q275" i="6"/>
  <c r="P275" i="6"/>
  <c r="O275" i="6"/>
  <c r="N275" i="6"/>
  <c r="M275" i="6"/>
  <c r="L275" i="6"/>
  <c r="K275" i="6"/>
  <c r="J275" i="6"/>
  <c r="I275" i="6"/>
  <c r="H275" i="6"/>
  <c r="G275" i="6"/>
  <c r="F275" i="6"/>
  <c r="E275" i="6"/>
  <c r="D275" i="6"/>
  <c r="C275" i="6"/>
  <c r="B275" i="6"/>
  <c r="AH274" i="6"/>
  <c r="AG274" i="6"/>
  <c r="AF274" i="6"/>
  <c r="AE274" i="6"/>
  <c r="AD274" i="6"/>
  <c r="AC274" i="6"/>
  <c r="AB274" i="6"/>
  <c r="AA274" i="6"/>
  <c r="Z274" i="6"/>
  <c r="Y274" i="6"/>
  <c r="X274" i="6"/>
  <c r="W274" i="6"/>
  <c r="V274" i="6"/>
  <c r="U274" i="6"/>
  <c r="T274" i="6"/>
  <c r="S274" i="6"/>
  <c r="R274" i="6"/>
  <c r="Q274" i="6"/>
  <c r="P274" i="6"/>
  <c r="O274" i="6"/>
  <c r="N274" i="6"/>
  <c r="M274" i="6"/>
  <c r="L274" i="6"/>
  <c r="K274" i="6"/>
  <c r="J274" i="6"/>
  <c r="I274" i="6"/>
  <c r="H274" i="6"/>
  <c r="G274" i="6"/>
  <c r="F274" i="6"/>
  <c r="E274" i="6"/>
  <c r="D274" i="6"/>
  <c r="C274" i="6"/>
  <c r="B274" i="6"/>
  <c r="AH273" i="6"/>
  <c r="AG273" i="6"/>
  <c r="AF273" i="6"/>
  <c r="AE273" i="6"/>
  <c r="AD273" i="6"/>
  <c r="AC273" i="6"/>
  <c r="AB273" i="6"/>
  <c r="AA273" i="6"/>
  <c r="Z273" i="6"/>
  <c r="Y273" i="6"/>
  <c r="X273" i="6"/>
  <c r="W273" i="6"/>
  <c r="V273" i="6"/>
  <c r="U273" i="6"/>
  <c r="T273" i="6"/>
  <c r="S273" i="6"/>
  <c r="R273" i="6"/>
  <c r="Q273" i="6"/>
  <c r="P273" i="6"/>
  <c r="O273" i="6"/>
  <c r="N273" i="6"/>
  <c r="M273" i="6"/>
  <c r="L273" i="6"/>
  <c r="K273" i="6"/>
  <c r="J273" i="6"/>
  <c r="I273" i="6"/>
  <c r="H273" i="6"/>
  <c r="G273" i="6"/>
  <c r="F273" i="6"/>
  <c r="E273" i="6"/>
  <c r="D273" i="6"/>
  <c r="C273" i="6"/>
  <c r="B273" i="6"/>
  <c r="AH272" i="6"/>
  <c r="AG272" i="6"/>
  <c r="AF272" i="6"/>
  <c r="AE272" i="6"/>
  <c r="AD272" i="6"/>
  <c r="AC272" i="6"/>
  <c r="AB272" i="6"/>
  <c r="AA272" i="6"/>
  <c r="Z272" i="6"/>
  <c r="Y272" i="6"/>
  <c r="X272" i="6"/>
  <c r="W272" i="6"/>
  <c r="V272" i="6"/>
  <c r="U272" i="6"/>
  <c r="T272" i="6"/>
  <c r="S272" i="6"/>
  <c r="R272" i="6"/>
  <c r="Q272" i="6"/>
  <c r="P272" i="6"/>
  <c r="O272" i="6"/>
  <c r="N272" i="6"/>
  <c r="M272" i="6"/>
  <c r="L272" i="6"/>
  <c r="K272" i="6"/>
  <c r="J272" i="6"/>
  <c r="I272" i="6"/>
  <c r="H272" i="6"/>
  <c r="G272" i="6"/>
  <c r="F272" i="6"/>
  <c r="E272" i="6"/>
  <c r="D272" i="6"/>
  <c r="C272" i="6"/>
  <c r="B272" i="6"/>
  <c r="AH271" i="6"/>
  <c r="AG271" i="6"/>
  <c r="AF271" i="6"/>
  <c r="AE271" i="6"/>
  <c r="AD271" i="6"/>
  <c r="AC271" i="6"/>
  <c r="AB271" i="6"/>
  <c r="AA271" i="6"/>
  <c r="Z271" i="6"/>
  <c r="Y271" i="6"/>
  <c r="X271" i="6"/>
  <c r="W271" i="6"/>
  <c r="V271" i="6"/>
  <c r="U271" i="6"/>
  <c r="T271" i="6"/>
  <c r="S271" i="6"/>
  <c r="R271" i="6"/>
  <c r="Q271" i="6"/>
  <c r="P271" i="6"/>
  <c r="O271" i="6"/>
  <c r="N271" i="6"/>
  <c r="M271" i="6"/>
  <c r="L271" i="6"/>
  <c r="K271" i="6"/>
  <c r="J271" i="6"/>
  <c r="I271" i="6"/>
  <c r="H271" i="6"/>
  <c r="G271" i="6"/>
  <c r="F271" i="6"/>
  <c r="E271" i="6"/>
  <c r="D271" i="6"/>
  <c r="C271" i="6"/>
  <c r="B271" i="6"/>
  <c r="AH270" i="6"/>
  <c r="AG270" i="6"/>
  <c r="AF270" i="6"/>
  <c r="AE270" i="6"/>
  <c r="AD270" i="6"/>
  <c r="AC270" i="6"/>
  <c r="AB270" i="6"/>
  <c r="AA270" i="6"/>
  <c r="Z270" i="6"/>
  <c r="Y270" i="6"/>
  <c r="X270" i="6"/>
  <c r="W270" i="6"/>
  <c r="V270" i="6"/>
  <c r="U270" i="6"/>
  <c r="T270" i="6"/>
  <c r="S270" i="6"/>
  <c r="R270" i="6"/>
  <c r="Q270" i="6"/>
  <c r="P270" i="6"/>
  <c r="O270" i="6"/>
  <c r="N270" i="6"/>
  <c r="M270" i="6"/>
  <c r="L270" i="6"/>
  <c r="K270" i="6"/>
  <c r="J270" i="6"/>
  <c r="I270" i="6"/>
  <c r="H270" i="6"/>
  <c r="G270" i="6"/>
  <c r="F270" i="6"/>
  <c r="E270" i="6"/>
  <c r="D270" i="6"/>
  <c r="C270" i="6"/>
  <c r="B270" i="6"/>
  <c r="AH269" i="6"/>
  <c r="AG269" i="6"/>
  <c r="AF269" i="6"/>
  <c r="AE269" i="6"/>
  <c r="AD269" i="6"/>
  <c r="AC269" i="6"/>
  <c r="AB269" i="6"/>
  <c r="AA269" i="6"/>
  <c r="Z269" i="6"/>
  <c r="Y269" i="6"/>
  <c r="X269" i="6"/>
  <c r="W269" i="6"/>
  <c r="V269" i="6"/>
  <c r="U269" i="6"/>
  <c r="T269" i="6"/>
  <c r="S269" i="6"/>
  <c r="R269" i="6"/>
  <c r="Q269" i="6"/>
  <c r="P269" i="6"/>
  <c r="O269" i="6"/>
  <c r="N269" i="6"/>
  <c r="M269" i="6"/>
  <c r="L269" i="6"/>
  <c r="K269" i="6"/>
  <c r="J269" i="6"/>
  <c r="I269" i="6"/>
  <c r="H269" i="6"/>
  <c r="G269" i="6"/>
  <c r="F269" i="6"/>
  <c r="E269" i="6"/>
  <c r="D269" i="6"/>
  <c r="C269" i="6"/>
  <c r="B269" i="6"/>
  <c r="AH268" i="6"/>
  <c r="AG268" i="6"/>
  <c r="AF268" i="6"/>
  <c r="AE268" i="6"/>
  <c r="AD268" i="6"/>
  <c r="AC268" i="6"/>
  <c r="AB268" i="6"/>
  <c r="AA268" i="6"/>
  <c r="Z268" i="6"/>
  <c r="Y268" i="6"/>
  <c r="X268" i="6"/>
  <c r="W268" i="6"/>
  <c r="V268" i="6"/>
  <c r="U268" i="6"/>
  <c r="T268" i="6"/>
  <c r="S268" i="6"/>
  <c r="R268" i="6"/>
  <c r="Q268" i="6"/>
  <c r="P268" i="6"/>
  <c r="O268" i="6"/>
  <c r="N268" i="6"/>
  <c r="M268" i="6"/>
  <c r="L268" i="6"/>
  <c r="K268" i="6"/>
  <c r="J268" i="6"/>
  <c r="I268" i="6"/>
  <c r="H268" i="6"/>
  <c r="G268" i="6"/>
  <c r="F268" i="6"/>
  <c r="E268" i="6"/>
  <c r="D268" i="6"/>
  <c r="C268" i="6"/>
  <c r="B268" i="6"/>
  <c r="AH267" i="6"/>
  <c r="AG267" i="6"/>
  <c r="AF267" i="6"/>
  <c r="AE267" i="6"/>
  <c r="AD267" i="6"/>
  <c r="AC267" i="6"/>
  <c r="AB267" i="6"/>
  <c r="AA267" i="6"/>
  <c r="Z267" i="6"/>
  <c r="Y267" i="6"/>
  <c r="X267" i="6"/>
  <c r="W267" i="6"/>
  <c r="V267" i="6"/>
  <c r="U267" i="6"/>
  <c r="T267" i="6"/>
  <c r="S267" i="6"/>
  <c r="R267" i="6"/>
  <c r="Q267" i="6"/>
  <c r="P267" i="6"/>
  <c r="O267" i="6"/>
  <c r="N267" i="6"/>
  <c r="M267" i="6"/>
  <c r="L267" i="6"/>
  <c r="K267" i="6"/>
  <c r="J267" i="6"/>
  <c r="I267" i="6"/>
  <c r="H267" i="6"/>
  <c r="G267" i="6"/>
  <c r="F267" i="6"/>
  <c r="E267" i="6"/>
  <c r="D267" i="6"/>
  <c r="C267" i="6"/>
  <c r="B267" i="6"/>
  <c r="AH266" i="6"/>
  <c r="AG266" i="6"/>
  <c r="AF266" i="6"/>
  <c r="AE266" i="6"/>
  <c r="AD266" i="6"/>
  <c r="AC266" i="6"/>
  <c r="AB266" i="6"/>
  <c r="AA266" i="6"/>
  <c r="Z266" i="6"/>
  <c r="Y266" i="6"/>
  <c r="X266" i="6"/>
  <c r="W266" i="6"/>
  <c r="V266" i="6"/>
  <c r="U266" i="6"/>
  <c r="T266" i="6"/>
  <c r="S266" i="6"/>
  <c r="R266" i="6"/>
  <c r="Q266" i="6"/>
  <c r="P266" i="6"/>
  <c r="O266" i="6"/>
  <c r="N266" i="6"/>
  <c r="M266" i="6"/>
  <c r="L266" i="6"/>
  <c r="K266" i="6"/>
  <c r="J266" i="6"/>
  <c r="I266" i="6"/>
  <c r="H266" i="6"/>
  <c r="G266" i="6"/>
  <c r="F266" i="6"/>
  <c r="E266" i="6"/>
  <c r="D266" i="6"/>
  <c r="C266" i="6"/>
  <c r="B266" i="6"/>
  <c r="AH265" i="6"/>
  <c r="AG265" i="6"/>
  <c r="AF265" i="6"/>
  <c r="AE265" i="6"/>
  <c r="AD265" i="6"/>
  <c r="AC265" i="6"/>
  <c r="AB265" i="6"/>
  <c r="AA265" i="6"/>
  <c r="Z265" i="6"/>
  <c r="Y265" i="6"/>
  <c r="X265" i="6"/>
  <c r="W265" i="6"/>
  <c r="V265" i="6"/>
  <c r="U265" i="6"/>
  <c r="T265" i="6"/>
  <c r="S265" i="6"/>
  <c r="R265" i="6"/>
  <c r="Q265" i="6"/>
  <c r="P265" i="6"/>
  <c r="O265" i="6"/>
  <c r="N265" i="6"/>
  <c r="M265" i="6"/>
  <c r="L265" i="6"/>
  <c r="K265" i="6"/>
  <c r="J265" i="6"/>
  <c r="I265" i="6"/>
  <c r="H265" i="6"/>
  <c r="G265" i="6"/>
  <c r="F265" i="6"/>
  <c r="E265" i="6"/>
  <c r="D265" i="6"/>
  <c r="C265" i="6"/>
  <c r="B265" i="6"/>
  <c r="AH264" i="6"/>
  <c r="AG264" i="6"/>
  <c r="AF264" i="6"/>
  <c r="AE264" i="6"/>
  <c r="AD264" i="6"/>
  <c r="AC264" i="6"/>
  <c r="AB264" i="6"/>
  <c r="AA264" i="6"/>
  <c r="Z264" i="6"/>
  <c r="Y264" i="6"/>
  <c r="X264" i="6"/>
  <c r="W264" i="6"/>
  <c r="V264" i="6"/>
  <c r="U264" i="6"/>
  <c r="T264" i="6"/>
  <c r="S264" i="6"/>
  <c r="R264" i="6"/>
  <c r="Q264" i="6"/>
  <c r="P264" i="6"/>
  <c r="O264" i="6"/>
  <c r="N264" i="6"/>
  <c r="M264" i="6"/>
  <c r="L264" i="6"/>
  <c r="K264" i="6"/>
  <c r="J264" i="6"/>
  <c r="I264" i="6"/>
  <c r="H264" i="6"/>
  <c r="G264" i="6"/>
  <c r="F264" i="6"/>
  <c r="E264" i="6"/>
  <c r="D264" i="6"/>
  <c r="C264" i="6"/>
  <c r="B264" i="6"/>
  <c r="AH263" i="6"/>
  <c r="AG263" i="6"/>
  <c r="AF263" i="6"/>
  <c r="AE263" i="6"/>
  <c r="AD263" i="6"/>
  <c r="AC263" i="6"/>
  <c r="AB263" i="6"/>
  <c r="AA263" i="6"/>
  <c r="Z263" i="6"/>
  <c r="Y263" i="6"/>
  <c r="X263" i="6"/>
  <c r="W263" i="6"/>
  <c r="V263" i="6"/>
  <c r="U263" i="6"/>
  <c r="T263" i="6"/>
  <c r="S263" i="6"/>
  <c r="R263" i="6"/>
  <c r="Q263" i="6"/>
  <c r="P263" i="6"/>
  <c r="O263" i="6"/>
  <c r="N263" i="6"/>
  <c r="M263" i="6"/>
  <c r="L263" i="6"/>
  <c r="K263" i="6"/>
  <c r="J263" i="6"/>
  <c r="I263" i="6"/>
  <c r="H263" i="6"/>
  <c r="G263" i="6"/>
  <c r="F263" i="6"/>
  <c r="E263" i="6"/>
  <c r="D263" i="6"/>
  <c r="C263" i="6"/>
  <c r="B263" i="6"/>
  <c r="AH262" i="6"/>
  <c r="AG262" i="6"/>
  <c r="AF262" i="6"/>
  <c r="AE262" i="6"/>
  <c r="AD262" i="6"/>
  <c r="AC262" i="6"/>
  <c r="AB262" i="6"/>
  <c r="AA262" i="6"/>
  <c r="Z262" i="6"/>
  <c r="Y262" i="6"/>
  <c r="X262" i="6"/>
  <c r="W262" i="6"/>
  <c r="V262" i="6"/>
  <c r="U262" i="6"/>
  <c r="T262" i="6"/>
  <c r="S262" i="6"/>
  <c r="R262" i="6"/>
  <c r="Q262" i="6"/>
  <c r="P262" i="6"/>
  <c r="O262" i="6"/>
  <c r="N262" i="6"/>
  <c r="M262" i="6"/>
  <c r="L262" i="6"/>
  <c r="K262" i="6"/>
  <c r="J262" i="6"/>
  <c r="I262" i="6"/>
  <c r="H262" i="6"/>
  <c r="G262" i="6"/>
  <c r="F262" i="6"/>
  <c r="E262" i="6"/>
  <c r="D262" i="6"/>
  <c r="C262" i="6"/>
  <c r="B262" i="6"/>
  <c r="AH261" i="6"/>
  <c r="AG261" i="6"/>
  <c r="AF261" i="6"/>
  <c r="AE261" i="6"/>
  <c r="AD261" i="6"/>
  <c r="AC261" i="6"/>
  <c r="AB261" i="6"/>
  <c r="AA261" i="6"/>
  <c r="Z261" i="6"/>
  <c r="Y261" i="6"/>
  <c r="X261" i="6"/>
  <c r="W261" i="6"/>
  <c r="V261" i="6"/>
  <c r="U261" i="6"/>
  <c r="T261" i="6"/>
  <c r="S261" i="6"/>
  <c r="R261" i="6"/>
  <c r="Q261" i="6"/>
  <c r="P261" i="6"/>
  <c r="O261" i="6"/>
  <c r="N261" i="6"/>
  <c r="M261" i="6"/>
  <c r="L261" i="6"/>
  <c r="K261" i="6"/>
  <c r="J261" i="6"/>
  <c r="I261" i="6"/>
  <c r="H261" i="6"/>
  <c r="G261" i="6"/>
  <c r="F261" i="6"/>
  <c r="E261" i="6"/>
  <c r="D261" i="6"/>
  <c r="C261" i="6"/>
  <c r="B261" i="6"/>
  <c r="AH260" i="6"/>
  <c r="AG260" i="6"/>
  <c r="AF260" i="6"/>
  <c r="AE260" i="6"/>
  <c r="AD260" i="6"/>
  <c r="AC260" i="6"/>
  <c r="AB260" i="6"/>
  <c r="AA260" i="6"/>
  <c r="Z260" i="6"/>
  <c r="Y260" i="6"/>
  <c r="X260" i="6"/>
  <c r="W260" i="6"/>
  <c r="V260" i="6"/>
  <c r="U260" i="6"/>
  <c r="T260" i="6"/>
  <c r="S260" i="6"/>
  <c r="R260" i="6"/>
  <c r="Q260" i="6"/>
  <c r="P260" i="6"/>
  <c r="O260" i="6"/>
  <c r="N260" i="6"/>
  <c r="M260" i="6"/>
  <c r="L260" i="6"/>
  <c r="K260" i="6"/>
  <c r="J260" i="6"/>
  <c r="I260" i="6"/>
  <c r="H260" i="6"/>
  <c r="G260" i="6"/>
  <c r="F260" i="6"/>
  <c r="E260" i="6"/>
  <c r="D260" i="6"/>
  <c r="C260" i="6"/>
  <c r="B260" i="6"/>
  <c r="AH259" i="6"/>
  <c r="AG259" i="6"/>
  <c r="AF259" i="6"/>
  <c r="AE259" i="6"/>
  <c r="AD259" i="6"/>
  <c r="AC259" i="6"/>
  <c r="AB259" i="6"/>
  <c r="AA259" i="6"/>
  <c r="Z259" i="6"/>
  <c r="Y259" i="6"/>
  <c r="X259" i="6"/>
  <c r="W259" i="6"/>
  <c r="V259" i="6"/>
  <c r="U259" i="6"/>
  <c r="T259" i="6"/>
  <c r="S259" i="6"/>
  <c r="R259" i="6"/>
  <c r="Q259" i="6"/>
  <c r="P259" i="6"/>
  <c r="O259" i="6"/>
  <c r="N259" i="6"/>
  <c r="M259" i="6"/>
  <c r="L259" i="6"/>
  <c r="K259" i="6"/>
  <c r="J259" i="6"/>
  <c r="I259" i="6"/>
  <c r="H259" i="6"/>
  <c r="G259" i="6"/>
  <c r="F259" i="6"/>
  <c r="E259" i="6"/>
  <c r="D259" i="6"/>
  <c r="C259" i="6"/>
  <c r="B259" i="6"/>
  <c r="AH258" i="6"/>
  <c r="AG258" i="6"/>
  <c r="AF258" i="6"/>
  <c r="AE258" i="6"/>
  <c r="AD258" i="6"/>
  <c r="AC258" i="6"/>
  <c r="AB258" i="6"/>
  <c r="AA258" i="6"/>
  <c r="Z258" i="6"/>
  <c r="Y258" i="6"/>
  <c r="X258" i="6"/>
  <c r="W258" i="6"/>
  <c r="V258" i="6"/>
  <c r="U258" i="6"/>
  <c r="T258" i="6"/>
  <c r="S258" i="6"/>
  <c r="R258" i="6"/>
  <c r="Q258" i="6"/>
  <c r="P258" i="6"/>
  <c r="O258" i="6"/>
  <c r="N258" i="6"/>
  <c r="M258" i="6"/>
  <c r="L258" i="6"/>
  <c r="K258" i="6"/>
  <c r="J258" i="6"/>
  <c r="I258" i="6"/>
  <c r="H258" i="6"/>
  <c r="G258" i="6"/>
  <c r="F258" i="6"/>
  <c r="E258" i="6"/>
  <c r="D258" i="6"/>
  <c r="C258" i="6"/>
  <c r="B258" i="6"/>
  <c r="AH257" i="6"/>
  <c r="AG257" i="6"/>
  <c r="AF257" i="6"/>
  <c r="AE257" i="6"/>
  <c r="AD257" i="6"/>
  <c r="AC257" i="6"/>
  <c r="AB257" i="6"/>
  <c r="AA257" i="6"/>
  <c r="Z257" i="6"/>
  <c r="Y257" i="6"/>
  <c r="X257" i="6"/>
  <c r="W257" i="6"/>
  <c r="V257" i="6"/>
  <c r="U257" i="6"/>
  <c r="T257" i="6"/>
  <c r="S257" i="6"/>
  <c r="R257" i="6"/>
  <c r="Q257" i="6"/>
  <c r="P257" i="6"/>
  <c r="O257" i="6"/>
  <c r="N257" i="6"/>
  <c r="M257" i="6"/>
  <c r="L257" i="6"/>
  <c r="K257" i="6"/>
  <c r="J257" i="6"/>
  <c r="I257" i="6"/>
  <c r="H257" i="6"/>
  <c r="G257" i="6"/>
  <c r="F257" i="6"/>
  <c r="E257" i="6"/>
  <c r="D257" i="6"/>
  <c r="C257" i="6"/>
  <c r="B257" i="6"/>
  <c r="AH256" i="6"/>
  <c r="AG256" i="6"/>
  <c r="AF256" i="6"/>
  <c r="AE256" i="6"/>
  <c r="AD256" i="6"/>
  <c r="AC256" i="6"/>
  <c r="AB256" i="6"/>
  <c r="AA256" i="6"/>
  <c r="Z256" i="6"/>
  <c r="Y256" i="6"/>
  <c r="X256" i="6"/>
  <c r="W256" i="6"/>
  <c r="V256" i="6"/>
  <c r="U256" i="6"/>
  <c r="T256" i="6"/>
  <c r="S256" i="6"/>
  <c r="R256" i="6"/>
  <c r="Q256" i="6"/>
  <c r="P256" i="6"/>
  <c r="O256" i="6"/>
  <c r="N256" i="6"/>
  <c r="M256" i="6"/>
  <c r="L256" i="6"/>
  <c r="K256" i="6"/>
  <c r="J256" i="6"/>
  <c r="I256" i="6"/>
  <c r="H256" i="6"/>
  <c r="G256" i="6"/>
  <c r="F256" i="6"/>
  <c r="E256" i="6"/>
  <c r="D256" i="6"/>
  <c r="C256" i="6"/>
  <c r="B256" i="6"/>
  <c r="AH255" i="6"/>
  <c r="AG255" i="6"/>
  <c r="AF255" i="6"/>
  <c r="AE255" i="6"/>
  <c r="AD255" i="6"/>
  <c r="AC255" i="6"/>
  <c r="AB255" i="6"/>
  <c r="AA255" i="6"/>
  <c r="Z255" i="6"/>
  <c r="Y255" i="6"/>
  <c r="X255" i="6"/>
  <c r="W255" i="6"/>
  <c r="V255" i="6"/>
  <c r="U255" i="6"/>
  <c r="T255" i="6"/>
  <c r="S255" i="6"/>
  <c r="R255" i="6"/>
  <c r="Q255" i="6"/>
  <c r="P255" i="6"/>
  <c r="O255" i="6"/>
  <c r="N255" i="6"/>
  <c r="M255" i="6"/>
  <c r="L255" i="6"/>
  <c r="K255" i="6"/>
  <c r="J255" i="6"/>
  <c r="I255" i="6"/>
  <c r="H255" i="6"/>
  <c r="G255" i="6"/>
  <c r="F255" i="6"/>
  <c r="E255" i="6"/>
  <c r="D255" i="6"/>
  <c r="C255" i="6"/>
  <c r="B255" i="6"/>
  <c r="AH254" i="6"/>
  <c r="AG254" i="6"/>
  <c r="AF254" i="6"/>
  <c r="AE254" i="6"/>
  <c r="AD254" i="6"/>
  <c r="AC254" i="6"/>
  <c r="AB254" i="6"/>
  <c r="AA254" i="6"/>
  <c r="Z254" i="6"/>
  <c r="Y254" i="6"/>
  <c r="X254" i="6"/>
  <c r="W254" i="6"/>
  <c r="V254" i="6"/>
  <c r="U254" i="6"/>
  <c r="T254" i="6"/>
  <c r="S254" i="6"/>
  <c r="R254" i="6"/>
  <c r="Q254" i="6"/>
  <c r="P254" i="6"/>
  <c r="O254" i="6"/>
  <c r="N254" i="6"/>
  <c r="M254" i="6"/>
  <c r="L254" i="6"/>
  <c r="K254" i="6"/>
  <c r="J254" i="6"/>
  <c r="I254" i="6"/>
  <c r="H254" i="6"/>
  <c r="G254" i="6"/>
  <c r="F254" i="6"/>
  <c r="E254" i="6"/>
  <c r="D254" i="6"/>
  <c r="C254" i="6"/>
  <c r="B254" i="6"/>
  <c r="AH253" i="6"/>
  <c r="AG253" i="6"/>
  <c r="AF253" i="6"/>
  <c r="AE253" i="6"/>
  <c r="AD253" i="6"/>
  <c r="AC253" i="6"/>
  <c r="AB253" i="6"/>
  <c r="AA253" i="6"/>
  <c r="Z253" i="6"/>
  <c r="Y253" i="6"/>
  <c r="X253" i="6"/>
  <c r="W253" i="6"/>
  <c r="V253" i="6"/>
  <c r="U253" i="6"/>
  <c r="T253" i="6"/>
  <c r="S253" i="6"/>
  <c r="R253" i="6"/>
  <c r="Q253" i="6"/>
  <c r="P253" i="6"/>
  <c r="O253" i="6"/>
  <c r="N253" i="6"/>
  <c r="M253" i="6"/>
  <c r="L253" i="6"/>
  <c r="K253" i="6"/>
  <c r="J253" i="6"/>
  <c r="I253" i="6"/>
  <c r="H253" i="6"/>
  <c r="G253" i="6"/>
  <c r="F253" i="6"/>
  <c r="E253" i="6"/>
  <c r="D253" i="6"/>
  <c r="C253" i="6"/>
  <c r="B253" i="6"/>
  <c r="AH252" i="6"/>
  <c r="AG252" i="6"/>
  <c r="AF252" i="6"/>
  <c r="AE252" i="6"/>
  <c r="AD252" i="6"/>
  <c r="AC252" i="6"/>
  <c r="AB252" i="6"/>
  <c r="AA252" i="6"/>
  <c r="Z252" i="6"/>
  <c r="Y252" i="6"/>
  <c r="X252" i="6"/>
  <c r="W252" i="6"/>
  <c r="V252" i="6"/>
  <c r="U252" i="6"/>
  <c r="T252" i="6"/>
  <c r="S252" i="6"/>
  <c r="R252" i="6"/>
  <c r="Q252" i="6"/>
  <c r="P252" i="6"/>
  <c r="O252" i="6"/>
  <c r="N252" i="6"/>
  <c r="M252" i="6"/>
  <c r="L252" i="6"/>
  <c r="K252" i="6"/>
  <c r="J252" i="6"/>
  <c r="I252" i="6"/>
  <c r="H252" i="6"/>
  <c r="G252" i="6"/>
  <c r="F252" i="6"/>
  <c r="E252" i="6"/>
  <c r="D252" i="6"/>
  <c r="C252" i="6"/>
  <c r="B252" i="6"/>
  <c r="AH251" i="6"/>
  <c r="AG251" i="6"/>
  <c r="AF251" i="6"/>
  <c r="AE251" i="6"/>
  <c r="AD251" i="6"/>
  <c r="AC251" i="6"/>
  <c r="AB251" i="6"/>
  <c r="AA251" i="6"/>
  <c r="Z251" i="6"/>
  <c r="Y251" i="6"/>
  <c r="X251" i="6"/>
  <c r="W251" i="6"/>
  <c r="V251" i="6"/>
  <c r="U251" i="6"/>
  <c r="T251" i="6"/>
  <c r="S251" i="6"/>
  <c r="R251" i="6"/>
  <c r="Q251" i="6"/>
  <c r="P251" i="6"/>
  <c r="O251" i="6"/>
  <c r="N251" i="6"/>
  <c r="M251" i="6"/>
  <c r="L251" i="6"/>
  <c r="K251" i="6"/>
  <c r="J251" i="6"/>
  <c r="I251" i="6"/>
  <c r="H251" i="6"/>
  <c r="G251" i="6"/>
  <c r="F251" i="6"/>
  <c r="E251" i="6"/>
  <c r="D251" i="6"/>
  <c r="C251" i="6"/>
  <c r="B251" i="6"/>
  <c r="AH250" i="6"/>
  <c r="AG250" i="6"/>
  <c r="AF250" i="6"/>
  <c r="AE250" i="6"/>
  <c r="AD250" i="6"/>
  <c r="AC250" i="6"/>
  <c r="AB250" i="6"/>
  <c r="AA250" i="6"/>
  <c r="Z250" i="6"/>
  <c r="Y250" i="6"/>
  <c r="X250" i="6"/>
  <c r="W250" i="6"/>
  <c r="V250" i="6"/>
  <c r="U250" i="6"/>
  <c r="T250" i="6"/>
  <c r="S250" i="6"/>
  <c r="R250" i="6"/>
  <c r="Q250" i="6"/>
  <c r="P250" i="6"/>
  <c r="O250" i="6"/>
  <c r="N250" i="6"/>
  <c r="M250" i="6"/>
  <c r="L250" i="6"/>
  <c r="K250" i="6"/>
  <c r="J250" i="6"/>
  <c r="I250" i="6"/>
  <c r="H250" i="6"/>
  <c r="G250" i="6"/>
  <c r="F250" i="6"/>
  <c r="E250" i="6"/>
  <c r="D250" i="6"/>
  <c r="C250" i="6"/>
  <c r="B250" i="6"/>
  <c r="AH249" i="6"/>
  <c r="AG249" i="6"/>
  <c r="AF249" i="6"/>
  <c r="AE249" i="6"/>
  <c r="AD249" i="6"/>
  <c r="AC249" i="6"/>
  <c r="AB249" i="6"/>
  <c r="AA249" i="6"/>
  <c r="Z249" i="6"/>
  <c r="Y249" i="6"/>
  <c r="X249" i="6"/>
  <c r="W249" i="6"/>
  <c r="V249" i="6"/>
  <c r="U249" i="6"/>
  <c r="T249" i="6"/>
  <c r="S249" i="6"/>
  <c r="R249" i="6"/>
  <c r="Q249" i="6"/>
  <c r="P249" i="6"/>
  <c r="O249" i="6"/>
  <c r="N249" i="6"/>
  <c r="M249" i="6"/>
  <c r="L249" i="6"/>
  <c r="K249" i="6"/>
  <c r="J249" i="6"/>
  <c r="I249" i="6"/>
  <c r="H249" i="6"/>
  <c r="G249" i="6"/>
  <c r="F249" i="6"/>
  <c r="E249" i="6"/>
  <c r="D249" i="6"/>
  <c r="C249" i="6"/>
  <c r="B249" i="6"/>
  <c r="AH248" i="6"/>
  <c r="AG248" i="6"/>
  <c r="AF248" i="6"/>
  <c r="AE248" i="6"/>
  <c r="AD248" i="6"/>
  <c r="AC248" i="6"/>
  <c r="AB248" i="6"/>
  <c r="AA248" i="6"/>
  <c r="Z248" i="6"/>
  <c r="Y248" i="6"/>
  <c r="X248" i="6"/>
  <c r="W248" i="6"/>
  <c r="V248" i="6"/>
  <c r="U248" i="6"/>
  <c r="T248" i="6"/>
  <c r="S248" i="6"/>
  <c r="R248" i="6"/>
  <c r="Q248" i="6"/>
  <c r="P248" i="6"/>
  <c r="O248" i="6"/>
  <c r="N248" i="6"/>
  <c r="M248" i="6"/>
  <c r="L248" i="6"/>
  <c r="K248" i="6"/>
  <c r="J248" i="6"/>
  <c r="I248" i="6"/>
  <c r="H248" i="6"/>
  <c r="G248" i="6"/>
  <c r="F248" i="6"/>
  <c r="E248" i="6"/>
  <c r="D248" i="6"/>
  <c r="C248" i="6"/>
  <c r="B248" i="6"/>
  <c r="AH247" i="6"/>
  <c r="AG247" i="6"/>
  <c r="AF247" i="6"/>
  <c r="AE247" i="6"/>
  <c r="AD247" i="6"/>
  <c r="AC247" i="6"/>
  <c r="AB247" i="6"/>
  <c r="AA247" i="6"/>
  <c r="Z247" i="6"/>
  <c r="Y247" i="6"/>
  <c r="X247" i="6"/>
  <c r="W247" i="6"/>
  <c r="V247" i="6"/>
  <c r="U247" i="6"/>
  <c r="T247" i="6"/>
  <c r="S247" i="6"/>
  <c r="R247" i="6"/>
  <c r="Q247" i="6"/>
  <c r="P247" i="6"/>
  <c r="O247" i="6"/>
  <c r="N247" i="6"/>
  <c r="M247" i="6"/>
  <c r="L247" i="6"/>
  <c r="K247" i="6"/>
  <c r="J247" i="6"/>
  <c r="I247" i="6"/>
  <c r="H247" i="6"/>
  <c r="G247" i="6"/>
  <c r="F247" i="6"/>
  <c r="E247" i="6"/>
  <c r="D247" i="6"/>
  <c r="C247" i="6"/>
  <c r="B247" i="6"/>
  <c r="AH246" i="6"/>
  <c r="AG246" i="6"/>
  <c r="AF246" i="6"/>
  <c r="AE246" i="6"/>
  <c r="AD246" i="6"/>
  <c r="AC246" i="6"/>
  <c r="AB246" i="6"/>
  <c r="AA246" i="6"/>
  <c r="Z246" i="6"/>
  <c r="Y246" i="6"/>
  <c r="X246" i="6"/>
  <c r="W246" i="6"/>
  <c r="V246" i="6"/>
  <c r="U246" i="6"/>
  <c r="T246" i="6"/>
  <c r="S246" i="6"/>
  <c r="R246" i="6"/>
  <c r="Q246" i="6"/>
  <c r="P246" i="6"/>
  <c r="O246" i="6"/>
  <c r="N246" i="6"/>
  <c r="M246" i="6"/>
  <c r="L246" i="6"/>
  <c r="K246" i="6"/>
  <c r="J246" i="6"/>
  <c r="I246" i="6"/>
  <c r="H246" i="6"/>
  <c r="G246" i="6"/>
  <c r="F246" i="6"/>
  <c r="E246" i="6"/>
  <c r="D246" i="6"/>
  <c r="C246" i="6"/>
  <c r="B246" i="6"/>
  <c r="AH245" i="6"/>
  <c r="AG245" i="6"/>
  <c r="AF245" i="6"/>
  <c r="AE245" i="6"/>
  <c r="AD245" i="6"/>
  <c r="AC245" i="6"/>
  <c r="AB245" i="6"/>
  <c r="AA245" i="6"/>
  <c r="Z245" i="6"/>
  <c r="Y245" i="6"/>
  <c r="X245" i="6"/>
  <c r="W245" i="6"/>
  <c r="V245" i="6"/>
  <c r="U245" i="6"/>
  <c r="T245" i="6"/>
  <c r="S245" i="6"/>
  <c r="R245" i="6"/>
  <c r="Q245" i="6"/>
  <c r="P245" i="6"/>
  <c r="O245" i="6"/>
  <c r="N245" i="6"/>
  <c r="M245" i="6"/>
  <c r="L245" i="6"/>
  <c r="K245" i="6"/>
  <c r="J245" i="6"/>
  <c r="I245" i="6"/>
  <c r="H245" i="6"/>
  <c r="G245" i="6"/>
  <c r="F245" i="6"/>
  <c r="E245" i="6"/>
  <c r="D245" i="6"/>
  <c r="C245" i="6"/>
  <c r="B245" i="6"/>
  <c r="AH244" i="6"/>
  <c r="AG244" i="6"/>
  <c r="AF244" i="6"/>
  <c r="AE244" i="6"/>
  <c r="AD244" i="6"/>
  <c r="AC244" i="6"/>
  <c r="AB244" i="6"/>
  <c r="AA244" i="6"/>
  <c r="Z244" i="6"/>
  <c r="Y244" i="6"/>
  <c r="X244" i="6"/>
  <c r="W244" i="6"/>
  <c r="V244" i="6"/>
  <c r="U244" i="6"/>
  <c r="T244" i="6"/>
  <c r="S244" i="6"/>
  <c r="R244" i="6"/>
  <c r="Q244" i="6"/>
  <c r="P244" i="6"/>
  <c r="O244" i="6"/>
  <c r="N244" i="6"/>
  <c r="M244" i="6"/>
  <c r="L244" i="6"/>
  <c r="K244" i="6"/>
  <c r="J244" i="6"/>
  <c r="I244" i="6"/>
  <c r="H244" i="6"/>
  <c r="G244" i="6"/>
  <c r="F244" i="6"/>
  <c r="E244" i="6"/>
  <c r="D244" i="6"/>
  <c r="C244" i="6"/>
  <c r="B244" i="6"/>
  <c r="AH243" i="6"/>
  <c r="AG243" i="6"/>
  <c r="AF243" i="6"/>
  <c r="AE243" i="6"/>
  <c r="AD243" i="6"/>
  <c r="AC243" i="6"/>
  <c r="AB243" i="6"/>
  <c r="AA243" i="6"/>
  <c r="Z243" i="6"/>
  <c r="Y243" i="6"/>
  <c r="X243" i="6"/>
  <c r="W243" i="6"/>
  <c r="V243" i="6"/>
  <c r="U243" i="6"/>
  <c r="T243" i="6"/>
  <c r="S243" i="6"/>
  <c r="R243" i="6"/>
  <c r="Q243" i="6"/>
  <c r="P243" i="6"/>
  <c r="O243" i="6"/>
  <c r="N243" i="6"/>
  <c r="M243" i="6"/>
  <c r="L243" i="6"/>
  <c r="K243" i="6"/>
  <c r="J243" i="6"/>
  <c r="I243" i="6"/>
  <c r="H243" i="6"/>
  <c r="G243" i="6"/>
  <c r="F243" i="6"/>
  <c r="E243" i="6"/>
  <c r="D243" i="6"/>
  <c r="C243" i="6"/>
  <c r="B243" i="6"/>
  <c r="AH242" i="6"/>
  <c r="AG242" i="6"/>
  <c r="AF242" i="6"/>
  <c r="AE242" i="6"/>
  <c r="AD242" i="6"/>
  <c r="AC242" i="6"/>
  <c r="AB242" i="6"/>
  <c r="AA242" i="6"/>
  <c r="Z242" i="6"/>
  <c r="Y242" i="6"/>
  <c r="X242" i="6"/>
  <c r="W242" i="6"/>
  <c r="V242" i="6"/>
  <c r="U242" i="6"/>
  <c r="T242" i="6"/>
  <c r="S242" i="6"/>
  <c r="R242" i="6"/>
  <c r="Q242" i="6"/>
  <c r="P242" i="6"/>
  <c r="O242" i="6"/>
  <c r="N242" i="6"/>
  <c r="M242" i="6"/>
  <c r="L242" i="6"/>
  <c r="K242" i="6"/>
  <c r="J242" i="6"/>
  <c r="I242" i="6"/>
  <c r="H242" i="6"/>
  <c r="G242" i="6"/>
  <c r="F242" i="6"/>
  <c r="E242" i="6"/>
  <c r="D242" i="6"/>
  <c r="C242" i="6"/>
  <c r="B242" i="6"/>
  <c r="AH241" i="6"/>
  <c r="AG241" i="6"/>
  <c r="AF241" i="6"/>
  <c r="AE241" i="6"/>
  <c r="AD241" i="6"/>
  <c r="AC241" i="6"/>
  <c r="AB241" i="6"/>
  <c r="AA241" i="6"/>
  <c r="Z241" i="6"/>
  <c r="Y241" i="6"/>
  <c r="X241" i="6"/>
  <c r="W241" i="6"/>
  <c r="V241" i="6"/>
  <c r="U241" i="6"/>
  <c r="T241" i="6"/>
  <c r="S241" i="6"/>
  <c r="R241" i="6"/>
  <c r="Q241" i="6"/>
  <c r="P241" i="6"/>
  <c r="O241" i="6"/>
  <c r="N241" i="6"/>
  <c r="M241" i="6"/>
  <c r="L241" i="6"/>
  <c r="K241" i="6"/>
  <c r="J241" i="6"/>
  <c r="I241" i="6"/>
  <c r="H241" i="6"/>
  <c r="G241" i="6"/>
  <c r="F241" i="6"/>
  <c r="E241" i="6"/>
  <c r="D241" i="6"/>
  <c r="C241" i="6"/>
  <c r="B241" i="6"/>
  <c r="AH240" i="6"/>
  <c r="AG240" i="6"/>
  <c r="AF240" i="6"/>
  <c r="AE240" i="6"/>
  <c r="AD240" i="6"/>
  <c r="AC240" i="6"/>
  <c r="AB240" i="6"/>
  <c r="AA240" i="6"/>
  <c r="Z240" i="6"/>
  <c r="Y240" i="6"/>
  <c r="X240" i="6"/>
  <c r="W240" i="6"/>
  <c r="V240" i="6"/>
  <c r="U240" i="6"/>
  <c r="T240" i="6"/>
  <c r="S240" i="6"/>
  <c r="R240" i="6"/>
  <c r="Q240" i="6"/>
  <c r="P240" i="6"/>
  <c r="O240" i="6"/>
  <c r="N240" i="6"/>
  <c r="M240" i="6"/>
  <c r="L240" i="6"/>
  <c r="K240" i="6"/>
  <c r="J240" i="6"/>
  <c r="I240" i="6"/>
  <c r="H240" i="6"/>
  <c r="G240" i="6"/>
  <c r="F240" i="6"/>
  <c r="E240" i="6"/>
  <c r="D240" i="6"/>
  <c r="C240" i="6"/>
  <c r="B240" i="6"/>
  <c r="AH239" i="6"/>
  <c r="AG239" i="6"/>
  <c r="AF239" i="6"/>
  <c r="AE239" i="6"/>
  <c r="AD239" i="6"/>
  <c r="AC239" i="6"/>
  <c r="AB239" i="6"/>
  <c r="AA239" i="6"/>
  <c r="Z239" i="6"/>
  <c r="Y239" i="6"/>
  <c r="X239" i="6"/>
  <c r="W239" i="6"/>
  <c r="V239" i="6"/>
  <c r="U239" i="6"/>
  <c r="T239" i="6"/>
  <c r="S239" i="6"/>
  <c r="R239" i="6"/>
  <c r="Q239" i="6"/>
  <c r="P239" i="6"/>
  <c r="O239" i="6"/>
  <c r="N239" i="6"/>
  <c r="M239" i="6"/>
  <c r="L239" i="6"/>
  <c r="K239" i="6"/>
  <c r="J239" i="6"/>
  <c r="I239" i="6"/>
  <c r="H239" i="6"/>
  <c r="G239" i="6"/>
  <c r="F239" i="6"/>
  <c r="E239" i="6"/>
  <c r="D239" i="6"/>
  <c r="C239" i="6"/>
  <c r="B239" i="6"/>
  <c r="AH238" i="6"/>
  <c r="AG238" i="6"/>
  <c r="AF238" i="6"/>
  <c r="AE238" i="6"/>
  <c r="AD238" i="6"/>
  <c r="AC238" i="6"/>
  <c r="AB238" i="6"/>
  <c r="AA238" i="6"/>
  <c r="Z238" i="6"/>
  <c r="Y238" i="6"/>
  <c r="X238" i="6"/>
  <c r="W238" i="6"/>
  <c r="V238" i="6"/>
  <c r="U238" i="6"/>
  <c r="T238" i="6"/>
  <c r="S238" i="6"/>
  <c r="R238" i="6"/>
  <c r="Q238" i="6"/>
  <c r="P238" i="6"/>
  <c r="O238" i="6"/>
  <c r="N238" i="6"/>
  <c r="M238" i="6"/>
  <c r="L238" i="6"/>
  <c r="K238" i="6"/>
  <c r="J238" i="6"/>
  <c r="I238" i="6"/>
  <c r="H238" i="6"/>
  <c r="G238" i="6"/>
  <c r="F238" i="6"/>
  <c r="E238" i="6"/>
  <c r="D238" i="6"/>
  <c r="C238" i="6"/>
  <c r="B238" i="6"/>
  <c r="AH237" i="6"/>
  <c r="AG237" i="6"/>
  <c r="AF237" i="6"/>
  <c r="AE237" i="6"/>
  <c r="AD237" i="6"/>
  <c r="AC237" i="6"/>
  <c r="AB237" i="6"/>
  <c r="AA237" i="6"/>
  <c r="Z237" i="6"/>
  <c r="Y237" i="6"/>
  <c r="X237" i="6"/>
  <c r="W237" i="6"/>
  <c r="V237" i="6"/>
  <c r="U237" i="6"/>
  <c r="T237" i="6"/>
  <c r="S237" i="6"/>
  <c r="R237" i="6"/>
  <c r="Q237" i="6"/>
  <c r="P237" i="6"/>
  <c r="O237" i="6"/>
  <c r="N237" i="6"/>
  <c r="M237" i="6"/>
  <c r="L237" i="6"/>
  <c r="K237" i="6"/>
  <c r="J237" i="6"/>
  <c r="I237" i="6"/>
  <c r="H237" i="6"/>
  <c r="G237" i="6"/>
  <c r="F237" i="6"/>
  <c r="E237" i="6"/>
  <c r="D237" i="6"/>
  <c r="C237" i="6"/>
  <c r="B237" i="6"/>
  <c r="AH236" i="6"/>
  <c r="AG236" i="6"/>
  <c r="AF236" i="6"/>
  <c r="AE236" i="6"/>
  <c r="AD236" i="6"/>
  <c r="AC236" i="6"/>
  <c r="AB236" i="6"/>
  <c r="AA236" i="6"/>
  <c r="Z236" i="6"/>
  <c r="Y236" i="6"/>
  <c r="X236" i="6"/>
  <c r="W236" i="6"/>
  <c r="V236" i="6"/>
  <c r="U236" i="6"/>
  <c r="T236" i="6"/>
  <c r="S236" i="6"/>
  <c r="R236" i="6"/>
  <c r="Q236" i="6"/>
  <c r="P236" i="6"/>
  <c r="O236" i="6"/>
  <c r="N236" i="6"/>
  <c r="M236" i="6"/>
  <c r="L236" i="6"/>
  <c r="K236" i="6"/>
  <c r="J236" i="6"/>
  <c r="I236" i="6"/>
  <c r="H236" i="6"/>
  <c r="G236" i="6"/>
  <c r="F236" i="6"/>
  <c r="E236" i="6"/>
  <c r="D236" i="6"/>
  <c r="C236" i="6"/>
  <c r="B236" i="6"/>
  <c r="AH235" i="6"/>
  <c r="AG235" i="6"/>
  <c r="AF235" i="6"/>
  <c r="AE235" i="6"/>
  <c r="AD235" i="6"/>
  <c r="AC235" i="6"/>
  <c r="AB235" i="6"/>
  <c r="AA235" i="6"/>
  <c r="Z235" i="6"/>
  <c r="Y235" i="6"/>
  <c r="X235" i="6"/>
  <c r="W235" i="6"/>
  <c r="V235" i="6"/>
  <c r="U235" i="6"/>
  <c r="T235" i="6"/>
  <c r="S235" i="6"/>
  <c r="R235" i="6"/>
  <c r="Q235" i="6"/>
  <c r="P235" i="6"/>
  <c r="O235" i="6"/>
  <c r="N235" i="6"/>
  <c r="M235" i="6"/>
  <c r="L235" i="6"/>
  <c r="K235" i="6"/>
  <c r="J235" i="6"/>
  <c r="I235" i="6"/>
  <c r="H235" i="6"/>
  <c r="G235" i="6"/>
  <c r="F235" i="6"/>
  <c r="E235" i="6"/>
  <c r="D235" i="6"/>
  <c r="C235" i="6"/>
  <c r="B235" i="6"/>
  <c r="AH234" i="6"/>
  <c r="AG234" i="6"/>
  <c r="AF234" i="6"/>
  <c r="AE234" i="6"/>
  <c r="AD234" i="6"/>
  <c r="AC234" i="6"/>
  <c r="AB234" i="6"/>
  <c r="AA234" i="6"/>
  <c r="Z234" i="6"/>
  <c r="Y234" i="6"/>
  <c r="X234" i="6"/>
  <c r="W234" i="6"/>
  <c r="V234" i="6"/>
  <c r="U234" i="6"/>
  <c r="T234" i="6"/>
  <c r="S234" i="6"/>
  <c r="R234" i="6"/>
  <c r="Q234" i="6"/>
  <c r="P234" i="6"/>
  <c r="O234" i="6"/>
  <c r="N234" i="6"/>
  <c r="M234" i="6"/>
  <c r="L234" i="6"/>
  <c r="K234" i="6"/>
  <c r="J234" i="6"/>
  <c r="I234" i="6"/>
  <c r="H234" i="6"/>
  <c r="G234" i="6"/>
  <c r="F234" i="6"/>
  <c r="E234" i="6"/>
  <c r="D234" i="6"/>
  <c r="C234" i="6"/>
  <c r="B234" i="6"/>
  <c r="AH233" i="6"/>
  <c r="AG233" i="6"/>
  <c r="AF233" i="6"/>
  <c r="AE233" i="6"/>
  <c r="AD233" i="6"/>
  <c r="AC233" i="6"/>
  <c r="AB233" i="6"/>
  <c r="AA233" i="6"/>
  <c r="Z233" i="6"/>
  <c r="Y233" i="6"/>
  <c r="X233" i="6"/>
  <c r="W233" i="6"/>
  <c r="V233" i="6"/>
  <c r="U233" i="6"/>
  <c r="T233" i="6"/>
  <c r="S233" i="6"/>
  <c r="R233" i="6"/>
  <c r="Q233" i="6"/>
  <c r="P233" i="6"/>
  <c r="O233" i="6"/>
  <c r="N233" i="6"/>
  <c r="M233" i="6"/>
  <c r="L233" i="6"/>
  <c r="K233" i="6"/>
  <c r="J233" i="6"/>
  <c r="I233" i="6"/>
  <c r="H233" i="6"/>
  <c r="G233" i="6"/>
  <c r="F233" i="6"/>
  <c r="E233" i="6"/>
  <c r="D233" i="6"/>
  <c r="C233" i="6"/>
  <c r="B233" i="6"/>
  <c r="AH232" i="6"/>
  <c r="AG232" i="6"/>
  <c r="AF232" i="6"/>
  <c r="AE232" i="6"/>
  <c r="AD232" i="6"/>
  <c r="AC232" i="6"/>
  <c r="AB232" i="6"/>
  <c r="AA232" i="6"/>
  <c r="Z232" i="6"/>
  <c r="Y232" i="6"/>
  <c r="X232" i="6"/>
  <c r="W232" i="6"/>
  <c r="V232" i="6"/>
  <c r="U232" i="6"/>
  <c r="T232" i="6"/>
  <c r="S232" i="6"/>
  <c r="R232" i="6"/>
  <c r="Q232" i="6"/>
  <c r="P232" i="6"/>
  <c r="O232" i="6"/>
  <c r="N232" i="6"/>
  <c r="M232" i="6"/>
  <c r="L232" i="6"/>
  <c r="K232" i="6"/>
  <c r="J232" i="6"/>
  <c r="I232" i="6"/>
  <c r="H232" i="6"/>
  <c r="G232" i="6"/>
  <c r="F232" i="6"/>
  <c r="E232" i="6"/>
  <c r="D232" i="6"/>
  <c r="C232" i="6"/>
  <c r="B232" i="6"/>
  <c r="AH231" i="6"/>
  <c r="AG231" i="6"/>
  <c r="AF231" i="6"/>
  <c r="AE231" i="6"/>
  <c r="AD231" i="6"/>
  <c r="AC231" i="6"/>
  <c r="AB231" i="6"/>
  <c r="AA231" i="6"/>
  <c r="Z231" i="6"/>
  <c r="Y231" i="6"/>
  <c r="X231" i="6"/>
  <c r="W231" i="6"/>
  <c r="V231" i="6"/>
  <c r="U231" i="6"/>
  <c r="T231" i="6"/>
  <c r="S231" i="6"/>
  <c r="R231" i="6"/>
  <c r="Q231" i="6"/>
  <c r="P231" i="6"/>
  <c r="O231" i="6"/>
  <c r="N231" i="6"/>
  <c r="M231" i="6"/>
  <c r="L231" i="6"/>
  <c r="K231" i="6"/>
  <c r="J231" i="6"/>
  <c r="I231" i="6"/>
  <c r="H231" i="6"/>
  <c r="G231" i="6"/>
  <c r="F231" i="6"/>
  <c r="E231" i="6"/>
  <c r="D231" i="6"/>
  <c r="C231" i="6"/>
  <c r="B231" i="6"/>
  <c r="AH230" i="6"/>
  <c r="AG230" i="6"/>
  <c r="AF230" i="6"/>
  <c r="AE230" i="6"/>
  <c r="AD230" i="6"/>
  <c r="AC230" i="6"/>
  <c r="AB230" i="6"/>
  <c r="AA230" i="6"/>
  <c r="Z230" i="6"/>
  <c r="Y230" i="6"/>
  <c r="X230" i="6"/>
  <c r="W230" i="6"/>
  <c r="V230" i="6"/>
  <c r="U230" i="6"/>
  <c r="T230" i="6"/>
  <c r="S230" i="6"/>
  <c r="R230" i="6"/>
  <c r="Q230" i="6"/>
  <c r="P230" i="6"/>
  <c r="O230" i="6"/>
  <c r="N230" i="6"/>
  <c r="M230" i="6"/>
  <c r="L230" i="6"/>
  <c r="K230" i="6"/>
  <c r="J230" i="6"/>
  <c r="I230" i="6"/>
  <c r="H230" i="6"/>
  <c r="G230" i="6"/>
  <c r="F230" i="6"/>
  <c r="E230" i="6"/>
  <c r="D230" i="6"/>
  <c r="C230" i="6"/>
  <c r="B230" i="6"/>
  <c r="AH229" i="6"/>
  <c r="AG229" i="6"/>
  <c r="AF229" i="6"/>
  <c r="AE229" i="6"/>
  <c r="AD229" i="6"/>
  <c r="AC229" i="6"/>
  <c r="AB229" i="6"/>
  <c r="AA229" i="6"/>
  <c r="Z229" i="6"/>
  <c r="Y229" i="6"/>
  <c r="X229" i="6"/>
  <c r="W229" i="6"/>
  <c r="V229" i="6"/>
  <c r="U229" i="6"/>
  <c r="T229" i="6"/>
  <c r="S229" i="6"/>
  <c r="R229" i="6"/>
  <c r="Q229" i="6"/>
  <c r="P229" i="6"/>
  <c r="O229" i="6"/>
  <c r="N229" i="6"/>
  <c r="M229" i="6"/>
  <c r="L229" i="6"/>
  <c r="K229" i="6"/>
  <c r="J229" i="6"/>
  <c r="I229" i="6"/>
  <c r="H229" i="6"/>
  <c r="G229" i="6"/>
  <c r="F229" i="6"/>
  <c r="E229" i="6"/>
  <c r="D229" i="6"/>
  <c r="C229" i="6"/>
  <c r="B229" i="6"/>
  <c r="AH228" i="6"/>
  <c r="AG228" i="6"/>
  <c r="AF228" i="6"/>
  <c r="AE228" i="6"/>
  <c r="AD228" i="6"/>
  <c r="AC228" i="6"/>
  <c r="AB228" i="6"/>
  <c r="AA228" i="6"/>
  <c r="Z228" i="6"/>
  <c r="Y228" i="6"/>
  <c r="X228" i="6"/>
  <c r="W228" i="6"/>
  <c r="V228" i="6"/>
  <c r="U228" i="6"/>
  <c r="T228" i="6"/>
  <c r="S228" i="6"/>
  <c r="R228" i="6"/>
  <c r="Q228" i="6"/>
  <c r="P228" i="6"/>
  <c r="O228" i="6"/>
  <c r="N228" i="6"/>
  <c r="M228" i="6"/>
  <c r="L228" i="6"/>
  <c r="K228" i="6"/>
  <c r="J228" i="6"/>
  <c r="I228" i="6"/>
  <c r="H228" i="6"/>
  <c r="G228" i="6"/>
  <c r="F228" i="6"/>
  <c r="E228" i="6"/>
  <c r="D228" i="6"/>
  <c r="C228" i="6"/>
  <c r="B228" i="6"/>
  <c r="AH227" i="6"/>
  <c r="AG227" i="6"/>
  <c r="AF227" i="6"/>
  <c r="AE227" i="6"/>
  <c r="AD227" i="6"/>
  <c r="AC227" i="6"/>
  <c r="AB227" i="6"/>
  <c r="AA227" i="6"/>
  <c r="Z227" i="6"/>
  <c r="Y227" i="6"/>
  <c r="X227" i="6"/>
  <c r="W227" i="6"/>
  <c r="V227" i="6"/>
  <c r="U227" i="6"/>
  <c r="T227" i="6"/>
  <c r="S227" i="6"/>
  <c r="R227" i="6"/>
  <c r="Q227" i="6"/>
  <c r="P227" i="6"/>
  <c r="O227" i="6"/>
  <c r="N227" i="6"/>
  <c r="M227" i="6"/>
  <c r="L227" i="6"/>
  <c r="K227" i="6"/>
  <c r="J227" i="6"/>
  <c r="I227" i="6"/>
  <c r="H227" i="6"/>
  <c r="G227" i="6"/>
  <c r="F227" i="6"/>
  <c r="E227" i="6"/>
  <c r="D227" i="6"/>
  <c r="C227" i="6"/>
  <c r="B227" i="6"/>
  <c r="AH226" i="6"/>
  <c r="AG226" i="6"/>
  <c r="AF226" i="6"/>
  <c r="AE226" i="6"/>
  <c r="AD226" i="6"/>
  <c r="AC226" i="6"/>
  <c r="AB226" i="6"/>
  <c r="AA226" i="6"/>
  <c r="Z226" i="6"/>
  <c r="Y226" i="6"/>
  <c r="X226" i="6"/>
  <c r="W226" i="6"/>
  <c r="V226" i="6"/>
  <c r="U226" i="6"/>
  <c r="T226" i="6"/>
  <c r="S226" i="6"/>
  <c r="R226" i="6"/>
  <c r="Q226" i="6"/>
  <c r="P226" i="6"/>
  <c r="O226" i="6"/>
  <c r="N226" i="6"/>
  <c r="M226" i="6"/>
  <c r="L226" i="6"/>
  <c r="K226" i="6"/>
  <c r="J226" i="6"/>
  <c r="I226" i="6"/>
  <c r="H226" i="6"/>
  <c r="G226" i="6"/>
  <c r="F226" i="6"/>
  <c r="E226" i="6"/>
  <c r="D226" i="6"/>
  <c r="C226" i="6"/>
  <c r="B226" i="6"/>
  <c r="AH225" i="6"/>
  <c r="AG225" i="6"/>
  <c r="AF225" i="6"/>
  <c r="AE225" i="6"/>
  <c r="AD225" i="6"/>
  <c r="AC225" i="6"/>
  <c r="AB225" i="6"/>
  <c r="AA225" i="6"/>
  <c r="Z225" i="6"/>
  <c r="Y225" i="6"/>
  <c r="X225" i="6"/>
  <c r="W225" i="6"/>
  <c r="V225" i="6"/>
  <c r="U225" i="6"/>
  <c r="T225" i="6"/>
  <c r="S225" i="6"/>
  <c r="R225" i="6"/>
  <c r="Q225" i="6"/>
  <c r="P225" i="6"/>
  <c r="O225" i="6"/>
  <c r="N225" i="6"/>
  <c r="M225" i="6"/>
  <c r="L225" i="6"/>
  <c r="K225" i="6"/>
  <c r="J225" i="6"/>
  <c r="I225" i="6"/>
  <c r="H225" i="6"/>
  <c r="G225" i="6"/>
  <c r="F225" i="6"/>
  <c r="E225" i="6"/>
  <c r="D225" i="6"/>
  <c r="C225" i="6"/>
  <c r="B225" i="6"/>
  <c r="AH224" i="6"/>
  <c r="AG224" i="6"/>
  <c r="AF224" i="6"/>
  <c r="AE224" i="6"/>
  <c r="AD224" i="6"/>
  <c r="AC224" i="6"/>
  <c r="AB224" i="6"/>
  <c r="AA224" i="6"/>
  <c r="Z224" i="6"/>
  <c r="Y224" i="6"/>
  <c r="X224" i="6"/>
  <c r="W224" i="6"/>
  <c r="V224" i="6"/>
  <c r="U224" i="6"/>
  <c r="T224" i="6"/>
  <c r="S224" i="6"/>
  <c r="R224" i="6"/>
  <c r="Q224" i="6"/>
  <c r="P224" i="6"/>
  <c r="O224" i="6"/>
  <c r="N224" i="6"/>
  <c r="M224" i="6"/>
  <c r="L224" i="6"/>
  <c r="K224" i="6"/>
  <c r="J224" i="6"/>
  <c r="I224" i="6"/>
  <c r="H224" i="6"/>
  <c r="G224" i="6"/>
  <c r="F224" i="6"/>
  <c r="E224" i="6"/>
  <c r="D224" i="6"/>
  <c r="C224" i="6"/>
  <c r="B224" i="6"/>
  <c r="AH223" i="6"/>
  <c r="AG223" i="6"/>
  <c r="AF223" i="6"/>
  <c r="AE223" i="6"/>
  <c r="AD223" i="6"/>
  <c r="AC223" i="6"/>
  <c r="AB223" i="6"/>
  <c r="AA223" i="6"/>
  <c r="Z223" i="6"/>
  <c r="Y223" i="6"/>
  <c r="X223" i="6"/>
  <c r="W223" i="6"/>
  <c r="V223" i="6"/>
  <c r="U223" i="6"/>
  <c r="T223" i="6"/>
  <c r="S223" i="6"/>
  <c r="R223" i="6"/>
  <c r="Q223" i="6"/>
  <c r="P223" i="6"/>
  <c r="O223" i="6"/>
  <c r="N223" i="6"/>
  <c r="M223" i="6"/>
  <c r="L223" i="6"/>
  <c r="K223" i="6"/>
  <c r="J223" i="6"/>
  <c r="I223" i="6"/>
  <c r="H223" i="6"/>
  <c r="G223" i="6"/>
  <c r="F223" i="6"/>
  <c r="E223" i="6"/>
  <c r="D223" i="6"/>
  <c r="C223" i="6"/>
  <c r="B223" i="6"/>
  <c r="AH222" i="6"/>
  <c r="AG222" i="6"/>
  <c r="AF222" i="6"/>
  <c r="AE222" i="6"/>
  <c r="AD222" i="6"/>
  <c r="AC222" i="6"/>
  <c r="AB222" i="6"/>
  <c r="AA222" i="6"/>
  <c r="Z222" i="6"/>
  <c r="Y222" i="6"/>
  <c r="X222" i="6"/>
  <c r="W222" i="6"/>
  <c r="V222" i="6"/>
  <c r="U222" i="6"/>
  <c r="T222" i="6"/>
  <c r="S222" i="6"/>
  <c r="R222" i="6"/>
  <c r="Q222" i="6"/>
  <c r="P222" i="6"/>
  <c r="O222" i="6"/>
  <c r="N222" i="6"/>
  <c r="M222" i="6"/>
  <c r="L222" i="6"/>
  <c r="K222" i="6"/>
  <c r="J222" i="6"/>
  <c r="I222" i="6"/>
  <c r="H222" i="6"/>
  <c r="G222" i="6"/>
  <c r="F222" i="6"/>
  <c r="E222" i="6"/>
  <c r="D222" i="6"/>
  <c r="C222" i="6"/>
  <c r="B222" i="6"/>
  <c r="AH221" i="6"/>
  <c r="AG221" i="6"/>
  <c r="AF221" i="6"/>
  <c r="AE221" i="6"/>
  <c r="AD221" i="6"/>
  <c r="AC221" i="6"/>
  <c r="AB221" i="6"/>
  <c r="AA221" i="6"/>
  <c r="Z221" i="6"/>
  <c r="Y221" i="6"/>
  <c r="X221" i="6"/>
  <c r="W221" i="6"/>
  <c r="V221" i="6"/>
  <c r="U221" i="6"/>
  <c r="T221" i="6"/>
  <c r="S221" i="6"/>
  <c r="R221" i="6"/>
  <c r="Q221" i="6"/>
  <c r="P221" i="6"/>
  <c r="O221" i="6"/>
  <c r="N221" i="6"/>
  <c r="M221" i="6"/>
  <c r="L221" i="6"/>
  <c r="K221" i="6"/>
  <c r="J221" i="6"/>
  <c r="I221" i="6"/>
  <c r="H221" i="6"/>
  <c r="G221" i="6"/>
  <c r="F221" i="6"/>
  <c r="E221" i="6"/>
  <c r="D221" i="6"/>
  <c r="C221" i="6"/>
  <c r="B221" i="6"/>
  <c r="AH220" i="6"/>
  <c r="AG220" i="6"/>
  <c r="AF220" i="6"/>
  <c r="AE220" i="6"/>
  <c r="AD220" i="6"/>
  <c r="AC220" i="6"/>
  <c r="AB220" i="6"/>
  <c r="AA220" i="6"/>
  <c r="Z220" i="6"/>
  <c r="Y220" i="6"/>
  <c r="X220" i="6"/>
  <c r="W220" i="6"/>
  <c r="V220" i="6"/>
  <c r="U220" i="6"/>
  <c r="T220" i="6"/>
  <c r="S220" i="6"/>
  <c r="R220" i="6"/>
  <c r="Q220" i="6"/>
  <c r="P220" i="6"/>
  <c r="O220" i="6"/>
  <c r="N220" i="6"/>
  <c r="M220" i="6"/>
  <c r="L220" i="6"/>
  <c r="K220" i="6"/>
  <c r="J220" i="6"/>
  <c r="I220" i="6"/>
  <c r="H220" i="6"/>
  <c r="G220" i="6"/>
  <c r="F220" i="6"/>
  <c r="E220" i="6"/>
  <c r="D220" i="6"/>
  <c r="C220" i="6"/>
  <c r="B220" i="6"/>
  <c r="AH219" i="6"/>
  <c r="AG219" i="6"/>
  <c r="AF219" i="6"/>
  <c r="AE219" i="6"/>
  <c r="AD219" i="6"/>
  <c r="AC219" i="6"/>
  <c r="AB219" i="6"/>
  <c r="AA219" i="6"/>
  <c r="Z219" i="6"/>
  <c r="Y219" i="6"/>
  <c r="X219" i="6"/>
  <c r="W219" i="6"/>
  <c r="V219" i="6"/>
  <c r="U219" i="6"/>
  <c r="T219" i="6"/>
  <c r="S219" i="6"/>
  <c r="R219" i="6"/>
  <c r="Q219" i="6"/>
  <c r="P219" i="6"/>
  <c r="O219" i="6"/>
  <c r="N219" i="6"/>
  <c r="M219" i="6"/>
  <c r="L219" i="6"/>
  <c r="K219" i="6"/>
  <c r="J219" i="6"/>
  <c r="I219" i="6"/>
  <c r="H219" i="6"/>
  <c r="G219" i="6"/>
  <c r="F219" i="6"/>
  <c r="E219" i="6"/>
  <c r="D219" i="6"/>
  <c r="C219" i="6"/>
  <c r="B219" i="6"/>
  <c r="AH218" i="6"/>
  <c r="AG218" i="6"/>
  <c r="AF218" i="6"/>
  <c r="AE218" i="6"/>
  <c r="AD218" i="6"/>
  <c r="AC218" i="6"/>
  <c r="AB218" i="6"/>
  <c r="AA218" i="6"/>
  <c r="Z218" i="6"/>
  <c r="Y218" i="6"/>
  <c r="X218" i="6"/>
  <c r="W218" i="6"/>
  <c r="V218" i="6"/>
  <c r="U218" i="6"/>
  <c r="T218" i="6"/>
  <c r="S218" i="6"/>
  <c r="R218" i="6"/>
  <c r="Q218" i="6"/>
  <c r="P218" i="6"/>
  <c r="O218" i="6"/>
  <c r="N218" i="6"/>
  <c r="M218" i="6"/>
  <c r="L218" i="6"/>
  <c r="K218" i="6"/>
  <c r="J218" i="6"/>
  <c r="I218" i="6"/>
  <c r="H218" i="6"/>
  <c r="G218" i="6"/>
  <c r="F218" i="6"/>
  <c r="E218" i="6"/>
  <c r="D218" i="6"/>
  <c r="C218" i="6"/>
  <c r="B218" i="6"/>
  <c r="AH217" i="6"/>
  <c r="AG217" i="6"/>
  <c r="AF217" i="6"/>
  <c r="AE217" i="6"/>
  <c r="AD217" i="6"/>
  <c r="AC217" i="6"/>
  <c r="AB217" i="6"/>
  <c r="AA217" i="6"/>
  <c r="Z217" i="6"/>
  <c r="Y217" i="6"/>
  <c r="X217" i="6"/>
  <c r="W217" i="6"/>
  <c r="V217" i="6"/>
  <c r="U217" i="6"/>
  <c r="T217" i="6"/>
  <c r="S217" i="6"/>
  <c r="R217" i="6"/>
  <c r="Q217" i="6"/>
  <c r="P217" i="6"/>
  <c r="O217" i="6"/>
  <c r="N217" i="6"/>
  <c r="M217" i="6"/>
  <c r="L217" i="6"/>
  <c r="K217" i="6"/>
  <c r="J217" i="6"/>
  <c r="I217" i="6"/>
  <c r="H217" i="6"/>
  <c r="G217" i="6"/>
  <c r="F217" i="6"/>
  <c r="E217" i="6"/>
  <c r="D217" i="6"/>
  <c r="C217" i="6"/>
  <c r="B217" i="6"/>
  <c r="AH216" i="6"/>
  <c r="AG216" i="6"/>
  <c r="AF216" i="6"/>
  <c r="AE216" i="6"/>
  <c r="AD216" i="6"/>
  <c r="AC216" i="6"/>
  <c r="AB216" i="6"/>
  <c r="AA216" i="6"/>
  <c r="Z216" i="6"/>
  <c r="Y216" i="6"/>
  <c r="X216" i="6"/>
  <c r="W216" i="6"/>
  <c r="V216" i="6"/>
  <c r="U216" i="6"/>
  <c r="T216" i="6"/>
  <c r="S216" i="6"/>
  <c r="R216" i="6"/>
  <c r="Q216" i="6"/>
  <c r="P216" i="6"/>
  <c r="O216" i="6"/>
  <c r="N216" i="6"/>
  <c r="M216" i="6"/>
  <c r="L216" i="6"/>
  <c r="K216" i="6"/>
  <c r="J216" i="6"/>
  <c r="I216" i="6"/>
  <c r="H216" i="6"/>
  <c r="G216" i="6"/>
  <c r="F216" i="6"/>
  <c r="E216" i="6"/>
  <c r="D216" i="6"/>
  <c r="C216" i="6"/>
  <c r="B216" i="6"/>
  <c r="AH215" i="6"/>
  <c r="AG215" i="6"/>
  <c r="AF215" i="6"/>
  <c r="AE215" i="6"/>
  <c r="AD215" i="6"/>
  <c r="AC215" i="6"/>
  <c r="AB215" i="6"/>
  <c r="AA215" i="6"/>
  <c r="Z215" i="6"/>
  <c r="Y215" i="6"/>
  <c r="X215" i="6"/>
  <c r="W215" i="6"/>
  <c r="V215" i="6"/>
  <c r="U215" i="6"/>
  <c r="T215" i="6"/>
  <c r="S215" i="6"/>
  <c r="R215" i="6"/>
  <c r="Q215" i="6"/>
  <c r="P215" i="6"/>
  <c r="O215" i="6"/>
  <c r="N215" i="6"/>
  <c r="M215" i="6"/>
  <c r="L215" i="6"/>
  <c r="K215" i="6"/>
  <c r="J215" i="6"/>
  <c r="I215" i="6"/>
  <c r="H215" i="6"/>
  <c r="G215" i="6"/>
  <c r="F215" i="6"/>
  <c r="E215" i="6"/>
  <c r="D215" i="6"/>
  <c r="C215" i="6"/>
  <c r="B215" i="6"/>
  <c r="AH214" i="6"/>
  <c r="AG214" i="6"/>
  <c r="AF214" i="6"/>
  <c r="AE214" i="6"/>
  <c r="AD214" i="6"/>
  <c r="AC214" i="6"/>
  <c r="AB214" i="6"/>
  <c r="AA214" i="6"/>
  <c r="Z214" i="6"/>
  <c r="Y214" i="6"/>
  <c r="X214" i="6"/>
  <c r="W214" i="6"/>
  <c r="V214" i="6"/>
  <c r="U214" i="6"/>
  <c r="T214" i="6"/>
  <c r="S214" i="6"/>
  <c r="R214" i="6"/>
  <c r="Q214" i="6"/>
  <c r="P214" i="6"/>
  <c r="O214" i="6"/>
  <c r="N214" i="6"/>
  <c r="M214" i="6"/>
  <c r="L214" i="6"/>
  <c r="K214" i="6"/>
  <c r="J214" i="6"/>
  <c r="I214" i="6"/>
  <c r="H214" i="6"/>
  <c r="G214" i="6"/>
  <c r="F214" i="6"/>
  <c r="E214" i="6"/>
  <c r="D214" i="6"/>
  <c r="C214" i="6"/>
  <c r="B214" i="6"/>
  <c r="AH213" i="6"/>
  <c r="AG213" i="6"/>
  <c r="AF213" i="6"/>
  <c r="AE213" i="6"/>
  <c r="AD213" i="6"/>
  <c r="AC213" i="6"/>
  <c r="AB213" i="6"/>
  <c r="AA213" i="6"/>
  <c r="Z213" i="6"/>
  <c r="Y213" i="6"/>
  <c r="X213" i="6"/>
  <c r="W213" i="6"/>
  <c r="V213" i="6"/>
  <c r="U213" i="6"/>
  <c r="T213" i="6"/>
  <c r="S213" i="6"/>
  <c r="R213" i="6"/>
  <c r="Q213" i="6"/>
  <c r="P213" i="6"/>
  <c r="O213" i="6"/>
  <c r="N213" i="6"/>
  <c r="M213" i="6"/>
  <c r="L213" i="6"/>
  <c r="K213" i="6"/>
  <c r="J213" i="6"/>
  <c r="I213" i="6"/>
  <c r="H213" i="6"/>
  <c r="G213" i="6"/>
  <c r="F213" i="6"/>
  <c r="E213" i="6"/>
  <c r="D213" i="6"/>
  <c r="C213" i="6"/>
  <c r="B213" i="6"/>
  <c r="AH212" i="6"/>
  <c r="AG212" i="6"/>
  <c r="AF212" i="6"/>
  <c r="AE212" i="6"/>
  <c r="AD212" i="6"/>
  <c r="AC212" i="6"/>
  <c r="AB212" i="6"/>
  <c r="AA212" i="6"/>
  <c r="Z212" i="6"/>
  <c r="Y212" i="6"/>
  <c r="X212" i="6"/>
  <c r="W212" i="6"/>
  <c r="V212" i="6"/>
  <c r="U212" i="6"/>
  <c r="T212" i="6"/>
  <c r="S212" i="6"/>
  <c r="R212" i="6"/>
  <c r="Q212" i="6"/>
  <c r="P212" i="6"/>
  <c r="O212" i="6"/>
  <c r="N212" i="6"/>
  <c r="M212" i="6"/>
  <c r="L212" i="6"/>
  <c r="K212" i="6"/>
  <c r="J212" i="6"/>
  <c r="I212" i="6"/>
  <c r="H212" i="6"/>
  <c r="G212" i="6"/>
  <c r="F212" i="6"/>
  <c r="E212" i="6"/>
  <c r="D212" i="6"/>
  <c r="C212" i="6"/>
  <c r="B212" i="6"/>
  <c r="AH211" i="6"/>
  <c r="AG211" i="6"/>
  <c r="AF211" i="6"/>
  <c r="AE211" i="6"/>
  <c r="AD211" i="6"/>
  <c r="AC211" i="6"/>
  <c r="AB211" i="6"/>
  <c r="AA211" i="6"/>
  <c r="Z211" i="6"/>
  <c r="Y211" i="6"/>
  <c r="X211" i="6"/>
  <c r="W211" i="6"/>
  <c r="V211" i="6"/>
  <c r="U211" i="6"/>
  <c r="T211" i="6"/>
  <c r="S211" i="6"/>
  <c r="R211" i="6"/>
  <c r="Q211" i="6"/>
  <c r="P211" i="6"/>
  <c r="O211" i="6"/>
  <c r="N211" i="6"/>
  <c r="M211" i="6"/>
  <c r="L211" i="6"/>
  <c r="K211" i="6"/>
  <c r="J211" i="6"/>
  <c r="I211" i="6"/>
  <c r="H211" i="6"/>
  <c r="G211" i="6"/>
  <c r="F211" i="6"/>
  <c r="E211" i="6"/>
  <c r="D211" i="6"/>
  <c r="C211" i="6"/>
  <c r="B211" i="6"/>
  <c r="AH210" i="6"/>
  <c r="AG210" i="6"/>
  <c r="AF210" i="6"/>
  <c r="AE210" i="6"/>
  <c r="AD210" i="6"/>
  <c r="AC210" i="6"/>
  <c r="AB210" i="6"/>
  <c r="AA210" i="6"/>
  <c r="Z210" i="6"/>
  <c r="Y210" i="6"/>
  <c r="X210" i="6"/>
  <c r="W210" i="6"/>
  <c r="V210" i="6"/>
  <c r="U210" i="6"/>
  <c r="T210" i="6"/>
  <c r="S210" i="6"/>
  <c r="R210" i="6"/>
  <c r="Q210" i="6"/>
  <c r="P210" i="6"/>
  <c r="O210" i="6"/>
  <c r="N210" i="6"/>
  <c r="M210" i="6"/>
  <c r="L210" i="6"/>
  <c r="K210" i="6"/>
  <c r="J210" i="6"/>
  <c r="I210" i="6"/>
  <c r="H210" i="6"/>
  <c r="G210" i="6"/>
  <c r="F210" i="6"/>
  <c r="E210" i="6"/>
  <c r="D210" i="6"/>
  <c r="C210" i="6"/>
  <c r="B210" i="6"/>
  <c r="AH209" i="6"/>
  <c r="AG209" i="6"/>
  <c r="AF209" i="6"/>
  <c r="AE209" i="6"/>
  <c r="AD209" i="6"/>
  <c r="AC209" i="6"/>
  <c r="AB209" i="6"/>
  <c r="AA209" i="6"/>
  <c r="Z209" i="6"/>
  <c r="Y209" i="6"/>
  <c r="X209" i="6"/>
  <c r="W209" i="6"/>
  <c r="V209" i="6"/>
  <c r="U209" i="6"/>
  <c r="T209" i="6"/>
  <c r="S209" i="6"/>
  <c r="R209" i="6"/>
  <c r="Q209" i="6"/>
  <c r="P209" i="6"/>
  <c r="O209" i="6"/>
  <c r="N209" i="6"/>
  <c r="M209" i="6"/>
  <c r="L209" i="6"/>
  <c r="K209" i="6"/>
  <c r="J209" i="6"/>
  <c r="I209" i="6"/>
  <c r="H209" i="6"/>
  <c r="G209" i="6"/>
  <c r="F209" i="6"/>
  <c r="E209" i="6"/>
  <c r="D209" i="6"/>
  <c r="C209" i="6"/>
  <c r="B209" i="6"/>
  <c r="AH208" i="6"/>
  <c r="AG208" i="6"/>
  <c r="AF208" i="6"/>
  <c r="AE208" i="6"/>
  <c r="AD208" i="6"/>
  <c r="AC208" i="6"/>
  <c r="AB208" i="6"/>
  <c r="AA208" i="6"/>
  <c r="Z208" i="6"/>
  <c r="Y208" i="6"/>
  <c r="X208" i="6"/>
  <c r="W208" i="6"/>
  <c r="V208" i="6"/>
  <c r="U208" i="6"/>
  <c r="T208" i="6"/>
  <c r="S208" i="6"/>
  <c r="R208" i="6"/>
  <c r="Q208" i="6"/>
  <c r="P208" i="6"/>
  <c r="O208" i="6"/>
  <c r="N208" i="6"/>
  <c r="M208" i="6"/>
  <c r="L208" i="6"/>
  <c r="K208" i="6"/>
  <c r="J208" i="6"/>
  <c r="I208" i="6"/>
  <c r="H208" i="6"/>
  <c r="G208" i="6"/>
  <c r="F208" i="6"/>
  <c r="E208" i="6"/>
  <c r="D208" i="6"/>
  <c r="C208" i="6"/>
  <c r="B208" i="6"/>
  <c r="AH207" i="6"/>
  <c r="AG207" i="6"/>
  <c r="AF207" i="6"/>
  <c r="AE207" i="6"/>
  <c r="AD207" i="6"/>
  <c r="AC207" i="6"/>
  <c r="AB207" i="6"/>
  <c r="AA207" i="6"/>
  <c r="Z207" i="6"/>
  <c r="Y207" i="6"/>
  <c r="X207" i="6"/>
  <c r="W207" i="6"/>
  <c r="V207" i="6"/>
  <c r="U207" i="6"/>
  <c r="T207" i="6"/>
  <c r="S207" i="6"/>
  <c r="R207" i="6"/>
  <c r="Q207" i="6"/>
  <c r="P207" i="6"/>
  <c r="O207" i="6"/>
  <c r="N207" i="6"/>
  <c r="M207" i="6"/>
  <c r="L207" i="6"/>
  <c r="K207" i="6"/>
  <c r="J207" i="6"/>
  <c r="I207" i="6"/>
  <c r="H207" i="6"/>
  <c r="G207" i="6"/>
  <c r="F207" i="6"/>
  <c r="E207" i="6"/>
  <c r="D207" i="6"/>
  <c r="C207" i="6"/>
  <c r="B207" i="6"/>
  <c r="AH206" i="6"/>
  <c r="AG206" i="6"/>
  <c r="AF206" i="6"/>
  <c r="AE206" i="6"/>
  <c r="AD206" i="6"/>
  <c r="AC206" i="6"/>
  <c r="AB206" i="6"/>
  <c r="AA206" i="6"/>
  <c r="Z206" i="6"/>
  <c r="Y206" i="6"/>
  <c r="X206" i="6"/>
  <c r="W206" i="6"/>
  <c r="V206" i="6"/>
  <c r="U206" i="6"/>
  <c r="T206" i="6"/>
  <c r="S206" i="6"/>
  <c r="R206" i="6"/>
  <c r="Q206" i="6"/>
  <c r="P206" i="6"/>
  <c r="O206" i="6"/>
  <c r="N206" i="6"/>
  <c r="M206" i="6"/>
  <c r="L206" i="6"/>
  <c r="K206" i="6"/>
  <c r="J206" i="6"/>
  <c r="I206" i="6"/>
  <c r="H206" i="6"/>
  <c r="G206" i="6"/>
  <c r="F206" i="6"/>
  <c r="E206" i="6"/>
  <c r="D206" i="6"/>
  <c r="C206" i="6"/>
  <c r="B206" i="6"/>
  <c r="AH205" i="6"/>
  <c r="AG205" i="6"/>
  <c r="AF205" i="6"/>
  <c r="AE205" i="6"/>
  <c r="AD205" i="6"/>
  <c r="AC205" i="6"/>
  <c r="AB205" i="6"/>
  <c r="AA205" i="6"/>
  <c r="Z205" i="6"/>
  <c r="Y205" i="6"/>
  <c r="X205" i="6"/>
  <c r="W205" i="6"/>
  <c r="V205" i="6"/>
  <c r="U205" i="6"/>
  <c r="T205" i="6"/>
  <c r="S205" i="6"/>
  <c r="R205" i="6"/>
  <c r="Q205" i="6"/>
  <c r="P205" i="6"/>
  <c r="O205" i="6"/>
  <c r="N205" i="6"/>
  <c r="M205" i="6"/>
  <c r="L205" i="6"/>
  <c r="K205" i="6"/>
  <c r="J205" i="6"/>
  <c r="I205" i="6"/>
  <c r="H205" i="6"/>
  <c r="G205" i="6"/>
  <c r="F205" i="6"/>
  <c r="E205" i="6"/>
  <c r="D205" i="6"/>
  <c r="C205" i="6"/>
  <c r="B205" i="6"/>
  <c r="AH204" i="6"/>
  <c r="AG204" i="6"/>
  <c r="AF204" i="6"/>
  <c r="AE204" i="6"/>
  <c r="AD204" i="6"/>
  <c r="AC204" i="6"/>
  <c r="AB204" i="6"/>
  <c r="AA204" i="6"/>
  <c r="Z204" i="6"/>
  <c r="Y204" i="6"/>
  <c r="X204" i="6"/>
  <c r="W204" i="6"/>
  <c r="V204" i="6"/>
  <c r="U204" i="6"/>
  <c r="T204" i="6"/>
  <c r="S204" i="6"/>
  <c r="R204" i="6"/>
  <c r="Q204" i="6"/>
  <c r="P204" i="6"/>
  <c r="O204" i="6"/>
  <c r="N204" i="6"/>
  <c r="M204" i="6"/>
  <c r="L204" i="6"/>
  <c r="K204" i="6"/>
  <c r="J204" i="6"/>
  <c r="I204" i="6"/>
  <c r="H204" i="6"/>
  <c r="G204" i="6"/>
  <c r="F204" i="6"/>
  <c r="E204" i="6"/>
  <c r="D204" i="6"/>
  <c r="C204" i="6"/>
  <c r="B204" i="6"/>
  <c r="AH203" i="6"/>
  <c r="AG203" i="6"/>
  <c r="AF203" i="6"/>
  <c r="AE203" i="6"/>
  <c r="AD203" i="6"/>
  <c r="AC203" i="6"/>
  <c r="AB203" i="6"/>
  <c r="AA203" i="6"/>
  <c r="Z203" i="6"/>
  <c r="Y203" i="6"/>
  <c r="X203" i="6"/>
  <c r="W203" i="6"/>
  <c r="V203" i="6"/>
  <c r="U203" i="6"/>
  <c r="T203" i="6"/>
  <c r="S203" i="6"/>
  <c r="R203" i="6"/>
  <c r="Q203" i="6"/>
  <c r="P203" i="6"/>
  <c r="O203" i="6"/>
  <c r="N203" i="6"/>
  <c r="M203" i="6"/>
  <c r="L203" i="6"/>
  <c r="K203" i="6"/>
  <c r="J203" i="6"/>
  <c r="I203" i="6"/>
  <c r="H203" i="6"/>
  <c r="G203" i="6"/>
  <c r="F203" i="6"/>
  <c r="E203" i="6"/>
  <c r="D203" i="6"/>
  <c r="C203" i="6"/>
  <c r="B203" i="6"/>
  <c r="AH202" i="6"/>
  <c r="AG202" i="6"/>
  <c r="AF202" i="6"/>
  <c r="AE202" i="6"/>
  <c r="AD202" i="6"/>
  <c r="AC202" i="6"/>
  <c r="AB202" i="6"/>
  <c r="AA202" i="6"/>
  <c r="Z202" i="6"/>
  <c r="Y202" i="6"/>
  <c r="X202" i="6"/>
  <c r="W202" i="6"/>
  <c r="V202" i="6"/>
  <c r="U202" i="6"/>
  <c r="T202" i="6"/>
  <c r="S202" i="6"/>
  <c r="R202" i="6"/>
  <c r="Q202" i="6"/>
  <c r="P202" i="6"/>
  <c r="O202" i="6"/>
  <c r="N202" i="6"/>
  <c r="M202" i="6"/>
  <c r="L202" i="6"/>
  <c r="K202" i="6"/>
  <c r="J202" i="6"/>
  <c r="I202" i="6"/>
  <c r="H202" i="6"/>
  <c r="G202" i="6"/>
  <c r="F202" i="6"/>
  <c r="E202" i="6"/>
  <c r="D202" i="6"/>
  <c r="C202" i="6"/>
  <c r="B202" i="6"/>
  <c r="AH201" i="6"/>
  <c r="AG201" i="6"/>
  <c r="AF201" i="6"/>
  <c r="AE201" i="6"/>
  <c r="AD201" i="6"/>
  <c r="AC201" i="6"/>
  <c r="AB201" i="6"/>
  <c r="AA201" i="6"/>
  <c r="Z201" i="6"/>
  <c r="Y201" i="6"/>
  <c r="X201" i="6"/>
  <c r="W201" i="6"/>
  <c r="V201" i="6"/>
  <c r="U201" i="6"/>
  <c r="T201" i="6"/>
  <c r="S201" i="6"/>
  <c r="R201" i="6"/>
  <c r="Q201" i="6"/>
  <c r="P201" i="6"/>
  <c r="O201" i="6"/>
  <c r="N201" i="6"/>
  <c r="M201" i="6"/>
  <c r="L201" i="6"/>
  <c r="K201" i="6"/>
  <c r="J201" i="6"/>
  <c r="I201" i="6"/>
  <c r="H201" i="6"/>
  <c r="G201" i="6"/>
  <c r="F201" i="6"/>
  <c r="E201" i="6"/>
  <c r="D201" i="6"/>
  <c r="C201" i="6"/>
  <c r="B201" i="6"/>
  <c r="AH200" i="6"/>
  <c r="AG200" i="6"/>
  <c r="AF200" i="6"/>
  <c r="AE200" i="6"/>
  <c r="AD200" i="6"/>
  <c r="AC200" i="6"/>
  <c r="AB200" i="6"/>
  <c r="AA200" i="6"/>
  <c r="Z200" i="6"/>
  <c r="Y200" i="6"/>
  <c r="X200" i="6"/>
  <c r="W200" i="6"/>
  <c r="V200" i="6"/>
  <c r="U200" i="6"/>
  <c r="T200" i="6"/>
  <c r="S200" i="6"/>
  <c r="R200" i="6"/>
  <c r="Q200" i="6"/>
  <c r="P200" i="6"/>
  <c r="O200" i="6"/>
  <c r="N200" i="6"/>
  <c r="M200" i="6"/>
  <c r="L200" i="6"/>
  <c r="K200" i="6"/>
  <c r="J200" i="6"/>
  <c r="I200" i="6"/>
  <c r="H200" i="6"/>
  <c r="G200" i="6"/>
  <c r="F200" i="6"/>
  <c r="E200" i="6"/>
  <c r="D200" i="6"/>
  <c r="C200" i="6"/>
  <c r="B200" i="6"/>
  <c r="AH199" i="6"/>
  <c r="AG199" i="6"/>
  <c r="AF199" i="6"/>
  <c r="AE199" i="6"/>
  <c r="AD199" i="6"/>
  <c r="AC199" i="6"/>
  <c r="AB199" i="6"/>
  <c r="AA199" i="6"/>
  <c r="Z199" i="6"/>
  <c r="Y199" i="6"/>
  <c r="X199" i="6"/>
  <c r="W199" i="6"/>
  <c r="V199" i="6"/>
  <c r="U199" i="6"/>
  <c r="T199" i="6"/>
  <c r="S199" i="6"/>
  <c r="R199" i="6"/>
  <c r="Q199" i="6"/>
  <c r="P199" i="6"/>
  <c r="O199" i="6"/>
  <c r="N199" i="6"/>
  <c r="M199" i="6"/>
  <c r="L199" i="6"/>
  <c r="K199" i="6"/>
  <c r="J199" i="6"/>
  <c r="I199" i="6"/>
  <c r="H199" i="6"/>
  <c r="G199" i="6"/>
  <c r="F199" i="6"/>
  <c r="E199" i="6"/>
  <c r="D199" i="6"/>
  <c r="C199" i="6"/>
  <c r="B199" i="6"/>
  <c r="AH198" i="6"/>
  <c r="AG198" i="6"/>
  <c r="AF198" i="6"/>
  <c r="AE198" i="6"/>
  <c r="AD198" i="6"/>
  <c r="AC198" i="6"/>
  <c r="AB198" i="6"/>
  <c r="AA198" i="6"/>
  <c r="Z198" i="6"/>
  <c r="Y198" i="6"/>
  <c r="X198" i="6"/>
  <c r="W198" i="6"/>
  <c r="V198" i="6"/>
  <c r="U198" i="6"/>
  <c r="T198" i="6"/>
  <c r="S198" i="6"/>
  <c r="R198" i="6"/>
  <c r="Q198" i="6"/>
  <c r="P198" i="6"/>
  <c r="O198" i="6"/>
  <c r="N198" i="6"/>
  <c r="M198" i="6"/>
  <c r="L198" i="6"/>
  <c r="K198" i="6"/>
  <c r="J198" i="6"/>
  <c r="I198" i="6"/>
  <c r="H198" i="6"/>
  <c r="G198" i="6"/>
  <c r="F198" i="6"/>
  <c r="E198" i="6"/>
  <c r="D198" i="6"/>
  <c r="C198" i="6"/>
  <c r="B198" i="6"/>
  <c r="AH197" i="6"/>
  <c r="AG197" i="6"/>
  <c r="AF197" i="6"/>
  <c r="AE197" i="6"/>
  <c r="AD197" i="6"/>
  <c r="AC197" i="6"/>
  <c r="AB197" i="6"/>
  <c r="AA197" i="6"/>
  <c r="Z197" i="6"/>
  <c r="Y197" i="6"/>
  <c r="X197" i="6"/>
  <c r="W197" i="6"/>
  <c r="V197" i="6"/>
  <c r="U197" i="6"/>
  <c r="T197" i="6"/>
  <c r="S197" i="6"/>
  <c r="R197" i="6"/>
  <c r="Q197" i="6"/>
  <c r="P197" i="6"/>
  <c r="O197" i="6"/>
  <c r="N197" i="6"/>
  <c r="M197" i="6"/>
  <c r="L197" i="6"/>
  <c r="K197" i="6"/>
  <c r="J197" i="6"/>
  <c r="I197" i="6"/>
  <c r="H197" i="6"/>
  <c r="G197" i="6"/>
  <c r="F197" i="6"/>
  <c r="E197" i="6"/>
  <c r="D197" i="6"/>
  <c r="C197" i="6"/>
  <c r="B197" i="6"/>
  <c r="AH196" i="6"/>
  <c r="AG196" i="6"/>
  <c r="AF196" i="6"/>
  <c r="AE196" i="6"/>
  <c r="AD196" i="6"/>
  <c r="AC196" i="6"/>
  <c r="AB196" i="6"/>
  <c r="AA196" i="6"/>
  <c r="Z196" i="6"/>
  <c r="Y196" i="6"/>
  <c r="X196" i="6"/>
  <c r="W196" i="6"/>
  <c r="V196" i="6"/>
  <c r="U196" i="6"/>
  <c r="T196" i="6"/>
  <c r="S196" i="6"/>
  <c r="R196" i="6"/>
  <c r="Q196" i="6"/>
  <c r="P196" i="6"/>
  <c r="O196" i="6"/>
  <c r="N196" i="6"/>
  <c r="M196" i="6"/>
  <c r="L196" i="6"/>
  <c r="K196" i="6"/>
  <c r="J196" i="6"/>
  <c r="I196" i="6"/>
  <c r="H196" i="6"/>
  <c r="G196" i="6"/>
  <c r="F196" i="6"/>
  <c r="E196" i="6"/>
  <c r="D196" i="6"/>
  <c r="C196" i="6"/>
  <c r="B196" i="6"/>
  <c r="AH195" i="6"/>
  <c r="AG195" i="6"/>
  <c r="AF195" i="6"/>
  <c r="AE195" i="6"/>
  <c r="AD195" i="6"/>
  <c r="AC195" i="6"/>
  <c r="AB195" i="6"/>
  <c r="AA195" i="6"/>
  <c r="Z195" i="6"/>
  <c r="Y195" i="6"/>
  <c r="X195" i="6"/>
  <c r="W195" i="6"/>
  <c r="V195" i="6"/>
  <c r="U195" i="6"/>
  <c r="T195" i="6"/>
  <c r="S195" i="6"/>
  <c r="R195" i="6"/>
  <c r="Q195" i="6"/>
  <c r="P195" i="6"/>
  <c r="O195" i="6"/>
  <c r="N195" i="6"/>
  <c r="M195" i="6"/>
  <c r="L195" i="6"/>
  <c r="K195" i="6"/>
  <c r="J195" i="6"/>
  <c r="I195" i="6"/>
  <c r="H195" i="6"/>
  <c r="G195" i="6"/>
  <c r="F195" i="6"/>
  <c r="E195" i="6"/>
  <c r="D195" i="6"/>
  <c r="C195" i="6"/>
  <c r="B195" i="6"/>
  <c r="AH194" i="6"/>
  <c r="AG194" i="6"/>
  <c r="AF194" i="6"/>
  <c r="AE194" i="6"/>
  <c r="AD194" i="6"/>
  <c r="AC194" i="6"/>
  <c r="AB194" i="6"/>
  <c r="AA194" i="6"/>
  <c r="Z194" i="6"/>
  <c r="Y194" i="6"/>
  <c r="X194" i="6"/>
  <c r="W194" i="6"/>
  <c r="V194" i="6"/>
  <c r="U194" i="6"/>
  <c r="T194" i="6"/>
  <c r="S194" i="6"/>
  <c r="R194" i="6"/>
  <c r="Q194" i="6"/>
  <c r="P194" i="6"/>
  <c r="O194" i="6"/>
  <c r="N194" i="6"/>
  <c r="M194" i="6"/>
  <c r="L194" i="6"/>
  <c r="K194" i="6"/>
  <c r="J194" i="6"/>
  <c r="I194" i="6"/>
  <c r="H194" i="6"/>
  <c r="G194" i="6"/>
  <c r="F194" i="6"/>
  <c r="E194" i="6"/>
  <c r="D194" i="6"/>
  <c r="C194" i="6"/>
  <c r="B194" i="6"/>
  <c r="AH193" i="6"/>
  <c r="AG193" i="6"/>
  <c r="AF193" i="6"/>
  <c r="AE193" i="6"/>
  <c r="AD193" i="6"/>
  <c r="AC193" i="6"/>
  <c r="AB193" i="6"/>
  <c r="AA193" i="6"/>
  <c r="Z193" i="6"/>
  <c r="Y193" i="6"/>
  <c r="X193" i="6"/>
  <c r="W193" i="6"/>
  <c r="V193" i="6"/>
  <c r="U193" i="6"/>
  <c r="T193" i="6"/>
  <c r="S193" i="6"/>
  <c r="R193" i="6"/>
  <c r="Q193" i="6"/>
  <c r="P193" i="6"/>
  <c r="O193" i="6"/>
  <c r="N193" i="6"/>
  <c r="M193" i="6"/>
  <c r="L193" i="6"/>
  <c r="K193" i="6"/>
  <c r="J193" i="6"/>
  <c r="I193" i="6"/>
  <c r="H193" i="6"/>
  <c r="G193" i="6"/>
  <c r="F193" i="6"/>
  <c r="E193" i="6"/>
  <c r="D193" i="6"/>
  <c r="C193" i="6"/>
  <c r="B193" i="6"/>
  <c r="AH192" i="6"/>
  <c r="AG192" i="6"/>
  <c r="AF192" i="6"/>
  <c r="AE192" i="6"/>
  <c r="AD192" i="6"/>
  <c r="AC192" i="6"/>
  <c r="AB192" i="6"/>
  <c r="AA192" i="6"/>
  <c r="Z192" i="6"/>
  <c r="Y192" i="6"/>
  <c r="X192" i="6"/>
  <c r="W192" i="6"/>
  <c r="V192" i="6"/>
  <c r="U192" i="6"/>
  <c r="T192" i="6"/>
  <c r="S192" i="6"/>
  <c r="R192" i="6"/>
  <c r="Q192" i="6"/>
  <c r="P192" i="6"/>
  <c r="O192" i="6"/>
  <c r="N192" i="6"/>
  <c r="M192" i="6"/>
  <c r="L192" i="6"/>
  <c r="K192" i="6"/>
  <c r="J192" i="6"/>
  <c r="I192" i="6"/>
  <c r="H192" i="6"/>
  <c r="G192" i="6"/>
  <c r="F192" i="6"/>
  <c r="E192" i="6"/>
  <c r="D192" i="6"/>
  <c r="C192" i="6"/>
  <c r="B192" i="6"/>
  <c r="AH191" i="6"/>
  <c r="AG191" i="6"/>
  <c r="AF191" i="6"/>
  <c r="AE191" i="6"/>
  <c r="AD191" i="6"/>
  <c r="AC191" i="6"/>
  <c r="AB191" i="6"/>
  <c r="AA191" i="6"/>
  <c r="Z191" i="6"/>
  <c r="Y191" i="6"/>
  <c r="X191" i="6"/>
  <c r="W191" i="6"/>
  <c r="V191" i="6"/>
  <c r="U191" i="6"/>
  <c r="T191" i="6"/>
  <c r="S191" i="6"/>
  <c r="R191" i="6"/>
  <c r="Q191" i="6"/>
  <c r="P191" i="6"/>
  <c r="O191" i="6"/>
  <c r="N191" i="6"/>
  <c r="M191" i="6"/>
  <c r="L191" i="6"/>
  <c r="K191" i="6"/>
  <c r="J191" i="6"/>
  <c r="I191" i="6"/>
  <c r="H191" i="6"/>
  <c r="G191" i="6"/>
  <c r="F191" i="6"/>
  <c r="E191" i="6"/>
  <c r="D191" i="6"/>
  <c r="C191" i="6"/>
  <c r="B191" i="6"/>
  <c r="AH190" i="6"/>
  <c r="AG190" i="6"/>
  <c r="AF190" i="6"/>
  <c r="AE190" i="6"/>
  <c r="AD190" i="6"/>
  <c r="AC190" i="6"/>
  <c r="AB190" i="6"/>
  <c r="AA190" i="6"/>
  <c r="Z190" i="6"/>
  <c r="Y190" i="6"/>
  <c r="X190" i="6"/>
  <c r="W190" i="6"/>
  <c r="V190" i="6"/>
  <c r="U190" i="6"/>
  <c r="T190" i="6"/>
  <c r="S190" i="6"/>
  <c r="R190" i="6"/>
  <c r="Q190" i="6"/>
  <c r="P190" i="6"/>
  <c r="O190" i="6"/>
  <c r="N190" i="6"/>
  <c r="M190" i="6"/>
  <c r="L190" i="6"/>
  <c r="K190" i="6"/>
  <c r="J190" i="6"/>
  <c r="I190" i="6"/>
  <c r="H190" i="6"/>
  <c r="G190" i="6"/>
  <c r="F190" i="6"/>
  <c r="E190" i="6"/>
  <c r="D190" i="6"/>
  <c r="C190" i="6"/>
  <c r="B190" i="6"/>
  <c r="AH189" i="6"/>
  <c r="AG189" i="6"/>
  <c r="AF189" i="6"/>
  <c r="AE189" i="6"/>
  <c r="AD189" i="6"/>
  <c r="AC189" i="6"/>
  <c r="AB189" i="6"/>
  <c r="AA189" i="6"/>
  <c r="Z189" i="6"/>
  <c r="Y189" i="6"/>
  <c r="X189" i="6"/>
  <c r="W189" i="6"/>
  <c r="V189" i="6"/>
  <c r="U189" i="6"/>
  <c r="T189" i="6"/>
  <c r="S189" i="6"/>
  <c r="R189" i="6"/>
  <c r="Q189" i="6"/>
  <c r="P189" i="6"/>
  <c r="O189" i="6"/>
  <c r="N189" i="6"/>
  <c r="M189" i="6"/>
  <c r="L189" i="6"/>
  <c r="K189" i="6"/>
  <c r="J189" i="6"/>
  <c r="I189" i="6"/>
  <c r="H189" i="6"/>
  <c r="G189" i="6"/>
  <c r="F189" i="6"/>
  <c r="E189" i="6"/>
  <c r="D189" i="6"/>
  <c r="C189" i="6"/>
  <c r="B189" i="6"/>
  <c r="AH188" i="6"/>
  <c r="AG188" i="6"/>
  <c r="AF188" i="6"/>
  <c r="AE188" i="6"/>
  <c r="AD188" i="6"/>
  <c r="AC188" i="6"/>
  <c r="AB188" i="6"/>
  <c r="AA188" i="6"/>
  <c r="Z188" i="6"/>
  <c r="Y188" i="6"/>
  <c r="X188" i="6"/>
  <c r="W188" i="6"/>
  <c r="V188" i="6"/>
  <c r="U188" i="6"/>
  <c r="T188" i="6"/>
  <c r="S188" i="6"/>
  <c r="R188" i="6"/>
  <c r="Q188" i="6"/>
  <c r="P188" i="6"/>
  <c r="O188" i="6"/>
  <c r="N188" i="6"/>
  <c r="M188" i="6"/>
  <c r="L188" i="6"/>
  <c r="K188" i="6"/>
  <c r="J188" i="6"/>
  <c r="I188" i="6"/>
  <c r="H188" i="6"/>
  <c r="G188" i="6"/>
  <c r="F188" i="6"/>
  <c r="E188" i="6"/>
  <c r="D188" i="6"/>
  <c r="C188" i="6"/>
  <c r="B188" i="6"/>
  <c r="AH187" i="6"/>
  <c r="AG187" i="6"/>
  <c r="AF187" i="6"/>
  <c r="AE187" i="6"/>
  <c r="AD187" i="6"/>
  <c r="AC187" i="6"/>
  <c r="AB187" i="6"/>
  <c r="AA187" i="6"/>
  <c r="Z187" i="6"/>
  <c r="Y187" i="6"/>
  <c r="X187" i="6"/>
  <c r="W187" i="6"/>
  <c r="V187" i="6"/>
  <c r="U187" i="6"/>
  <c r="T187" i="6"/>
  <c r="S187" i="6"/>
  <c r="R187" i="6"/>
  <c r="Q187" i="6"/>
  <c r="P187" i="6"/>
  <c r="O187" i="6"/>
  <c r="N187" i="6"/>
  <c r="M187" i="6"/>
  <c r="L187" i="6"/>
  <c r="K187" i="6"/>
  <c r="J187" i="6"/>
  <c r="I187" i="6"/>
  <c r="H187" i="6"/>
  <c r="G187" i="6"/>
  <c r="F187" i="6"/>
  <c r="E187" i="6"/>
  <c r="D187" i="6"/>
  <c r="C187" i="6"/>
  <c r="B187" i="6"/>
  <c r="AH186" i="6"/>
  <c r="AG186" i="6"/>
  <c r="AF186" i="6"/>
  <c r="AE186" i="6"/>
  <c r="AD186" i="6"/>
  <c r="AC186" i="6"/>
  <c r="AB186" i="6"/>
  <c r="AA186" i="6"/>
  <c r="Z186" i="6"/>
  <c r="Y186" i="6"/>
  <c r="X186" i="6"/>
  <c r="W186" i="6"/>
  <c r="V186" i="6"/>
  <c r="U186" i="6"/>
  <c r="T186" i="6"/>
  <c r="S186" i="6"/>
  <c r="R186" i="6"/>
  <c r="Q186" i="6"/>
  <c r="P186" i="6"/>
  <c r="O186" i="6"/>
  <c r="N186" i="6"/>
  <c r="M186" i="6"/>
  <c r="L186" i="6"/>
  <c r="K186" i="6"/>
  <c r="J186" i="6"/>
  <c r="I186" i="6"/>
  <c r="H186" i="6"/>
  <c r="G186" i="6"/>
  <c r="F186" i="6"/>
  <c r="E186" i="6"/>
  <c r="D186" i="6"/>
  <c r="C186" i="6"/>
  <c r="B186" i="6"/>
  <c r="AH185" i="6"/>
  <c r="AG185" i="6"/>
  <c r="AF185" i="6"/>
  <c r="AE185" i="6"/>
  <c r="AD185" i="6"/>
  <c r="AC185" i="6"/>
  <c r="AB185" i="6"/>
  <c r="AA185" i="6"/>
  <c r="Z185" i="6"/>
  <c r="Y185" i="6"/>
  <c r="X185" i="6"/>
  <c r="W185" i="6"/>
  <c r="V185" i="6"/>
  <c r="U185" i="6"/>
  <c r="T185" i="6"/>
  <c r="S185" i="6"/>
  <c r="R185" i="6"/>
  <c r="Q185" i="6"/>
  <c r="P185" i="6"/>
  <c r="O185" i="6"/>
  <c r="N185" i="6"/>
  <c r="M185" i="6"/>
  <c r="L185" i="6"/>
  <c r="K185" i="6"/>
  <c r="J185" i="6"/>
  <c r="I185" i="6"/>
  <c r="H185" i="6"/>
  <c r="G185" i="6"/>
  <c r="F185" i="6"/>
  <c r="E185" i="6"/>
  <c r="D185" i="6"/>
  <c r="C185" i="6"/>
  <c r="B185"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4" i="6"/>
  <c r="C184" i="6"/>
  <c r="B184" i="6"/>
  <c r="AH183" i="6"/>
  <c r="AG183" i="6"/>
  <c r="AF183" i="6"/>
  <c r="AE183" i="6"/>
  <c r="AD183" i="6"/>
  <c r="AC183" i="6"/>
  <c r="AB183" i="6"/>
  <c r="AA183" i="6"/>
  <c r="Z183" i="6"/>
  <c r="Y183" i="6"/>
  <c r="X183" i="6"/>
  <c r="W183" i="6"/>
  <c r="V183" i="6"/>
  <c r="U183" i="6"/>
  <c r="T183" i="6"/>
  <c r="S183" i="6"/>
  <c r="R183" i="6"/>
  <c r="Q183" i="6"/>
  <c r="P183" i="6"/>
  <c r="O183" i="6"/>
  <c r="N183" i="6"/>
  <c r="M183" i="6"/>
  <c r="L183" i="6"/>
  <c r="K183" i="6"/>
  <c r="J183" i="6"/>
  <c r="I183" i="6"/>
  <c r="H183" i="6"/>
  <c r="G183" i="6"/>
  <c r="F183" i="6"/>
  <c r="E183" i="6"/>
  <c r="D183" i="6"/>
  <c r="C183" i="6"/>
  <c r="B183" i="6"/>
  <c r="AH182" i="6"/>
  <c r="AG182" i="6"/>
  <c r="AF182" i="6"/>
  <c r="AE182" i="6"/>
  <c r="AD182" i="6"/>
  <c r="AC182" i="6"/>
  <c r="AB182" i="6"/>
  <c r="AA182" i="6"/>
  <c r="Z182" i="6"/>
  <c r="Y182" i="6"/>
  <c r="X182" i="6"/>
  <c r="W182" i="6"/>
  <c r="V182" i="6"/>
  <c r="U182" i="6"/>
  <c r="T182" i="6"/>
  <c r="S182" i="6"/>
  <c r="R182" i="6"/>
  <c r="Q182" i="6"/>
  <c r="P182" i="6"/>
  <c r="O182" i="6"/>
  <c r="N182" i="6"/>
  <c r="M182" i="6"/>
  <c r="L182" i="6"/>
  <c r="K182" i="6"/>
  <c r="J182" i="6"/>
  <c r="I182" i="6"/>
  <c r="H182" i="6"/>
  <c r="G182" i="6"/>
  <c r="F182" i="6"/>
  <c r="E182" i="6"/>
  <c r="D182" i="6"/>
  <c r="C182" i="6"/>
  <c r="B182" i="6"/>
  <c r="AH181" i="6"/>
  <c r="AG181" i="6"/>
  <c r="AF181" i="6"/>
  <c r="AE181" i="6"/>
  <c r="AD181" i="6"/>
  <c r="AC181" i="6"/>
  <c r="AB181" i="6"/>
  <c r="AA181" i="6"/>
  <c r="Z181" i="6"/>
  <c r="Y181" i="6"/>
  <c r="X181" i="6"/>
  <c r="W181" i="6"/>
  <c r="V181" i="6"/>
  <c r="U181" i="6"/>
  <c r="T181" i="6"/>
  <c r="S181" i="6"/>
  <c r="R181" i="6"/>
  <c r="Q181" i="6"/>
  <c r="P181" i="6"/>
  <c r="O181" i="6"/>
  <c r="N181" i="6"/>
  <c r="M181" i="6"/>
  <c r="L181" i="6"/>
  <c r="K181" i="6"/>
  <c r="J181" i="6"/>
  <c r="I181" i="6"/>
  <c r="H181" i="6"/>
  <c r="G181" i="6"/>
  <c r="F181" i="6"/>
  <c r="E181" i="6"/>
  <c r="D181" i="6"/>
  <c r="C181" i="6"/>
  <c r="B181" i="6"/>
  <c r="AH180" i="6"/>
  <c r="AG180" i="6"/>
  <c r="AF180" i="6"/>
  <c r="AE180" i="6"/>
  <c r="AD180" i="6"/>
  <c r="AC180" i="6"/>
  <c r="AB180" i="6"/>
  <c r="AA180" i="6"/>
  <c r="Z180" i="6"/>
  <c r="Y180" i="6"/>
  <c r="X180" i="6"/>
  <c r="W180" i="6"/>
  <c r="V180" i="6"/>
  <c r="U180" i="6"/>
  <c r="T180" i="6"/>
  <c r="S180" i="6"/>
  <c r="R180" i="6"/>
  <c r="Q180" i="6"/>
  <c r="P180" i="6"/>
  <c r="O180" i="6"/>
  <c r="N180" i="6"/>
  <c r="M180" i="6"/>
  <c r="L180" i="6"/>
  <c r="K180" i="6"/>
  <c r="J180" i="6"/>
  <c r="I180" i="6"/>
  <c r="H180" i="6"/>
  <c r="G180" i="6"/>
  <c r="F180" i="6"/>
  <c r="E180" i="6"/>
  <c r="D180" i="6"/>
  <c r="C180" i="6"/>
  <c r="B180" i="6"/>
  <c r="AH179" i="6"/>
  <c r="AG179" i="6"/>
  <c r="AF179" i="6"/>
  <c r="AE179" i="6"/>
  <c r="AD179" i="6"/>
  <c r="AC179" i="6"/>
  <c r="AB179" i="6"/>
  <c r="AA179" i="6"/>
  <c r="Z179" i="6"/>
  <c r="Y179" i="6"/>
  <c r="X179" i="6"/>
  <c r="W179" i="6"/>
  <c r="V179" i="6"/>
  <c r="U179" i="6"/>
  <c r="T179" i="6"/>
  <c r="S179" i="6"/>
  <c r="R179" i="6"/>
  <c r="Q179" i="6"/>
  <c r="P179" i="6"/>
  <c r="O179" i="6"/>
  <c r="N179" i="6"/>
  <c r="M179" i="6"/>
  <c r="L179" i="6"/>
  <c r="K179" i="6"/>
  <c r="J179" i="6"/>
  <c r="I179" i="6"/>
  <c r="H179" i="6"/>
  <c r="G179" i="6"/>
  <c r="F179" i="6"/>
  <c r="E179" i="6"/>
  <c r="D179" i="6"/>
  <c r="C179" i="6"/>
  <c r="B179" i="6"/>
  <c r="AH178" i="6"/>
  <c r="AG178" i="6"/>
  <c r="AF178" i="6"/>
  <c r="AE178" i="6"/>
  <c r="AD178" i="6"/>
  <c r="AC178" i="6"/>
  <c r="AB178" i="6"/>
  <c r="AA178" i="6"/>
  <c r="Z178" i="6"/>
  <c r="Y178" i="6"/>
  <c r="X178" i="6"/>
  <c r="W178" i="6"/>
  <c r="V178" i="6"/>
  <c r="U178" i="6"/>
  <c r="T178" i="6"/>
  <c r="S178" i="6"/>
  <c r="R178" i="6"/>
  <c r="Q178" i="6"/>
  <c r="P178" i="6"/>
  <c r="O178" i="6"/>
  <c r="N178" i="6"/>
  <c r="M178" i="6"/>
  <c r="L178" i="6"/>
  <c r="K178" i="6"/>
  <c r="J178" i="6"/>
  <c r="I178" i="6"/>
  <c r="H178" i="6"/>
  <c r="G178" i="6"/>
  <c r="F178" i="6"/>
  <c r="E178" i="6"/>
  <c r="D178" i="6"/>
  <c r="C178" i="6"/>
  <c r="B178" i="6"/>
  <c r="AH177" i="6"/>
  <c r="AG177" i="6"/>
  <c r="AF177" i="6"/>
  <c r="AE177" i="6"/>
  <c r="AD177" i="6"/>
  <c r="AC177" i="6"/>
  <c r="AB177" i="6"/>
  <c r="AA177" i="6"/>
  <c r="Z177" i="6"/>
  <c r="Y177" i="6"/>
  <c r="X177" i="6"/>
  <c r="W177" i="6"/>
  <c r="V177" i="6"/>
  <c r="U177" i="6"/>
  <c r="T177" i="6"/>
  <c r="S177" i="6"/>
  <c r="R177" i="6"/>
  <c r="Q177" i="6"/>
  <c r="P177" i="6"/>
  <c r="O177" i="6"/>
  <c r="N177" i="6"/>
  <c r="M177" i="6"/>
  <c r="L177" i="6"/>
  <c r="K177" i="6"/>
  <c r="J177" i="6"/>
  <c r="I177" i="6"/>
  <c r="H177" i="6"/>
  <c r="G177" i="6"/>
  <c r="F177" i="6"/>
  <c r="E177" i="6"/>
  <c r="D177" i="6"/>
  <c r="C177" i="6"/>
  <c r="B177" i="6"/>
  <c r="AH176" i="6"/>
  <c r="AG176" i="6"/>
  <c r="AF176" i="6"/>
  <c r="AE176" i="6"/>
  <c r="AD176" i="6"/>
  <c r="AC176" i="6"/>
  <c r="AB176" i="6"/>
  <c r="AA176" i="6"/>
  <c r="Z176" i="6"/>
  <c r="Y176" i="6"/>
  <c r="X176" i="6"/>
  <c r="W176" i="6"/>
  <c r="V176" i="6"/>
  <c r="U176" i="6"/>
  <c r="T176" i="6"/>
  <c r="S176" i="6"/>
  <c r="R176" i="6"/>
  <c r="Q176" i="6"/>
  <c r="P176" i="6"/>
  <c r="O176" i="6"/>
  <c r="N176" i="6"/>
  <c r="M176" i="6"/>
  <c r="L176" i="6"/>
  <c r="K176" i="6"/>
  <c r="J176" i="6"/>
  <c r="I176" i="6"/>
  <c r="H176" i="6"/>
  <c r="G176" i="6"/>
  <c r="F176" i="6"/>
  <c r="E176" i="6"/>
  <c r="D176" i="6"/>
  <c r="C176" i="6"/>
  <c r="B176" i="6"/>
  <c r="AH175" i="6"/>
  <c r="AG175" i="6"/>
  <c r="AF175" i="6"/>
  <c r="AE175" i="6"/>
  <c r="AD175" i="6"/>
  <c r="AC175" i="6"/>
  <c r="AB175" i="6"/>
  <c r="AA175" i="6"/>
  <c r="Z175" i="6"/>
  <c r="Y175" i="6"/>
  <c r="X175" i="6"/>
  <c r="W175" i="6"/>
  <c r="V175" i="6"/>
  <c r="U175" i="6"/>
  <c r="T175" i="6"/>
  <c r="S175" i="6"/>
  <c r="R175" i="6"/>
  <c r="Q175" i="6"/>
  <c r="P175" i="6"/>
  <c r="O175" i="6"/>
  <c r="N175" i="6"/>
  <c r="M175" i="6"/>
  <c r="L175" i="6"/>
  <c r="K175" i="6"/>
  <c r="J175" i="6"/>
  <c r="I175" i="6"/>
  <c r="H175" i="6"/>
  <c r="G175" i="6"/>
  <c r="F175" i="6"/>
  <c r="E175" i="6"/>
  <c r="D175" i="6"/>
  <c r="C175" i="6"/>
  <c r="B175" i="6"/>
  <c r="AH174" i="6"/>
  <c r="AG174" i="6"/>
  <c r="AF174" i="6"/>
  <c r="AE174" i="6"/>
  <c r="AD174" i="6"/>
  <c r="AC174" i="6"/>
  <c r="AB174" i="6"/>
  <c r="AA174" i="6"/>
  <c r="Z174" i="6"/>
  <c r="Y174" i="6"/>
  <c r="X174" i="6"/>
  <c r="W174" i="6"/>
  <c r="V174" i="6"/>
  <c r="U174" i="6"/>
  <c r="T174" i="6"/>
  <c r="S174" i="6"/>
  <c r="R174" i="6"/>
  <c r="Q174" i="6"/>
  <c r="P174" i="6"/>
  <c r="O174" i="6"/>
  <c r="N174" i="6"/>
  <c r="M174" i="6"/>
  <c r="L174" i="6"/>
  <c r="K174" i="6"/>
  <c r="J174" i="6"/>
  <c r="I174" i="6"/>
  <c r="H174" i="6"/>
  <c r="G174" i="6"/>
  <c r="F174" i="6"/>
  <c r="E174" i="6"/>
  <c r="D174" i="6"/>
  <c r="C174" i="6"/>
  <c r="B174" i="6"/>
  <c r="AH173" i="6"/>
  <c r="AG173" i="6"/>
  <c r="AF173" i="6"/>
  <c r="AE173" i="6"/>
  <c r="AD173" i="6"/>
  <c r="AC173" i="6"/>
  <c r="AB173" i="6"/>
  <c r="AA173" i="6"/>
  <c r="Z173" i="6"/>
  <c r="Y173" i="6"/>
  <c r="X173" i="6"/>
  <c r="W173" i="6"/>
  <c r="V173" i="6"/>
  <c r="U173" i="6"/>
  <c r="T173" i="6"/>
  <c r="S173" i="6"/>
  <c r="R173" i="6"/>
  <c r="Q173" i="6"/>
  <c r="P173" i="6"/>
  <c r="O173" i="6"/>
  <c r="N173" i="6"/>
  <c r="M173" i="6"/>
  <c r="L173" i="6"/>
  <c r="K173" i="6"/>
  <c r="J173" i="6"/>
  <c r="I173" i="6"/>
  <c r="H173" i="6"/>
  <c r="G173" i="6"/>
  <c r="F173" i="6"/>
  <c r="E173" i="6"/>
  <c r="D173" i="6"/>
  <c r="C173" i="6"/>
  <c r="B173" i="6"/>
  <c r="AH172" i="6"/>
  <c r="AG172" i="6"/>
  <c r="AF172" i="6"/>
  <c r="AE172" i="6"/>
  <c r="AD172" i="6"/>
  <c r="AC172" i="6"/>
  <c r="AB172" i="6"/>
  <c r="AA172" i="6"/>
  <c r="Z172" i="6"/>
  <c r="Y172" i="6"/>
  <c r="X172" i="6"/>
  <c r="W172" i="6"/>
  <c r="V172" i="6"/>
  <c r="U172" i="6"/>
  <c r="T172" i="6"/>
  <c r="S172" i="6"/>
  <c r="R172" i="6"/>
  <c r="Q172" i="6"/>
  <c r="P172" i="6"/>
  <c r="O172" i="6"/>
  <c r="N172" i="6"/>
  <c r="M172" i="6"/>
  <c r="L172" i="6"/>
  <c r="K172" i="6"/>
  <c r="J172" i="6"/>
  <c r="I172" i="6"/>
  <c r="H172" i="6"/>
  <c r="G172" i="6"/>
  <c r="F172" i="6"/>
  <c r="E172" i="6"/>
  <c r="D172" i="6"/>
  <c r="C172" i="6"/>
  <c r="B172" i="6"/>
  <c r="AH171" i="6"/>
  <c r="AG171" i="6"/>
  <c r="AF171" i="6"/>
  <c r="AE171" i="6"/>
  <c r="AD171" i="6"/>
  <c r="AC171" i="6"/>
  <c r="AB171" i="6"/>
  <c r="AA171" i="6"/>
  <c r="Z171" i="6"/>
  <c r="Y171" i="6"/>
  <c r="X171" i="6"/>
  <c r="W171" i="6"/>
  <c r="V171" i="6"/>
  <c r="U171" i="6"/>
  <c r="T171" i="6"/>
  <c r="S171" i="6"/>
  <c r="R171" i="6"/>
  <c r="Q171" i="6"/>
  <c r="P171" i="6"/>
  <c r="O171" i="6"/>
  <c r="N171" i="6"/>
  <c r="M171" i="6"/>
  <c r="L171" i="6"/>
  <c r="K171" i="6"/>
  <c r="J171" i="6"/>
  <c r="I171" i="6"/>
  <c r="H171" i="6"/>
  <c r="G171" i="6"/>
  <c r="F171" i="6"/>
  <c r="E171" i="6"/>
  <c r="D171" i="6"/>
  <c r="C171" i="6"/>
  <c r="B171" i="6"/>
  <c r="AH170" i="6"/>
  <c r="AG170" i="6"/>
  <c r="AF170" i="6"/>
  <c r="AE170" i="6"/>
  <c r="AD170" i="6"/>
  <c r="AC170" i="6"/>
  <c r="AB170" i="6"/>
  <c r="AA170" i="6"/>
  <c r="Z170" i="6"/>
  <c r="Y170" i="6"/>
  <c r="X170" i="6"/>
  <c r="W170" i="6"/>
  <c r="V170" i="6"/>
  <c r="U170" i="6"/>
  <c r="T170" i="6"/>
  <c r="S170" i="6"/>
  <c r="R170" i="6"/>
  <c r="Q170" i="6"/>
  <c r="P170" i="6"/>
  <c r="O170" i="6"/>
  <c r="N170" i="6"/>
  <c r="M170" i="6"/>
  <c r="L170" i="6"/>
  <c r="K170" i="6"/>
  <c r="J170" i="6"/>
  <c r="I170" i="6"/>
  <c r="H170" i="6"/>
  <c r="G170" i="6"/>
  <c r="F170" i="6"/>
  <c r="E170" i="6"/>
  <c r="D170" i="6"/>
  <c r="C170" i="6"/>
  <c r="B170"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9" i="6"/>
  <c r="C169" i="6"/>
  <c r="B169" i="6"/>
  <c r="AH168" i="6"/>
  <c r="AG168" i="6"/>
  <c r="AF168" i="6"/>
  <c r="AE168" i="6"/>
  <c r="AD168" i="6"/>
  <c r="AC168" i="6"/>
  <c r="AB168" i="6"/>
  <c r="AA168" i="6"/>
  <c r="Z168" i="6"/>
  <c r="Y168" i="6"/>
  <c r="X168" i="6"/>
  <c r="W168" i="6"/>
  <c r="V168" i="6"/>
  <c r="U168" i="6"/>
  <c r="T168" i="6"/>
  <c r="S168" i="6"/>
  <c r="R168" i="6"/>
  <c r="Q168" i="6"/>
  <c r="P168" i="6"/>
  <c r="O168" i="6"/>
  <c r="N168" i="6"/>
  <c r="M168" i="6"/>
  <c r="L168" i="6"/>
  <c r="K168" i="6"/>
  <c r="J168" i="6"/>
  <c r="I168" i="6"/>
  <c r="H168" i="6"/>
  <c r="G168" i="6"/>
  <c r="F168" i="6"/>
  <c r="E168" i="6"/>
  <c r="D168" i="6"/>
  <c r="C168" i="6"/>
  <c r="B168" i="6"/>
  <c r="AH167" i="6"/>
  <c r="AG167" i="6"/>
  <c r="AF167" i="6"/>
  <c r="AE167" i="6"/>
  <c r="AD167" i="6"/>
  <c r="AC167" i="6"/>
  <c r="AB167" i="6"/>
  <c r="AA167" i="6"/>
  <c r="Z167" i="6"/>
  <c r="Y167" i="6"/>
  <c r="X167" i="6"/>
  <c r="W167" i="6"/>
  <c r="V167" i="6"/>
  <c r="U167" i="6"/>
  <c r="T167" i="6"/>
  <c r="S167" i="6"/>
  <c r="R167" i="6"/>
  <c r="Q167" i="6"/>
  <c r="P167" i="6"/>
  <c r="O167" i="6"/>
  <c r="N167" i="6"/>
  <c r="M167" i="6"/>
  <c r="L167" i="6"/>
  <c r="K167" i="6"/>
  <c r="J167" i="6"/>
  <c r="I167" i="6"/>
  <c r="H167" i="6"/>
  <c r="G167" i="6"/>
  <c r="F167" i="6"/>
  <c r="E167" i="6"/>
  <c r="D167" i="6"/>
  <c r="C167" i="6"/>
  <c r="B167" i="6"/>
  <c r="AH166" i="6"/>
  <c r="AG166" i="6"/>
  <c r="AF166" i="6"/>
  <c r="AE166" i="6"/>
  <c r="AD166" i="6"/>
  <c r="AC166" i="6"/>
  <c r="AB166" i="6"/>
  <c r="AA166" i="6"/>
  <c r="Z166" i="6"/>
  <c r="Y166" i="6"/>
  <c r="X166" i="6"/>
  <c r="W166" i="6"/>
  <c r="V166" i="6"/>
  <c r="U166" i="6"/>
  <c r="T166" i="6"/>
  <c r="S166" i="6"/>
  <c r="R166" i="6"/>
  <c r="Q166" i="6"/>
  <c r="P166" i="6"/>
  <c r="O166" i="6"/>
  <c r="N166" i="6"/>
  <c r="M166" i="6"/>
  <c r="L166" i="6"/>
  <c r="K166" i="6"/>
  <c r="J166" i="6"/>
  <c r="I166" i="6"/>
  <c r="H166" i="6"/>
  <c r="G166" i="6"/>
  <c r="F166" i="6"/>
  <c r="E166" i="6"/>
  <c r="D166" i="6"/>
  <c r="C166" i="6"/>
  <c r="B166" i="6"/>
  <c r="AH165" i="6"/>
  <c r="AG165" i="6"/>
  <c r="AF165" i="6"/>
  <c r="AE165" i="6"/>
  <c r="AD165" i="6"/>
  <c r="AC165" i="6"/>
  <c r="AB165" i="6"/>
  <c r="AA165" i="6"/>
  <c r="Z165" i="6"/>
  <c r="Y165" i="6"/>
  <c r="X165" i="6"/>
  <c r="W165" i="6"/>
  <c r="V165" i="6"/>
  <c r="U165" i="6"/>
  <c r="T165" i="6"/>
  <c r="S165" i="6"/>
  <c r="R165" i="6"/>
  <c r="Q165" i="6"/>
  <c r="P165" i="6"/>
  <c r="O165" i="6"/>
  <c r="N165" i="6"/>
  <c r="M165" i="6"/>
  <c r="L165" i="6"/>
  <c r="K165" i="6"/>
  <c r="J165" i="6"/>
  <c r="I165" i="6"/>
  <c r="H165" i="6"/>
  <c r="G165" i="6"/>
  <c r="F165" i="6"/>
  <c r="E165" i="6"/>
  <c r="D165" i="6"/>
  <c r="C165" i="6"/>
  <c r="B165" i="6"/>
  <c r="AH164" i="6"/>
  <c r="AG164" i="6"/>
  <c r="AF164" i="6"/>
  <c r="AE164" i="6"/>
  <c r="AD164" i="6"/>
  <c r="AC164" i="6"/>
  <c r="AB164" i="6"/>
  <c r="AA164" i="6"/>
  <c r="Z164" i="6"/>
  <c r="Y164" i="6"/>
  <c r="X164" i="6"/>
  <c r="W164" i="6"/>
  <c r="V164" i="6"/>
  <c r="U164" i="6"/>
  <c r="T164" i="6"/>
  <c r="S164" i="6"/>
  <c r="R164" i="6"/>
  <c r="Q164" i="6"/>
  <c r="P164" i="6"/>
  <c r="O164" i="6"/>
  <c r="N164" i="6"/>
  <c r="M164" i="6"/>
  <c r="L164" i="6"/>
  <c r="K164" i="6"/>
  <c r="J164" i="6"/>
  <c r="I164" i="6"/>
  <c r="H164" i="6"/>
  <c r="G164" i="6"/>
  <c r="F164" i="6"/>
  <c r="E164" i="6"/>
  <c r="D164" i="6"/>
  <c r="C164" i="6"/>
  <c r="B164" i="6"/>
  <c r="AH163" i="6"/>
  <c r="AG163" i="6"/>
  <c r="AF163" i="6"/>
  <c r="AE163" i="6"/>
  <c r="AD163" i="6"/>
  <c r="AC163" i="6"/>
  <c r="AB163" i="6"/>
  <c r="AA163" i="6"/>
  <c r="Z163" i="6"/>
  <c r="Y163" i="6"/>
  <c r="X163" i="6"/>
  <c r="W163" i="6"/>
  <c r="V163" i="6"/>
  <c r="U163" i="6"/>
  <c r="T163" i="6"/>
  <c r="S163" i="6"/>
  <c r="R163" i="6"/>
  <c r="Q163" i="6"/>
  <c r="P163" i="6"/>
  <c r="O163" i="6"/>
  <c r="N163" i="6"/>
  <c r="M163" i="6"/>
  <c r="L163" i="6"/>
  <c r="K163" i="6"/>
  <c r="J163" i="6"/>
  <c r="I163" i="6"/>
  <c r="H163" i="6"/>
  <c r="G163" i="6"/>
  <c r="F163" i="6"/>
  <c r="E163" i="6"/>
  <c r="D163" i="6"/>
  <c r="C163" i="6"/>
  <c r="B163" i="6"/>
  <c r="AH162" i="6"/>
  <c r="AG162" i="6"/>
  <c r="AF162" i="6"/>
  <c r="AE162" i="6"/>
  <c r="AD162" i="6"/>
  <c r="AC162" i="6"/>
  <c r="AB162" i="6"/>
  <c r="AA162" i="6"/>
  <c r="Z162" i="6"/>
  <c r="Y162" i="6"/>
  <c r="X162" i="6"/>
  <c r="W162" i="6"/>
  <c r="V162" i="6"/>
  <c r="U162" i="6"/>
  <c r="T162" i="6"/>
  <c r="S162" i="6"/>
  <c r="R162" i="6"/>
  <c r="Q162" i="6"/>
  <c r="P162" i="6"/>
  <c r="O162" i="6"/>
  <c r="N162" i="6"/>
  <c r="M162" i="6"/>
  <c r="L162" i="6"/>
  <c r="K162" i="6"/>
  <c r="J162" i="6"/>
  <c r="I162" i="6"/>
  <c r="H162" i="6"/>
  <c r="G162" i="6"/>
  <c r="F162" i="6"/>
  <c r="E162" i="6"/>
  <c r="D162" i="6"/>
  <c r="C162" i="6"/>
  <c r="B162" i="6"/>
  <c r="AH161" i="6"/>
  <c r="AG161" i="6"/>
  <c r="AF161" i="6"/>
  <c r="AE161" i="6"/>
  <c r="AD161" i="6"/>
  <c r="AC161" i="6"/>
  <c r="AB161" i="6"/>
  <c r="AA161" i="6"/>
  <c r="Z161" i="6"/>
  <c r="Y161" i="6"/>
  <c r="X161" i="6"/>
  <c r="W161" i="6"/>
  <c r="V161" i="6"/>
  <c r="U161" i="6"/>
  <c r="T161" i="6"/>
  <c r="S161" i="6"/>
  <c r="R161" i="6"/>
  <c r="Q161" i="6"/>
  <c r="P161" i="6"/>
  <c r="O161" i="6"/>
  <c r="N161" i="6"/>
  <c r="M161" i="6"/>
  <c r="L161" i="6"/>
  <c r="K161" i="6"/>
  <c r="J161" i="6"/>
  <c r="I161" i="6"/>
  <c r="H161" i="6"/>
  <c r="G161" i="6"/>
  <c r="F161" i="6"/>
  <c r="E161" i="6"/>
  <c r="D161" i="6"/>
  <c r="C161" i="6"/>
  <c r="B161" i="6"/>
  <c r="AH160" i="6"/>
  <c r="AG160" i="6"/>
  <c r="AF160" i="6"/>
  <c r="AE160" i="6"/>
  <c r="AD160" i="6"/>
  <c r="AC160" i="6"/>
  <c r="AB160" i="6"/>
  <c r="AA160" i="6"/>
  <c r="Z160" i="6"/>
  <c r="Y160" i="6"/>
  <c r="X160" i="6"/>
  <c r="W160" i="6"/>
  <c r="V160" i="6"/>
  <c r="U160" i="6"/>
  <c r="T160" i="6"/>
  <c r="S160" i="6"/>
  <c r="R160" i="6"/>
  <c r="Q160" i="6"/>
  <c r="P160" i="6"/>
  <c r="O160" i="6"/>
  <c r="N160" i="6"/>
  <c r="M160" i="6"/>
  <c r="L160" i="6"/>
  <c r="K160" i="6"/>
  <c r="J160" i="6"/>
  <c r="I160" i="6"/>
  <c r="H160" i="6"/>
  <c r="G160" i="6"/>
  <c r="F160" i="6"/>
  <c r="E160" i="6"/>
  <c r="D160" i="6"/>
  <c r="C160" i="6"/>
  <c r="B160"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AH158" i="6"/>
  <c r="AG158" i="6"/>
  <c r="AF158" i="6"/>
  <c r="AE158" i="6"/>
  <c r="AD158" i="6"/>
  <c r="AC158" i="6"/>
  <c r="AB158" i="6"/>
  <c r="AA158" i="6"/>
  <c r="Z158" i="6"/>
  <c r="Y158" i="6"/>
  <c r="X158" i="6"/>
  <c r="W158" i="6"/>
  <c r="V158" i="6"/>
  <c r="U158" i="6"/>
  <c r="T158" i="6"/>
  <c r="S158" i="6"/>
  <c r="R158" i="6"/>
  <c r="Q158" i="6"/>
  <c r="P158" i="6"/>
  <c r="O158" i="6"/>
  <c r="N158" i="6"/>
  <c r="M158" i="6"/>
  <c r="L158" i="6"/>
  <c r="K158" i="6"/>
  <c r="J158" i="6"/>
  <c r="I158" i="6"/>
  <c r="H158" i="6"/>
  <c r="G158" i="6"/>
  <c r="F158" i="6"/>
  <c r="E158" i="6"/>
  <c r="D158" i="6"/>
  <c r="C158" i="6"/>
  <c r="B158"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AH156" i="6"/>
  <c r="AG156" i="6"/>
  <c r="AF156" i="6"/>
  <c r="AE156" i="6"/>
  <c r="AD156" i="6"/>
  <c r="AC156" i="6"/>
  <c r="AB156" i="6"/>
  <c r="AA156" i="6"/>
  <c r="Z156" i="6"/>
  <c r="Y156" i="6"/>
  <c r="X156" i="6"/>
  <c r="W156" i="6"/>
  <c r="V156" i="6"/>
  <c r="U156" i="6"/>
  <c r="T156" i="6"/>
  <c r="S156" i="6"/>
  <c r="R156" i="6"/>
  <c r="Q156" i="6"/>
  <c r="P156" i="6"/>
  <c r="O156" i="6"/>
  <c r="N156" i="6"/>
  <c r="M156" i="6"/>
  <c r="L156" i="6"/>
  <c r="K156" i="6"/>
  <c r="J156" i="6"/>
  <c r="I156" i="6"/>
  <c r="H156" i="6"/>
  <c r="G156" i="6"/>
  <c r="F156" i="6"/>
  <c r="E156" i="6"/>
  <c r="D156" i="6"/>
  <c r="C156" i="6"/>
  <c r="B156" i="6"/>
  <c r="AH155" i="6"/>
  <c r="AG155" i="6"/>
  <c r="AF155" i="6"/>
  <c r="AE155" i="6"/>
  <c r="AD155" i="6"/>
  <c r="AC155" i="6"/>
  <c r="AB155" i="6"/>
  <c r="AA155" i="6"/>
  <c r="Z155" i="6"/>
  <c r="Y155" i="6"/>
  <c r="X155" i="6"/>
  <c r="W155" i="6"/>
  <c r="V155" i="6"/>
  <c r="U155" i="6"/>
  <c r="T155" i="6"/>
  <c r="S155" i="6"/>
  <c r="R155" i="6"/>
  <c r="Q155" i="6"/>
  <c r="P155" i="6"/>
  <c r="O155" i="6"/>
  <c r="N155" i="6"/>
  <c r="M155" i="6"/>
  <c r="L155" i="6"/>
  <c r="K155" i="6"/>
  <c r="J155" i="6"/>
  <c r="I155" i="6"/>
  <c r="H155" i="6"/>
  <c r="G155" i="6"/>
  <c r="F155" i="6"/>
  <c r="E155" i="6"/>
  <c r="D155" i="6"/>
  <c r="C155" i="6"/>
  <c r="B155" i="6"/>
  <c r="AH154" i="6"/>
  <c r="AG154" i="6"/>
  <c r="AF154" i="6"/>
  <c r="AE154" i="6"/>
  <c r="AD154" i="6"/>
  <c r="AC154" i="6"/>
  <c r="AB154" i="6"/>
  <c r="AA154" i="6"/>
  <c r="Z154" i="6"/>
  <c r="Y154" i="6"/>
  <c r="X154" i="6"/>
  <c r="W154" i="6"/>
  <c r="V154" i="6"/>
  <c r="U154" i="6"/>
  <c r="T154" i="6"/>
  <c r="S154" i="6"/>
  <c r="R154" i="6"/>
  <c r="Q154" i="6"/>
  <c r="P154" i="6"/>
  <c r="O154" i="6"/>
  <c r="N154" i="6"/>
  <c r="M154" i="6"/>
  <c r="L154" i="6"/>
  <c r="K154" i="6"/>
  <c r="J154" i="6"/>
  <c r="I154" i="6"/>
  <c r="H154" i="6"/>
  <c r="G154" i="6"/>
  <c r="F154" i="6"/>
  <c r="E154" i="6"/>
  <c r="D154" i="6"/>
  <c r="C154" i="6"/>
  <c r="B154" i="6"/>
  <c r="AH153" i="6"/>
  <c r="AG153" i="6"/>
  <c r="AF153" i="6"/>
  <c r="AE153" i="6"/>
  <c r="AD153" i="6"/>
  <c r="AC153" i="6"/>
  <c r="AB153" i="6"/>
  <c r="AA153" i="6"/>
  <c r="Z153" i="6"/>
  <c r="Y153" i="6"/>
  <c r="X153" i="6"/>
  <c r="W153" i="6"/>
  <c r="V153" i="6"/>
  <c r="U153" i="6"/>
  <c r="T153" i="6"/>
  <c r="S153" i="6"/>
  <c r="R153" i="6"/>
  <c r="Q153" i="6"/>
  <c r="P153" i="6"/>
  <c r="O153" i="6"/>
  <c r="N153" i="6"/>
  <c r="M153" i="6"/>
  <c r="L153" i="6"/>
  <c r="K153" i="6"/>
  <c r="J153" i="6"/>
  <c r="I153" i="6"/>
  <c r="H153" i="6"/>
  <c r="G153" i="6"/>
  <c r="F153" i="6"/>
  <c r="E153" i="6"/>
  <c r="D153" i="6"/>
  <c r="C153" i="6"/>
  <c r="B153" i="6"/>
  <c r="AH152" i="6"/>
  <c r="AG152" i="6"/>
  <c r="AF152" i="6"/>
  <c r="AE152" i="6"/>
  <c r="AD152" i="6"/>
  <c r="AC152" i="6"/>
  <c r="AB152" i="6"/>
  <c r="AA152" i="6"/>
  <c r="Z152" i="6"/>
  <c r="Y152" i="6"/>
  <c r="X152" i="6"/>
  <c r="W152" i="6"/>
  <c r="V152" i="6"/>
  <c r="U152" i="6"/>
  <c r="T152" i="6"/>
  <c r="S152" i="6"/>
  <c r="R152" i="6"/>
  <c r="Q152" i="6"/>
  <c r="P152" i="6"/>
  <c r="O152" i="6"/>
  <c r="N152" i="6"/>
  <c r="M152" i="6"/>
  <c r="L152" i="6"/>
  <c r="K152" i="6"/>
  <c r="J152" i="6"/>
  <c r="I152" i="6"/>
  <c r="H152" i="6"/>
  <c r="G152" i="6"/>
  <c r="F152" i="6"/>
  <c r="E152" i="6"/>
  <c r="D152" i="6"/>
  <c r="C152" i="6"/>
  <c r="B152" i="6"/>
  <c r="AH151" i="6"/>
  <c r="AG151" i="6"/>
  <c r="AF151" i="6"/>
  <c r="AE151" i="6"/>
  <c r="AD151" i="6"/>
  <c r="AC151" i="6"/>
  <c r="AB151" i="6"/>
  <c r="AA151" i="6"/>
  <c r="Z151" i="6"/>
  <c r="Y151" i="6"/>
  <c r="X151" i="6"/>
  <c r="W151" i="6"/>
  <c r="V151" i="6"/>
  <c r="U151" i="6"/>
  <c r="T151" i="6"/>
  <c r="S151" i="6"/>
  <c r="R151" i="6"/>
  <c r="Q151" i="6"/>
  <c r="P151" i="6"/>
  <c r="O151" i="6"/>
  <c r="N151" i="6"/>
  <c r="M151" i="6"/>
  <c r="L151" i="6"/>
  <c r="K151" i="6"/>
  <c r="J151" i="6"/>
  <c r="I151" i="6"/>
  <c r="H151" i="6"/>
  <c r="G151" i="6"/>
  <c r="F151" i="6"/>
  <c r="E151" i="6"/>
  <c r="D151" i="6"/>
  <c r="C151" i="6"/>
  <c r="B151" i="6"/>
  <c r="AH150" i="6"/>
  <c r="AG150" i="6"/>
  <c r="AF150" i="6"/>
  <c r="AE150" i="6"/>
  <c r="AD150" i="6"/>
  <c r="AC150" i="6"/>
  <c r="AB150" i="6"/>
  <c r="AA150" i="6"/>
  <c r="Z150" i="6"/>
  <c r="Y150" i="6"/>
  <c r="X150" i="6"/>
  <c r="W150" i="6"/>
  <c r="V150" i="6"/>
  <c r="U150" i="6"/>
  <c r="T150" i="6"/>
  <c r="S150" i="6"/>
  <c r="R150" i="6"/>
  <c r="Q150" i="6"/>
  <c r="P150" i="6"/>
  <c r="O150" i="6"/>
  <c r="N150" i="6"/>
  <c r="M150" i="6"/>
  <c r="L150" i="6"/>
  <c r="K150" i="6"/>
  <c r="J150" i="6"/>
  <c r="I150" i="6"/>
  <c r="H150" i="6"/>
  <c r="G150" i="6"/>
  <c r="F150" i="6"/>
  <c r="E150" i="6"/>
  <c r="D150" i="6"/>
  <c r="C150" i="6"/>
  <c r="B150" i="6"/>
  <c r="AH149" i="6"/>
  <c r="AG149" i="6"/>
  <c r="AF149" i="6"/>
  <c r="AE149" i="6"/>
  <c r="AD149" i="6"/>
  <c r="AC149" i="6"/>
  <c r="AB149" i="6"/>
  <c r="AA149" i="6"/>
  <c r="Z149" i="6"/>
  <c r="Y149" i="6"/>
  <c r="X149" i="6"/>
  <c r="W149" i="6"/>
  <c r="V149" i="6"/>
  <c r="U149" i="6"/>
  <c r="T149" i="6"/>
  <c r="S149" i="6"/>
  <c r="R149" i="6"/>
  <c r="Q149" i="6"/>
  <c r="P149" i="6"/>
  <c r="O149" i="6"/>
  <c r="N149" i="6"/>
  <c r="M149" i="6"/>
  <c r="L149" i="6"/>
  <c r="K149" i="6"/>
  <c r="J149" i="6"/>
  <c r="I149" i="6"/>
  <c r="H149" i="6"/>
  <c r="G149" i="6"/>
  <c r="F149" i="6"/>
  <c r="E149" i="6"/>
  <c r="D149" i="6"/>
  <c r="C149" i="6"/>
  <c r="B149" i="6"/>
  <c r="AH148" i="6"/>
  <c r="AG148" i="6"/>
  <c r="AF148" i="6"/>
  <c r="AE148" i="6"/>
  <c r="AD148" i="6"/>
  <c r="AC148" i="6"/>
  <c r="AB148" i="6"/>
  <c r="AA148" i="6"/>
  <c r="Z148" i="6"/>
  <c r="Y148" i="6"/>
  <c r="X148" i="6"/>
  <c r="W148" i="6"/>
  <c r="V148" i="6"/>
  <c r="U148" i="6"/>
  <c r="T148" i="6"/>
  <c r="S148" i="6"/>
  <c r="R148" i="6"/>
  <c r="Q148" i="6"/>
  <c r="P148" i="6"/>
  <c r="O148" i="6"/>
  <c r="N148" i="6"/>
  <c r="M148" i="6"/>
  <c r="L148" i="6"/>
  <c r="K148" i="6"/>
  <c r="J148" i="6"/>
  <c r="I148" i="6"/>
  <c r="H148" i="6"/>
  <c r="G148" i="6"/>
  <c r="F148" i="6"/>
  <c r="E148" i="6"/>
  <c r="D148" i="6"/>
  <c r="C148" i="6"/>
  <c r="B148" i="6"/>
  <c r="AH147" i="6"/>
  <c r="AG147" i="6"/>
  <c r="AF147" i="6"/>
  <c r="AE147" i="6"/>
  <c r="AD147" i="6"/>
  <c r="AC147" i="6"/>
  <c r="AB147" i="6"/>
  <c r="AA147" i="6"/>
  <c r="Z147" i="6"/>
  <c r="Y147" i="6"/>
  <c r="X147" i="6"/>
  <c r="W147" i="6"/>
  <c r="V147" i="6"/>
  <c r="U147" i="6"/>
  <c r="T147" i="6"/>
  <c r="S147" i="6"/>
  <c r="R147" i="6"/>
  <c r="Q147" i="6"/>
  <c r="P147" i="6"/>
  <c r="O147" i="6"/>
  <c r="N147" i="6"/>
  <c r="M147" i="6"/>
  <c r="L147" i="6"/>
  <c r="K147" i="6"/>
  <c r="J147" i="6"/>
  <c r="I147" i="6"/>
  <c r="H147" i="6"/>
  <c r="G147" i="6"/>
  <c r="F147" i="6"/>
  <c r="E147" i="6"/>
  <c r="D147" i="6"/>
  <c r="C147" i="6"/>
  <c r="B147"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AH129" i="6"/>
  <c r="AG129" i="6"/>
  <c r="AF129" i="6"/>
  <c r="AE129" i="6"/>
  <c r="AD129" i="6"/>
  <c r="AC129" i="6"/>
  <c r="AB129" i="6"/>
  <c r="AA129" i="6"/>
  <c r="Z129" i="6"/>
  <c r="Y129" i="6"/>
  <c r="X129" i="6"/>
  <c r="W129" i="6"/>
  <c r="V129" i="6"/>
  <c r="U129" i="6"/>
  <c r="T129" i="6"/>
  <c r="S129" i="6"/>
  <c r="R129" i="6"/>
  <c r="Q129" i="6"/>
  <c r="P129" i="6"/>
  <c r="O129" i="6"/>
  <c r="N129" i="6"/>
  <c r="M129" i="6"/>
  <c r="L129" i="6"/>
  <c r="K129" i="6"/>
  <c r="J129" i="6"/>
  <c r="I129" i="6"/>
  <c r="H129" i="6"/>
  <c r="G129" i="6"/>
  <c r="F129" i="6"/>
  <c r="E129" i="6"/>
  <c r="D129" i="6"/>
  <c r="C129" i="6"/>
  <c r="B129"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AH120" i="6"/>
  <c r="AG120" i="6"/>
  <c r="AF120" i="6"/>
  <c r="AE120" i="6"/>
  <c r="AD120" i="6"/>
  <c r="AC120" i="6"/>
  <c r="AB120" i="6"/>
  <c r="AA120" i="6"/>
  <c r="Z120" i="6"/>
  <c r="Y120" i="6"/>
  <c r="X120" i="6"/>
  <c r="W120" i="6"/>
  <c r="V120" i="6"/>
  <c r="U120" i="6"/>
  <c r="T120" i="6"/>
  <c r="S120" i="6"/>
  <c r="R120" i="6"/>
  <c r="Q120" i="6"/>
  <c r="P120" i="6"/>
  <c r="O120" i="6"/>
  <c r="N120" i="6"/>
  <c r="M120" i="6"/>
  <c r="L120" i="6"/>
  <c r="K120" i="6"/>
  <c r="J120" i="6"/>
  <c r="I120" i="6"/>
  <c r="H120" i="6"/>
  <c r="G120" i="6"/>
  <c r="F120" i="6"/>
  <c r="E120" i="6"/>
  <c r="D120" i="6"/>
  <c r="C120" i="6"/>
  <c r="B120"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G118" i="6"/>
  <c r="F118" i="6"/>
  <c r="E118" i="6"/>
  <c r="D118" i="6"/>
  <c r="C118" i="6"/>
  <c r="B118" i="6"/>
  <c r="AH117" i="6"/>
  <c r="AG117" i="6"/>
  <c r="AF117" i="6"/>
  <c r="AE117" i="6"/>
  <c r="AD117" i="6"/>
  <c r="AC117" i="6"/>
  <c r="AB117" i="6"/>
  <c r="AA117" i="6"/>
  <c r="Z117" i="6"/>
  <c r="Y117" i="6"/>
  <c r="X117" i="6"/>
  <c r="W117" i="6"/>
  <c r="V117" i="6"/>
  <c r="U117" i="6"/>
  <c r="T117" i="6"/>
  <c r="S117" i="6"/>
  <c r="R117" i="6"/>
  <c r="Q117" i="6"/>
  <c r="P117" i="6"/>
  <c r="O117" i="6"/>
  <c r="N117" i="6"/>
  <c r="M117" i="6"/>
  <c r="L117" i="6"/>
  <c r="K117" i="6"/>
  <c r="J117" i="6"/>
  <c r="I117" i="6"/>
  <c r="H117" i="6"/>
  <c r="G117" i="6"/>
  <c r="F117" i="6"/>
  <c r="E117" i="6"/>
  <c r="D117" i="6"/>
  <c r="C117" i="6"/>
  <c r="B117" i="6"/>
  <c r="AH116" i="6"/>
  <c r="AG116" i="6"/>
  <c r="AF116" i="6"/>
  <c r="AE116" i="6"/>
  <c r="AD116" i="6"/>
  <c r="AC116" i="6"/>
  <c r="AB116" i="6"/>
  <c r="AA116" i="6"/>
  <c r="Z116" i="6"/>
  <c r="Y116" i="6"/>
  <c r="X116" i="6"/>
  <c r="W116" i="6"/>
  <c r="V116" i="6"/>
  <c r="U116" i="6"/>
  <c r="T116" i="6"/>
  <c r="S116" i="6"/>
  <c r="R116" i="6"/>
  <c r="Q116" i="6"/>
  <c r="P116" i="6"/>
  <c r="O116" i="6"/>
  <c r="N116" i="6"/>
  <c r="M116" i="6"/>
  <c r="L116" i="6"/>
  <c r="K116" i="6"/>
  <c r="J116" i="6"/>
  <c r="I116" i="6"/>
  <c r="H116" i="6"/>
  <c r="G116" i="6"/>
  <c r="F116" i="6"/>
  <c r="E116" i="6"/>
  <c r="D116" i="6"/>
  <c r="C116" i="6"/>
  <c r="B116" i="6"/>
  <c r="AH115" i="6"/>
  <c r="AG115" i="6"/>
  <c r="AF115" i="6"/>
  <c r="AE115" i="6"/>
  <c r="AD115" i="6"/>
  <c r="AC115" i="6"/>
  <c r="AB115" i="6"/>
  <c r="AA115" i="6"/>
  <c r="Z115" i="6"/>
  <c r="Y115" i="6"/>
  <c r="X115" i="6"/>
  <c r="W115" i="6"/>
  <c r="V115" i="6"/>
  <c r="U115" i="6"/>
  <c r="T115" i="6"/>
  <c r="S115" i="6"/>
  <c r="R115" i="6"/>
  <c r="Q115" i="6"/>
  <c r="P115" i="6"/>
  <c r="O115" i="6"/>
  <c r="N115" i="6"/>
  <c r="M115" i="6"/>
  <c r="L115" i="6"/>
  <c r="K115" i="6"/>
  <c r="J115" i="6"/>
  <c r="I115" i="6"/>
  <c r="H115" i="6"/>
  <c r="G115" i="6"/>
  <c r="F115" i="6"/>
  <c r="E115" i="6"/>
  <c r="D115" i="6"/>
  <c r="C115" i="6"/>
  <c r="B115" i="6"/>
  <c r="AH114" i="6"/>
  <c r="AG114" i="6"/>
  <c r="AF114" i="6"/>
  <c r="AE114" i="6"/>
  <c r="AD114" i="6"/>
  <c r="AC114" i="6"/>
  <c r="AB114" i="6"/>
  <c r="AA114" i="6"/>
  <c r="Z114" i="6"/>
  <c r="Y114" i="6"/>
  <c r="X114" i="6"/>
  <c r="W114" i="6"/>
  <c r="V114" i="6"/>
  <c r="U114" i="6"/>
  <c r="T114" i="6"/>
  <c r="S114" i="6"/>
  <c r="R114" i="6"/>
  <c r="Q114" i="6"/>
  <c r="P114" i="6"/>
  <c r="O114" i="6"/>
  <c r="N114" i="6"/>
  <c r="M114" i="6"/>
  <c r="L114" i="6"/>
  <c r="K114" i="6"/>
  <c r="J114" i="6"/>
  <c r="I114" i="6"/>
  <c r="H114" i="6"/>
  <c r="G114" i="6"/>
  <c r="F114" i="6"/>
  <c r="E114" i="6"/>
  <c r="D114" i="6"/>
  <c r="C114" i="6"/>
  <c r="B114" i="6"/>
  <c r="AH113" i="6"/>
  <c r="AG113" i="6"/>
  <c r="AF113" i="6"/>
  <c r="AE113" i="6"/>
  <c r="AD113" i="6"/>
  <c r="AC113" i="6"/>
  <c r="AB113" i="6"/>
  <c r="AA113" i="6"/>
  <c r="Z113" i="6"/>
  <c r="Y113" i="6"/>
  <c r="X113" i="6"/>
  <c r="W113" i="6"/>
  <c r="V113" i="6"/>
  <c r="U113" i="6"/>
  <c r="T113" i="6"/>
  <c r="S113" i="6"/>
  <c r="R113" i="6"/>
  <c r="Q113" i="6"/>
  <c r="P113" i="6"/>
  <c r="O113" i="6"/>
  <c r="N113" i="6"/>
  <c r="M113" i="6"/>
  <c r="L113" i="6"/>
  <c r="K113" i="6"/>
  <c r="J113" i="6"/>
  <c r="I113" i="6"/>
  <c r="H113" i="6"/>
  <c r="G113" i="6"/>
  <c r="F113" i="6"/>
  <c r="E113" i="6"/>
  <c r="D113" i="6"/>
  <c r="C113" i="6"/>
  <c r="B113" i="6"/>
  <c r="AH112" i="6"/>
  <c r="AG112" i="6"/>
  <c r="AF112" i="6"/>
  <c r="AE112" i="6"/>
  <c r="AD112" i="6"/>
  <c r="AC112" i="6"/>
  <c r="AB112" i="6"/>
  <c r="AA112" i="6"/>
  <c r="Z112" i="6"/>
  <c r="Y112" i="6"/>
  <c r="X112" i="6"/>
  <c r="W112" i="6"/>
  <c r="V112" i="6"/>
  <c r="U112" i="6"/>
  <c r="T112" i="6"/>
  <c r="S112" i="6"/>
  <c r="R112" i="6"/>
  <c r="Q112" i="6"/>
  <c r="P112" i="6"/>
  <c r="O112" i="6"/>
  <c r="N112" i="6"/>
  <c r="M112" i="6"/>
  <c r="L112" i="6"/>
  <c r="K112" i="6"/>
  <c r="J112" i="6"/>
  <c r="I112" i="6"/>
  <c r="H112" i="6"/>
  <c r="G112" i="6"/>
  <c r="F112" i="6"/>
  <c r="E112" i="6"/>
  <c r="D112" i="6"/>
  <c r="C112" i="6"/>
  <c r="B112" i="6"/>
  <c r="AH111" i="6"/>
  <c r="AG111" i="6"/>
  <c r="AF111" i="6"/>
  <c r="AE111" i="6"/>
  <c r="AD111" i="6"/>
  <c r="AC111" i="6"/>
  <c r="AB111" i="6"/>
  <c r="AA111" i="6"/>
  <c r="Z111" i="6"/>
  <c r="Y111" i="6"/>
  <c r="X111" i="6"/>
  <c r="W111" i="6"/>
  <c r="V111" i="6"/>
  <c r="U111" i="6"/>
  <c r="T111" i="6"/>
  <c r="S111" i="6"/>
  <c r="R111" i="6"/>
  <c r="Q111" i="6"/>
  <c r="P111" i="6"/>
  <c r="O111" i="6"/>
  <c r="N111" i="6"/>
  <c r="M111" i="6"/>
  <c r="L111" i="6"/>
  <c r="K111" i="6"/>
  <c r="J111" i="6"/>
  <c r="I111" i="6"/>
  <c r="H111" i="6"/>
  <c r="G111" i="6"/>
  <c r="F111" i="6"/>
  <c r="E111" i="6"/>
  <c r="D111" i="6"/>
  <c r="C111" i="6"/>
  <c r="B111" i="6"/>
  <c r="AH110" i="6"/>
  <c r="AG110" i="6"/>
  <c r="AF110" i="6"/>
  <c r="AE110" i="6"/>
  <c r="AD110" i="6"/>
  <c r="AC110" i="6"/>
  <c r="AB110" i="6"/>
  <c r="AA110" i="6"/>
  <c r="Z110" i="6"/>
  <c r="Y110" i="6"/>
  <c r="X110" i="6"/>
  <c r="W110" i="6"/>
  <c r="V110" i="6"/>
  <c r="U110" i="6"/>
  <c r="T110" i="6"/>
  <c r="S110" i="6"/>
  <c r="R110" i="6"/>
  <c r="Q110" i="6"/>
  <c r="P110" i="6"/>
  <c r="O110" i="6"/>
  <c r="N110" i="6"/>
  <c r="M110" i="6"/>
  <c r="L110" i="6"/>
  <c r="K110" i="6"/>
  <c r="J110" i="6"/>
  <c r="I110" i="6"/>
  <c r="H110" i="6"/>
  <c r="G110" i="6"/>
  <c r="F110" i="6"/>
  <c r="E110" i="6"/>
  <c r="D110" i="6"/>
  <c r="C110" i="6"/>
  <c r="B110" i="6"/>
  <c r="AH109" i="6"/>
  <c r="AG109" i="6"/>
  <c r="AF109" i="6"/>
  <c r="AE109" i="6"/>
  <c r="AD109" i="6"/>
  <c r="AC109" i="6"/>
  <c r="AB109" i="6"/>
  <c r="AA109" i="6"/>
  <c r="Z109" i="6"/>
  <c r="Y109" i="6"/>
  <c r="X109" i="6"/>
  <c r="W109" i="6"/>
  <c r="V109" i="6"/>
  <c r="U109" i="6"/>
  <c r="T109" i="6"/>
  <c r="S109" i="6"/>
  <c r="R109" i="6"/>
  <c r="Q109" i="6"/>
  <c r="P109" i="6"/>
  <c r="O109" i="6"/>
  <c r="N109" i="6"/>
  <c r="M109" i="6"/>
  <c r="L109" i="6"/>
  <c r="K109" i="6"/>
  <c r="J109" i="6"/>
  <c r="I109" i="6"/>
  <c r="H109" i="6"/>
  <c r="G109" i="6"/>
  <c r="F109" i="6"/>
  <c r="E109" i="6"/>
  <c r="D109" i="6"/>
  <c r="C109" i="6"/>
  <c r="B109"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I108" i="6"/>
  <c r="H108" i="6"/>
  <c r="G108" i="6"/>
  <c r="F108" i="6"/>
  <c r="E108" i="6"/>
  <c r="D108" i="6"/>
  <c r="C108" i="6"/>
  <c r="B108" i="6"/>
  <c r="AH107" i="6"/>
  <c r="AG107" i="6"/>
  <c r="AF107" i="6"/>
  <c r="AE107" i="6"/>
  <c r="AD107" i="6"/>
  <c r="AC107" i="6"/>
  <c r="AB107" i="6"/>
  <c r="AA107" i="6"/>
  <c r="Z107" i="6"/>
  <c r="Y107" i="6"/>
  <c r="X107" i="6"/>
  <c r="W107" i="6"/>
  <c r="V107" i="6"/>
  <c r="U107" i="6"/>
  <c r="T107" i="6"/>
  <c r="S107" i="6"/>
  <c r="R107" i="6"/>
  <c r="Q107" i="6"/>
  <c r="P107" i="6"/>
  <c r="O107" i="6"/>
  <c r="N107" i="6"/>
  <c r="M107" i="6"/>
  <c r="L107" i="6"/>
  <c r="K107" i="6"/>
  <c r="J107" i="6"/>
  <c r="I107" i="6"/>
  <c r="H107" i="6"/>
  <c r="G107" i="6"/>
  <c r="F107" i="6"/>
  <c r="E107" i="6"/>
  <c r="D107" i="6"/>
  <c r="C107" i="6"/>
  <c r="B107" i="6"/>
  <c r="AH106" i="6"/>
  <c r="AG106" i="6"/>
  <c r="AF106" i="6"/>
  <c r="AE106" i="6"/>
  <c r="AD106" i="6"/>
  <c r="AC106" i="6"/>
  <c r="AB106" i="6"/>
  <c r="AA106" i="6"/>
  <c r="Z106" i="6"/>
  <c r="Y106" i="6"/>
  <c r="X106" i="6"/>
  <c r="W106" i="6"/>
  <c r="V106" i="6"/>
  <c r="U106" i="6"/>
  <c r="T106" i="6"/>
  <c r="S106" i="6"/>
  <c r="R106" i="6"/>
  <c r="Q106" i="6"/>
  <c r="P106" i="6"/>
  <c r="O106" i="6"/>
  <c r="N106" i="6"/>
  <c r="M106" i="6"/>
  <c r="L106" i="6"/>
  <c r="K106" i="6"/>
  <c r="J106" i="6"/>
  <c r="I106" i="6"/>
  <c r="H106" i="6"/>
  <c r="G106" i="6"/>
  <c r="F106" i="6"/>
  <c r="E106" i="6"/>
  <c r="D106" i="6"/>
  <c r="C106" i="6"/>
  <c r="B106" i="6"/>
  <c r="AH105" i="6"/>
  <c r="AG105" i="6"/>
  <c r="AF105" i="6"/>
  <c r="AE105" i="6"/>
  <c r="AD105" i="6"/>
  <c r="AC105" i="6"/>
  <c r="AB105" i="6"/>
  <c r="AA105" i="6"/>
  <c r="Z105" i="6"/>
  <c r="Y105" i="6"/>
  <c r="X105" i="6"/>
  <c r="W105" i="6"/>
  <c r="V105" i="6"/>
  <c r="U105" i="6"/>
  <c r="T105" i="6"/>
  <c r="S105" i="6"/>
  <c r="R105" i="6"/>
  <c r="Q105" i="6"/>
  <c r="P105" i="6"/>
  <c r="O105" i="6"/>
  <c r="N105" i="6"/>
  <c r="M105" i="6"/>
  <c r="L105" i="6"/>
  <c r="K105" i="6"/>
  <c r="J105" i="6"/>
  <c r="I105" i="6"/>
  <c r="H105" i="6"/>
  <c r="G105" i="6"/>
  <c r="F105" i="6"/>
  <c r="E105" i="6"/>
  <c r="D105" i="6"/>
  <c r="C105" i="6"/>
  <c r="B105" i="6"/>
  <c r="AH104" i="6"/>
  <c r="AG104" i="6"/>
  <c r="AF104" i="6"/>
  <c r="AE104" i="6"/>
  <c r="AD104" i="6"/>
  <c r="AC104" i="6"/>
  <c r="AB104" i="6"/>
  <c r="AA104" i="6"/>
  <c r="Z104" i="6"/>
  <c r="Y104" i="6"/>
  <c r="X104" i="6"/>
  <c r="W104" i="6"/>
  <c r="V104" i="6"/>
  <c r="U104" i="6"/>
  <c r="T104" i="6"/>
  <c r="S104" i="6"/>
  <c r="R104" i="6"/>
  <c r="Q104" i="6"/>
  <c r="P104" i="6"/>
  <c r="O104" i="6"/>
  <c r="N104" i="6"/>
  <c r="M104" i="6"/>
  <c r="L104" i="6"/>
  <c r="K104" i="6"/>
  <c r="J104" i="6"/>
  <c r="I104" i="6"/>
  <c r="H104" i="6"/>
  <c r="G104" i="6"/>
  <c r="F104" i="6"/>
  <c r="E104" i="6"/>
  <c r="D104" i="6"/>
  <c r="C104" i="6"/>
  <c r="B104" i="6"/>
  <c r="AH103" i="6"/>
  <c r="AG103" i="6"/>
  <c r="AF103" i="6"/>
  <c r="AE103" i="6"/>
  <c r="AD103" i="6"/>
  <c r="AC103" i="6"/>
  <c r="AB103" i="6"/>
  <c r="AA103" i="6"/>
  <c r="Z103" i="6"/>
  <c r="Y103" i="6"/>
  <c r="X103" i="6"/>
  <c r="W103" i="6"/>
  <c r="V103" i="6"/>
  <c r="U103" i="6"/>
  <c r="T103" i="6"/>
  <c r="S103" i="6"/>
  <c r="R103" i="6"/>
  <c r="Q103" i="6"/>
  <c r="P103" i="6"/>
  <c r="O103" i="6"/>
  <c r="N103" i="6"/>
  <c r="M103" i="6"/>
  <c r="L103" i="6"/>
  <c r="K103" i="6"/>
  <c r="J103" i="6"/>
  <c r="I103" i="6"/>
  <c r="H103" i="6"/>
  <c r="G103" i="6"/>
  <c r="F103" i="6"/>
  <c r="E103" i="6"/>
  <c r="D103" i="6"/>
  <c r="C103" i="6"/>
  <c r="B103" i="6"/>
  <c r="AH102" i="6"/>
  <c r="AG102" i="6"/>
  <c r="AF102" i="6"/>
  <c r="AE102" i="6"/>
  <c r="AD102" i="6"/>
  <c r="AC102" i="6"/>
  <c r="AB102" i="6"/>
  <c r="AA102" i="6"/>
  <c r="Z102" i="6"/>
  <c r="Y102" i="6"/>
  <c r="X102" i="6"/>
  <c r="W102" i="6"/>
  <c r="V102" i="6"/>
  <c r="U102" i="6"/>
  <c r="T102" i="6"/>
  <c r="S102" i="6"/>
  <c r="R102" i="6"/>
  <c r="Q102" i="6"/>
  <c r="P102" i="6"/>
  <c r="O102" i="6"/>
  <c r="N102" i="6"/>
  <c r="M102" i="6"/>
  <c r="L102" i="6"/>
  <c r="K102" i="6"/>
  <c r="J102" i="6"/>
  <c r="I102" i="6"/>
  <c r="H102" i="6"/>
  <c r="G102" i="6"/>
  <c r="F102" i="6"/>
  <c r="E102" i="6"/>
  <c r="D102" i="6"/>
  <c r="C102" i="6"/>
  <c r="B102" i="6"/>
  <c r="AH101" i="6"/>
  <c r="AG101" i="6"/>
  <c r="AF101" i="6"/>
  <c r="AE101" i="6"/>
  <c r="AD101" i="6"/>
  <c r="AC101" i="6"/>
  <c r="AB101" i="6"/>
  <c r="AA101" i="6"/>
  <c r="Z101" i="6"/>
  <c r="Y101" i="6"/>
  <c r="X101" i="6"/>
  <c r="W101" i="6"/>
  <c r="V101" i="6"/>
  <c r="U101" i="6"/>
  <c r="T101" i="6"/>
  <c r="S101" i="6"/>
  <c r="R101" i="6"/>
  <c r="Q101" i="6"/>
  <c r="P101" i="6"/>
  <c r="O101" i="6"/>
  <c r="N101" i="6"/>
  <c r="M101" i="6"/>
  <c r="L101" i="6"/>
  <c r="K101" i="6"/>
  <c r="J101" i="6"/>
  <c r="I101" i="6"/>
  <c r="H101" i="6"/>
  <c r="G101" i="6"/>
  <c r="F101" i="6"/>
  <c r="E101" i="6"/>
  <c r="D101" i="6"/>
  <c r="C101" i="6"/>
  <c r="B101"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G100" i="6"/>
  <c r="F100" i="6"/>
  <c r="E100" i="6"/>
  <c r="D100" i="6"/>
  <c r="C100" i="6"/>
  <c r="B100" i="6"/>
  <c r="AH99" i="6"/>
  <c r="AG99" i="6"/>
  <c r="AF99" i="6"/>
  <c r="AE99" i="6"/>
  <c r="AD99" i="6"/>
  <c r="AC99" i="6"/>
  <c r="AB99" i="6"/>
  <c r="AA99" i="6"/>
  <c r="Z99" i="6"/>
  <c r="Y99" i="6"/>
  <c r="X99" i="6"/>
  <c r="W99" i="6"/>
  <c r="V99" i="6"/>
  <c r="U99" i="6"/>
  <c r="T99" i="6"/>
  <c r="S99" i="6"/>
  <c r="R99" i="6"/>
  <c r="Q99" i="6"/>
  <c r="P99" i="6"/>
  <c r="O99" i="6"/>
  <c r="N99" i="6"/>
  <c r="M99" i="6"/>
  <c r="L99" i="6"/>
  <c r="K99" i="6"/>
  <c r="J99" i="6"/>
  <c r="I99" i="6"/>
  <c r="H99" i="6"/>
  <c r="G99" i="6"/>
  <c r="F99" i="6"/>
  <c r="E99" i="6"/>
  <c r="D99" i="6"/>
  <c r="C99" i="6"/>
  <c r="B99"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D98" i="6"/>
  <c r="C98" i="6"/>
  <c r="B98"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D97" i="6"/>
  <c r="C97" i="6"/>
  <c r="B97"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D96" i="6"/>
  <c r="C96" i="6"/>
  <c r="B96"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D95" i="6"/>
  <c r="C95" i="6"/>
  <c r="B95"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D94" i="6"/>
  <c r="C94" i="6"/>
  <c r="B94"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D93" i="6"/>
  <c r="C93" i="6"/>
  <c r="B93"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D92" i="6"/>
  <c r="C92" i="6"/>
  <c r="B92"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D91" i="6"/>
  <c r="C91" i="6"/>
  <c r="B91"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D90" i="6"/>
  <c r="C90" i="6"/>
  <c r="B90"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D88" i="6"/>
  <c r="C88" i="6"/>
  <c r="B88"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D86" i="6"/>
  <c r="C86" i="6"/>
  <c r="B86"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D84" i="6"/>
  <c r="C84" i="6"/>
  <c r="B84"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D83" i="6"/>
  <c r="C83" i="6"/>
  <c r="B83"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D82" i="6"/>
  <c r="C82" i="6"/>
  <c r="B82" i="6"/>
  <c r="AH81" i="6"/>
  <c r="AG81" i="6"/>
  <c r="AF81" i="6"/>
  <c r="AE81" i="6"/>
  <c r="AD81" i="6"/>
  <c r="AC81" i="6"/>
  <c r="AB81" i="6"/>
  <c r="AA81" i="6"/>
  <c r="Z81" i="6"/>
  <c r="Y81" i="6"/>
  <c r="X81" i="6"/>
  <c r="W81" i="6"/>
  <c r="V81" i="6"/>
  <c r="U81" i="6"/>
  <c r="T81" i="6"/>
  <c r="S81" i="6"/>
  <c r="R81" i="6"/>
  <c r="Q81" i="6"/>
  <c r="P81" i="6"/>
  <c r="O81" i="6"/>
  <c r="N81" i="6"/>
  <c r="M81" i="6"/>
  <c r="L81" i="6"/>
  <c r="K81" i="6"/>
  <c r="J81" i="6"/>
  <c r="I81" i="6"/>
  <c r="H81" i="6"/>
  <c r="G81" i="6"/>
  <c r="F81" i="6"/>
  <c r="E81" i="6"/>
  <c r="D81" i="6"/>
  <c r="C81" i="6"/>
  <c r="B81" i="6"/>
  <c r="AH80" i="6"/>
  <c r="AG80" i="6"/>
  <c r="AF80" i="6"/>
  <c r="AE80" i="6"/>
  <c r="AD80" i="6"/>
  <c r="AC80" i="6"/>
  <c r="AB80" i="6"/>
  <c r="AA80" i="6"/>
  <c r="Z80" i="6"/>
  <c r="Y80" i="6"/>
  <c r="X80" i="6"/>
  <c r="W80" i="6"/>
  <c r="V80" i="6"/>
  <c r="U80" i="6"/>
  <c r="T80" i="6"/>
  <c r="S80" i="6"/>
  <c r="R80" i="6"/>
  <c r="Q80" i="6"/>
  <c r="P80" i="6"/>
  <c r="O80" i="6"/>
  <c r="N80" i="6"/>
  <c r="M80" i="6"/>
  <c r="L80" i="6"/>
  <c r="K80" i="6"/>
  <c r="J80" i="6"/>
  <c r="I80" i="6"/>
  <c r="H80" i="6"/>
  <c r="G80" i="6"/>
  <c r="F80" i="6"/>
  <c r="E80" i="6"/>
  <c r="D80" i="6"/>
  <c r="C80" i="6"/>
  <c r="B80"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G78" i="6"/>
  <c r="F78" i="6"/>
  <c r="E78" i="6"/>
  <c r="D78" i="6"/>
  <c r="C78" i="6"/>
  <c r="B78"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E77" i="6"/>
  <c r="D77" i="6"/>
  <c r="C77" i="6"/>
  <c r="B77" i="6"/>
  <c r="AH76" i="6"/>
  <c r="AG76" i="6"/>
  <c r="AF76" i="6"/>
  <c r="AE76" i="6"/>
  <c r="AD76" i="6"/>
  <c r="AC76" i="6"/>
  <c r="AB76" i="6"/>
  <c r="AA76" i="6"/>
  <c r="Z76" i="6"/>
  <c r="Y76" i="6"/>
  <c r="X76" i="6"/>
  <c r="W76" i="6"/>
  <c r="V76" i="6"/>
  <c r="U76" i="6"/>
  <c r="T76" i="6"/>
  <c r="S76" i="6"/>
  <c r="R76" i="6"/>
  <c r="Q76" i="6"/>
  <c r="P76" i="6"/>
  <c r="O76" i="6"/>
  <c r="N76" i="6"/>
  <c r="M76" i="6"/>
  <c r="L76" i="6"/>
  <c r="K76" i="6"/>
  <c r="J76" i="6"/>
  <c r="I76" i="6"/>
  <c r="H76" i="6"/>
  <c r="G76" i="6"/>
  <c r="F76" i="6"/>
  <c r="E76" i="6"/>
  <c r="D76" i="6"/>
  <c r="C76" i="6"/>
  <c r="B76" i="6"/>
  <c r="AH75" i="6"/>
  <c r="AG75" i="6"/>
  <c r="AF75" i="6"/>
  <c r="AE75" i="6"/>
  <c r="AD75" i="6"/>
  <c r="AC75" i="6"/>
  <c r="AB75" i="6"/>
  <c r="AA75" i="6"/>
  <c r="Z75" i="6"/>
  <c r="Y75" i="6"/>
  <c r="X75" i="6"/>
  <c r="W75" i="6"/>
  <c r="V75" i="6"/>
  <c r="U75" i="6"/>
  <c r="T75" i="6"/>
  <c r="S75" i="6"/>
  <c r="R75" i="6"/>
  <c r="Q75" i="6"/>
  <c r="P75" i="6"/>
  <c r="O75" i="6"/>
  <c r="N75" i="6"/>
  <c r="M75" i="6"/>
  <c r="L75" i="6"/>
  <c r="K75" i="6"/>
  <c r="J75" i="6"/>
  <c r="I75" i="6"/>
  <c r="H75" i="6"/>
  <c r="G75" i="6"/>
  <c r="F75" i="6"/>
  <c r="E75" i="6"/>
  <c r="D75" i="6"/>
  <c r="C75" i="6"/>
  <c r="B75" i="6"/>
  <c r="AH74" i="6"/>
  <c r="AG74" i="6"/>
  <c r="AF74" i="6"/>
  <c r="AE74" i="6"/>
  <c r="AD74" i="6"/>
  <c r="AC74" i="6"/>
  <c r="AB74" i="6"/>
  <c r="AA74" i="6"/>
  <c r="Z74" i="6"/>
  <c r="Y74" i="6"/>
  <c r="X74" i="6"/>
  <c r="W74" i="6"/>
  <c r="V74" i="6"/>
  <c r="U74" i="6"/>
  <c r="T74" i="6"/>
  <c r="S74" i="6"/>
  <c r="R74" i="6"/>
  <c r="Q74" i="6"/>
  <c r="P74" i="6"/>
  <c r="O74" i="6"/>
  <c r="N74" i="6"/>
  <c r="M74" i="6"/>
  <c r="L74" i="6"/>
  <c r="K74" i="6"/>
  <c r="J74" i="6"/>
  <c r="I74" i="6"/>
  <c r="H74" i="6"/>
  <c r="G74" i="6"/>
  <c r="F74" i="6"/>
  <c r="E74" i="6"/>
  <c r="D74" i="6"/>
  <c r="C74" i="6"/>
  <c r="B74" i="6"/>
  <c r="AH73" i="6"/>
  <c r="AG73" i="6"/>
  <c r="AF73" i="6"/>
  <c r="AE73" i="6"/>
  <c r="AD73" i="6"/>
  <c r="AC73" i="6"/>
  <c r="AB73" i="6"/>
  <c r="AA73" i="6"/>
  <c r="Z73" i="6"/>
  <c r="Y73" i="6"/>
  <c r="X73" i="6"/>
  <c r="W73" i="6"/>
  <c r="V73" i="6"/>
  <c r="U73" i="6"/>
  <c r="T73" i="6"/>
  <c r="S73" i="6"/>
  <c r="R73" i="6"/>
  <c r="Q73" i="6"/>
  <c r="P73" i="6"/>
  <c r="O73" i="6"/>
  <c r="N73" i="6"/>
  <c r="M73" i="6"/>
  <c r="L73" i="6"/>
  <c r="K73" i="6"/>
  <c r="J73" i="6"/>
  <c r="I73" i="6"/>
  <c r="H73" i="6"/>
  <c r="G73" i="6"/>
  <c r="F73" i="6"/>
  <c r="E73" i="6"/>
  <c r="D73" i="6"/>
  <c r="C73" i="6"/>
  <c r="B73" i="6"/>
  <c r="AH72" i="6"/>
  <c r="AG72" i="6"/>
  <c r="AF72" i="6"/>
  <c r="AE72" i="6"/>
  <c r="AD72" i="6"/>
  <c r="AC72" i="6"/>
  <c r="AB72" i="6"/>
  <c r="AA72" i="6"/>
  <c r="Z72" i="6"/>
  <c r="Y72" i="6"/>
  <c r="X72" i="6"/>
  <c r="W72" i="6"/>
  <c r="V72" i="6"/>
  <c r="U72" i="6"/>
  <c r="T72" i="6"/>
  <c r="S72" i="6"/>
  <c r="R72" i="6"/>
  <c r="Q72" i="6"/>
  <c r="P72" i="6"/>
  <c r="O72" i="6"/>
  <c r="N72" i="6"/>
  <c r="M72" i="6"/>
  <c r="L72" i="6"/>
  <c r="K72" i="6"/>
  <c r="J72" i="6"/>
  <c r="I72" i="6"/>
  <c r="H72" i="6"/>
  <c r="G72" i="6"/>
  <c r="F72" i="6"/>
  <c r="E72" i="6"/>
  <c r="D72" i="6"/>
  <c r="C72" i="6"/>
  <c r="B72" i="6"/>
  <c r="AH71" i="6"/>
  <c r="AG71" i="6"/>
  <c r="AF71" i="6"/>
  <c r="AE71" i="6"/>
  <c r="AD71" i="6"/>
  <c r="AC71" i="6"/>
  <c r="AB71" i="6"/>
  <c r="AA71" i="6"/>
  <c r="Z71" i="6"/>
  <c r="Y71" i="6"/>
  <c r="X71" i="6"/>
  <c r="W71" i="6"/>
  <c r="V71" i="6"/>
  <c r="U71" i="6"/>
  <c r="T71" i="6"/>
  <c r="S71" i="6"/>
  <c r="R71" i="6"/>
  <c r="Q71" i="6"/>
  <c r="P71" i="6"/>
  <c r="O71" i="6"/>
  <c r="N71" i="6"/>
  <c r="M71" i="6"/>
  <c r="L71" i="6"/>
  <c r="K71" i="6"/>
  <c r="J71" i="6"/>
  <c r="I71" i="6"/>
  <c r="H71" i="6"/>
  <c r="G71" i="6"/>
  <c r="F71" i="6"/>
  <c r="E71" i="6"/>
  <c r="D71" i="6"/>
  <c r="C71" i="6"/>
  <c r="B71" i="6"/>
  <c r="AH70" i="6"/>
  <c r="AG70" i="6"/>
  <c r="AF70" i="6"/>
  <c r="AE70" i="6"/>
  <c r="AD70" i="6"/>
  <c r="AC70" i="6"/>
  <c r="AB70" i="6"/>
  <c r="AA70" i="6"/>
  <c r="Z70" i="6"/>
  <c r="Y70" i="6"/>
  <c r="X70" i="6"/>
  <c r="W70" i="6"/>
  <c r="V70" i="6"/>
  <c r="U70" i="6"/>
  <c r="T70" i="6"/>
  <c r="S70" i="6"/>
  <c r="R70" i="6"/>
  <c r="Q70" i="6"/>
  <c r="P70" i="6"/>
  <c r="O70" i="6"/>
  <c r="N70" i="6"/>
  <c r="M70" i="6"/>
  <c r="L70" i="6"/>
  <c r="K70" i="6"/>
  <c r="J70" i="6"/>
  <c r="I70" i="6"/>
  <c r="H70" i="6"/>
  <c r="G70" i="6"/>
  <c r="F70" i="6"/>
  <c r="E70" i="6"/>
  <c r="D70" i="6"/>
  <c r="C70" i="6"/>
  <c r="B70" i="6"/>
  <c r="AH69" i="6"/>
  <c r="AG69" i="6"/>
  <c r="AF69" i="6"/>
  <c r="AE69" i="6"/>
  <c r="AD69" i="6"/>
  <c r="AC69" i="6"/>
  <c r="AB69" i="6"/>
  <c r="AA69" i="6"/>
  <c r="Z69" i="6"/>
  <c r="Y69" i="6"/>
  <c r="X69" i="6"/>
  <c r="W69" i="6"/>
  <c r="V69" i="6"/>
  <c r="U69" i="6"/>
  <c r="T69" i="6"/>
  <c r="S69" i="6"/>
  <c r="R69" i="6"/>
  <c r="Q69" i="6"/>
  <c r="P69" i="6"/>
  <c r="O69" i="6"/>
  <c r="N69" i="6"/>
  <c r="M69" i="6"/>
  <c r="L69" i="6"/>
  <c r="K69" i="6"/>
  <c r="J69" i="6"/>
  <c r="I69" i="6"/>
  <c r="H69" i="6"/>
  <c r="G69" i="6"/>
  <c r="F69" i="6"/>
  <c r="E69" i="6"/>
  <c r="D69" i="6"/>
  <c r="C69" i="6"/>
  <c r="B69"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B68"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G67" i="6"/>
  <c r="F67" i="6"/>
  <c r="E67" i="6"/>
  <c r="D67" i="6"/>
  <c r="C67" i="6"/>
  <c r="B67"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B66" i="6"/>
  <c r="AH65" i="6"/>
  <c r="AG65" i="6"/>
  <c r="AF65" i="6"/>
  <c r="AE65" i="6"/>
  <c r="AD65" i="6"/>
  <c r="AC65" i="6"/>
  <c r="AB65" i="6"/>
  <c r="AA65" i="6"/>
  <c r="Z65" i="6"/>
  <c r="Y65" i="6"/>
  <c r="X65" i="6"/>
  <c r="W65" i="6"/>
  <c r="V65" i="6"/>
  <c r="U65" i="6"/>
  <c r="T65" i="6"/>
  <c r="S65" i="6"/>
  <c r="R65" i="6"/>
  <c r="Q65" i="6"/>
  <c r="P65" i="6"/>
  <c r="O65" i="6"/>
  <c r="N65" i="6"/>
  <c r="M65" i="6"/>
  <c r="L65" i="6"/>
  <c r="K65" i="6"/>
  <c r="J65" i="6"/>
  <c r="I65" i="6"/>
  <c r="H65" i="6"/>
  <c r="G65" i="6"/>
  <c r="F65" i="6"/>
  <c r="E65" i="6"/>
  <c r="D65" i="6"/>
  <c r="C65" i="6"/>
  <c r="B65" i="6"/>
  <c r="AH64" i="6"/>
  <c r="AG64" i="6"/>
  <c r="AF64" i="6"/>
  <c r="AE64" i="6"/>
  <c r="AD64" i="6"/>
  <c r="AC64" i="6"/>
  <c r="AB64" i="6"/>
  <c r="AA64" i="6"/>
  <c r="Z64" i="6"/>
  <c r="Y64" i="6"/>
  <c r="X64" i="6"/>
  <c r="W64" i="6"/>
  <c r="V64" i="6"/>
  <c r="U64" i="6"/>
  <c r="T64" i="6"/>
  <c r="S64" i="6"/>
  <c r="R64" i="6"/>
  <c r="Q64" i="6"/>
  <c r="P64" i="6"/>
  <c r="O64" i="6"/>
  <c r="N64" i="6"/>
  <c r="M64" i="6"/>
  <c r="L64" i="6"/>
  <c r="K64" i="6"/>
  <c r="J64" i="6"/>
  <c r="I64" i="6"/>
  <c r="H64" i="6"/>
  <c r="G64" i="6"/>
  <c r="F64" i="6"/>
  <c r="E64" i="6"/>
  <c r="D64" i="6"/>
  <c r="C64" i="6"/>
  <c r="B64" i="6"/>
  <c r="AH63" i="6"/>
  <c r="AG63" i="6"/>
  <c r="AF63" i="6"/>
  <c r="AE63" i="6"/>
  <c r="AD63" i="6"/>
  <c r="AC63" i="6"/>
  <c r="AB63" i="6"/>
  <c r="AA63" i="6"/>
  <c r="Z63" i="6"/>
  <c r="Y63" i="6"/>
  <c r="X63" i="6"/>
  <c r="W63" i="6"/>
  <c r="V63" i="6"/>
  <c r="U63" i="6"/>
  <c r="T63" i="6"/>
  <c r="S63" i="6"/>
  <c r="R63" i="6"/>
  <c r="Q63" i="6"/>
  <c r="P63" i="6"/>
  <c r="O63" i="6"/>
  <c r="N63" i="6"/>
  <c r="M63" i="6"/>
  <c r="L63" i="6"/>
  <c r="K63" i="6"/>
  <c r="J63" i="6"/>
  <c r="I63" i="6"/>
  <c r="H63" i="6"/>
  <c r="G63" i="6"/>
  <c r="F63" i="6"/>
  <c r="E63" i="6"/>
  <c r="D63" i="6"/>
  <c r="C63" i="6"/>
  <c r="B63" i="6"/>
  <c r="AH62" i="6"/>
  <c r="AG62" i="6"/>
  <c r="AF62" i="6"/>
  <c r="AE62" i="6"/>
  <c r="AD62" i="6"/>
  <c r="AC62" i="6"/>
  <c r="AB62" i="6"/>
  <c r="AA62" i="6"/>
  <c r="Z62" i="6"/>
  <c r="Y62" i="6"/>
  <c r="X62" i="6"/>
  <c r="W62" i="6"/>
  <c r="V62" i="6"/>
  <c r="U62" i="6"/>
  <c r="T62" i="6"/>
  <c r="S62" i="6"/>
  <c r="R62" i="6"/>
  <c r="Q62" i="6"/>
  <c r="P62" i="6"/>
  <c r="O62" i="6"/>
  <c r="N62" i="6"/>
  <c r="M62" i="6"/>
  <c r="L62" i="6"/>
  <c r="K62" i="6"/>
  <c r="J62" i="6"/>
  <c r="I62" i="6"/>
  <c r="H62" i="6"/>
  <c r="G62" i="6"/>
  <c r="F62" i="6"/>
  <c r="E62" i="6"/>
  <c r="D62" i="6"/>
  <c r="C62" i="6"/>
  <c r="B62" i="6"/>
  <c r="AH61" i="6"/>
  <c r="AG61" i="6"/>
  <c r="AF61" i="6"/>
  <c r="AE61" i="6"/>
  <c r="AD61" i="6"/>
  <c r="AC61" i="6"/>
  <c r="AB61" i="6"/>
  <c r="AA61" i="6"/>
  <c r="Z61" i="6"/>
  <c r="Y61" i="6"/>
  <c r="X61" i="6"/>
  <c r="W61" i="6"/>
  <c r="V61" i="6"/>
  <c r="U61" i="6"/>
  <c r="T61" i="6"/>
  <c r="S61" i="6"/>
  <c r="R61" i="6"/>
  <c r="Q61" i="6"/>
  <c r="P61" i="6"/>
  <c r="O61" i="6"/>
  <c r="N61" i="6"/>
  <c r="M61" i="6"/>
  <c r="L61" i="6"/>
  <c r="K61" i="6"/>
  <c r="J61" i="6"/>
  <c r="I61" i="6"/>
  <c r="H61" i="6"/>
  <c r="G61" i="6"/>
  <c r="F61" i="6"/>
  <c r="E61" i="6"/>
  <c r="D61" i="6"/>
  <c r="C61" i="6"/>
  <c r="B61"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60" i="6"/>
  <c r="C60" i="6"/>
  <c r="B60" i="6"/>
  <c r="AH59" i="6"/>
  <c r="AG59" i="6"/>
  <c r="AF59" i="6"/>
  <c r="AE59" i="6"/>
  <c r="AD59" i="6"/>
  <c r="AC59" i="6"/>
  <c r="AB59" i="6"/>
  <c r="AA59" i="6"/>
  <c r="Z59" i="6"/>
  <c r="Y59" i="6"/>
  <c r="X59" i="6"/>
  <c r="W59" i="6"/>
  <c r="V59" i="6"/>
  <c r="U59" i="6"/>
  <c r="T59" i="6"/>
  <c r="S59" i="6"/>
  <c r="R59" i="6"/>
  <c r="Q59" i="6"/>
  <c r="P59" i="6"/>
  <c r="O59" i="6"/>
  <c r="N59" i="6"/>
  <c r="M59" i="6"/>
  <c r="L59" i="6"/>
  <c r="K59" i="6"/>
  <c r="J59" i="6"/>
  <c r="I59" i="6"/>
  <c r="H59" i="6"/>
  <c r="G59" i="6"/>
  <c r="F59" i="6"/>
  <c r="E59" i="6"/>
  <c r="D59" i="6"/>
  <c r="C59" i="6"/>
  <c r="B59" i="6"/>
  <c r="AH58" i="6"/>
  <c r="AG58" i="6"/>
  <c r="AF58" i="6"/>
  <c r="AE58" i="6"/>
  <c r="AD58" i="6"/>
  <c r="AC58" i="6"/>
  <c r="AB58" i="6"/>
  <c r="AA58" i="6"/>
  <c r="Z58" i="6"/>
  <c r="Y58" i="6"/>
  <c r="X58" i="6"/>
  <c r="W58" i="6"/>
  <c r="V58" i="6"/>
  <c r="U58" i="6"/>
  <c r="T58" i="6"/>
  <c r="S58" i="6"/>
  <c r="R58" i="6"/>
  <c r="Q58" i="6"/>
  <c r="P58" i="6"/>
  <c r="O58" i="6"/>
  <c r="N58" i="6"/>
  <c r="M58" i="6"/>
  <c r="L58" i="6"/>
  <c r="K58" i="6"/>
  <c r="J58" i="6"/>
  <c r="I58" i="6"/>
  <c r="H58" i="6"/>
  <c r="G58" i="6"/>
  <c r="F58" i="6"/>
  <c r="E58" i="6"/>
  <c r="D58" i="6"/>
  <c r="C58" i="6"/>
  <c r="B58"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G56" i="6"/>
  <c r="F56" i="6"/>
  <c r="E56" i="6"/>
  <c r="D56" i="6"/>
  <c r="C56" i="6"/>
  <c r="B56" i="6"/>
  <c r="AH55" i="6"/>
  <c r="AG55" i="6"/>
  <c r="AF55" i="6"/>
  <c r="AE55" i="6"/>
  <c r="AD55" i="6"/>
  <c r="AC55" i="6"/>
  <c r="AB55" i="6"/>
  <c r="AA55" i="6"/>
  <c r="Z55" i="6"/>
  <c r="Y55" i="6"/>
  <c r="X55" i="6"/>
  <c r="W55" i="6"/>
  <c r="V55" i="6"/>
  <c r="U55" i="6"/>
  <c r="T55" i="6"/>
  <c r="S55" i="6"/>
  <c r="R55" i="6"/>
  <c r="Q55" i="6"/>
  <c r="P55" i="6"/>
  <c r="O55" i="6"/>
  <c r="N55" i="6"/>
  <c r="M55" i="6"/>
  <c r="L55" i="6"/>
  <c r="K55" i="6"/>
  <c r="J55" i="6"/>
  <c r="I55" i="6"/>
  <c r="H55" i="6"/>
  <c r="G55" i="6"/>
  <c r="F55" i="6"/>
  <c r="E55" i="6"/>
  <c r="D55" i="6"/>
  <c r="C55" i="6"/>
  <c r="B55" i="6"/>
  <c r="AH54" i="6"/>
  <c r="AG54" i="6"/>
  <c r="AF54" i="6"/>
  <c r="AE54" i="6"/>
  <c r="AD54" i="6"/>
  <c r="AC54" i="6"/>
  <c r="AB54" i="6"/>
  <c r="AA54" i="6"/>
  <c r="Z54" i="6"/>
  <c r="Y54" i="6"/>
  <c r="X54" i="6"/>
  <c r="W54" i="6"/>
  <c r="V54" i="6"/>
  <c r="U54" i="6"/>
  <c r="T54" i="6"/>
  <c r="S54" i="6"/>
  <c r="R54" i="6"/>
  <c r="Q54" i="6"/>
  <c r="P54" i="6"/>
  <c r="O54" i="6"/>
  <c r="N54" i="6"/>
  <c r="M54" i="6"/>
  <c r="L54" i="6"/>
  <c r="K54" i="6"/>
  <c r="J54" i="6"/>
  <c r="I54" i="6"/>
  <c r="H54" i="6"/>
  <c r="G54" i="6"/>
  <c r="F54" i="6"/>
  <c r="E54" i="6"/>
  <c r="D54" i="6"/>
  <c r="C54" i="6"/>
  <c r="B54" i="6"/>
  <c r="AH53" i="6"/>
  <c r="AG53" i="6"/>
  <c r="AF53" i="6"/>
  <c r="AE53" i="6"/>
  <c r="AD53" i="6"/>
  <c r="AC53" i="6"/>
  <c r="AB53" i="6"/>
  <c r="AA53" i="6"/>
  <c r="Z53" i="6"/>
  <c r="Y53" i="6"/>
  <c r="X53" i="6"/>
  <c r="W53" i="6"/>
  <c r="V53" i="6"/>
  <c r="U53" i="6"/>
  <c r="T53" i="6"/>
  <c r="S53" i="6"/>
  <c r="R53" i="6"/>
  <c r="Q53" i="6"/>
  <c r="P53" i="6"/>
  <c r="O53" i="6"/>
  <c r="N53" i="6"/>
  <c r="M53" i="6"/>
  <c r="L53" i="6"/>
  <c r="K53" i="6"/>
  <c r="J53" i="6"/>
  <c r="I53" i="6"/>
  <c r="H53" i="6"/>
  <c r="G53" i="6"/>
  <c r="F53" i="6"/>
  <c r="E53" i="6"/>
  <c r="D53" i="6"/>
  <c r="C53" i="6"/>
  <c r="B53" i="6"/>
  <c r="AH52" i="6"/>
  <c r="AG52" i="6"/>
  <c r="AF52" i="6"/>
  <c r="AE52" i="6"/>
  <c r="AD52" i="6"/>
  <c r="AC52" i="6"/>
  <c r="AB52" i="6"/>
  <c r="AA52" i="6"/>
  <c r="Z52" i="6"/>
  <c r="Y52" i="6"/>
  <c r="X52" i="6"/>
  <c r="W52" i="6"/>
  <c r="V52" i="6"/>
  <c r="U52" i="6"/>
  <c r="T52" i="6"/>
  <c r="S52" i="6"/>
  <c r="R52" i="6"/>
  <c r="Q52" i="6"/>
  <c r="P52" i="6"/>
  <c r="O52" i="6"/>
  <c r="N52" i="6"/>
  <c r="M52" i="6"/>
  <c r="L52" i="6"/>
  <c r="K52" i="6"/>
  <c r="J52" i="6"/>
  <c r="I52" i="6"/>
  <c r="H52" i="6"/>
  <c r="G52" i="6"/>
  <c r="F52" i="6"/>
  <c r="E52" i="6"/>
  <c r="D52" i="6"/>
  <c r="C52" i="6"/>
  <c r="B52" i="6"/>
  <c r="AH51" i="6"/>
  <c r="AG51" i="6"/>
  <c r="AF51" i="6"/>
  <c r="AE51" i="6"/>
  <c r="AD51" i="6"/>
  <c r="AC51" i="6"/>
  <c r="AB51" i="6"/>
  <c r="AA51" i="6"/>
  <c r="Z51" i="6"/>
  <c r="Y51" i="6"/>
  <c r="X51" i="6"/>
  <c r="W51" i="6"/>
  <c r="V51" i="6"/>
  <c r="U51" i="6"/>
  <c r="T51" i="6"/>
  <c r="S51" i="6"/>
  <c r="R51" i="6"/>
  <c r="Q51" i="6"/>
  <c r="P51" i="6"/>
  <c r="O51" i="6"/>
  <c r="N51" i="6"/>
  <c r="M51" i="6"/>
  <c r="L51" i="6"/>
  <c r="K51" i="6"/>
  <c r="J51" i="6"/>
  <c r="I51" i="6"/>
  <c r="H51" i="6"/>
  <c r="G51" i="6"/>
  <c r="F51" i="6"/>
  <c r="E51" i="6"/>
  <c r="D51" i="6"/>
  <c r="C51" i="6"/>
  <c r="B51" i="6"/>
  <c r="AH50" i="6"/>
  <c r="AG50" i="6"/>
  <c r="AF50" i="6"/>
  <c r="AE50" i="6"/>
  <c r="AD50" i="6"/>
  <c r="AC50" i="6"/>
  <c r="AB50" i="6"/>
  <c r="AA50" i="6"/>
  <c r="Z50" i="6"/>
  <c r="Y50" i="6"/>
  <c r="X50" i="6"/>
  <c r="W50" i="6"/>
  <c r="V50" i="6"/>
  <c r="U50" i="6"/>
  <c r="T50" i="6"/>
  <c r="S50" i="6"/>
  <c r="R50" i="6"/>
  <c r="Q50" i="6"/>
  <c r="P50" i="6"/>
  <c r="O50" i="6"/>
  <c r="N50" i="6"/>
  <c r="M50" i="6"/>
  <c r="L50" i="6"/>
  <c r="K50" i="6"/>
  <c r="J50" i="6"/>
  <c r="I50" i="6"/>
  <c r="H50" i="6"/>
  <c r="G50" i="6"/>
  <c r="F50" i="6"/>
  <c r="E50" i="6"/>
  <c r="D50" i="6"/>
  <c r="C50" i="6"/>
  <c r="B50" i="6"/>
  <c r="AH49" i="6"/>
  <c r="AG49" i="6"/>
  <c r="AF49" i="6"/>
  <c r="AE49" i="6"/>
  <c r="AD49" i="6"/>
  <c r="AC49" i="6"/>
  <c r="AB49" i="6"/>
  <c r="AA49" i="6"/>
  <c r="Z49" i="6"/>
  <c r="Y49" i="6"/>
  <c r="X49" i="6"/>
  <c r="W49" i="6"/>
  <c r="V49" i="6"/>
  <c r="U49" i="6"/>
  <c r="T49" i="6"/>
  <c r="S49" i="6"/>
  <c r="R49" i="6"/>
  <c r="Q49" i="6"/>
  <c r="P49" i="6"/>
  <c r="O49" i="6"/>
  <c r="N49" i="6"/>
  <c r="M49" i="6"/>
  <c r="L49" i="6"/>
  <c r="K49" i="6"/>
  <c r="J49" i="6"/>
  <c r="I49" i="6"/>
  <c r="H49" i="6"/>
  <c r="G49" i="6"/>
  <c r="F49" i="6"/>
  <c r="E49" i="6"/>
  <c r="D49" i="6"/>
  <c r="C49" i="6"/>
  <c r="B49"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E48" i="6"/>
  <c r="D48" i="6"/>
  <c r="C48" i="6"/>
  <c r="B48" i="6"/>
  <c r="AH47" i="6"/>
  <c r="AG47" i="6"/>
  <c r="AF47" i="6"/>
  <c r="AE47" i="6"/>
  <c r="AD47" i="6"/>
  <c r="AC47" i="6"/>
  <c r="AB47" i="6"/>
  <c r="AA47" i="6"/>
  <c r="Z47" i="6"/>
  <c r="Y47" i="6"/>
  <c r="X47" i="6"/>
  <c r="W47" i="6"/>
  <c r="V47" i="6"/>
  <c r="U47" i="6"/>
  <c r="T47" i="6"/>
  <c r="S47" i="6"/>
  <c r="R47" i="6"/>
  <c r="Q47" i="6"/>
  <c r="P47" i="6"/>
  <c r="O47" i="6"/>
  <c r="N47" i="6"/>
  <c r="M47" i="6"/>
  <c r="L47" i="6"/>
  <c r="K47" i="6"/>
  <c r="J47" i="6"/>
  <c r="I47" i="6"/>
  <c r="H47" i="6"/>
  <c r="G47" i="6"/>
  <c r="F47" i="6"/>
  <c r="E47" i="6"/>
  <c r="D47" i="6"/>
  <c r="C47" i="6"/>
  <c r="B47" i="6"/>
  <c r="AH46" i="6"/>
  <c r="AG46" i="6"/>
  <c r="AF46" i="6"/>
  <c r="AE46" i="6"/>
  <c r="AD46" i="6"/>
  <c r="AC46" i="6"/>
  <c r="AB46" i="6"/>
  <c r="AA46" i="6"/>
  <c r="Z46" i="6"/>
  <c r="Y46" i="6"/>
  <c r="X46" i="6"/>
  <c r="W46" i="6"/>
  <c r="V46" i="6"/>
  <c r="U46" i="6"/>
  <c r="T46" i="6"/>
  <c r="S46" i="6"/>
  <c r="R46" i="6"/>
  <c r="Q46" i="6"/>
  <c r="P46" i="6"/>
  <c r="O46" i="6"/>
  <c r="N46" i="6"/>
  <c r="M46" i="6"/>
  <c r="L46" i="6"/>
  <c r="K46" i="6"/>
  <c r="J46" i="6"/>
  <c r="I46" i="6"/>
  <c r="H46" i="6"/>
  <c r="G46" i="6"/>
  <c r="F46" i="6"/>
  <c r="E46" i="6"/>
  <c r="D46" i="6"/>
  <c r="C46" i="6"/>
  <c r="B46"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G45" i="6"/>
  <c r="F45" i="6"/>
  <c r="E45" i="6"/>
  <c r="D45" i="6"/>
  <c r="C45" i="6"/>
  <c r="B45" i="6"/>
  <c r="AH44" i="6"/>
  <c r="AG44" i="6"/>
  <c r="AF44" i="6"/>
  <c r="AE44"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B44"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E43" i="6"/>
  <c r="D43" i="6"/>
  <c r="C43" i="6"/>
  <c r="B43"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AH41" i="6"/>
  <c r="AG41" i="6"/>
  <c r="AF41" i="6"/>
  <c r="AE41" i="6"/>
  <c r="AD41" i="6"/>
  <c r="AC41" i="6"/>
  <c r="AB41" i="6"/>
  <c r="AA41" i="6"/>
  <c r="Z41" i="6"/>
  <c r="Y41" i="6"/>
  <c r="X41" i="6"/>
  <c r="W41" i="6"/>
  <c r="V41" i="6"/>
  <c r="U41" i="6"/>
  <c r="T41" i="6"/>
  <c r="S41" i="6"/>
  <c r="R41" i="6"/>
  <c r="Q41" i="6"/>
  <c r="P41" i="6"/>
  <c r="O41" i="6"/>
  <c r="N41" i="6"/>
  <c r="M41" i="6"/>
  <c r="L41" i="6"/>
  <c r="K41" i="6"/>
  <c r="J41" i="6"/>
  <c r="I41" i="6"/>
  <c r="H41" i="6"/>
  <c r="G41" i="6"/>
  <c r="F41" i="6"/>
  <c r="E41" i="6"/>
  <c r="D41" i="6"/>
  <c r="C41" i="6"/>
  <c r="B41" i="6"/>
  <c r="AH40" i="6"/>
  <c r="AG40" i="6"/>
  <c r="AF40" i="6"/>
  <c r="AE40" i="6"/>
  <c r="AD40" i="6"/>
  <c r="AC40" i="6"/>
  <c r="AB40" i="6"/>
  <c r="AA40" i="6"/>
  <c r="Z40" i="6"/>
  <c r="Y40" i="6"/>
  <c r="X40" i="6"/>
  <c r="W40" i="6"/>
  <c r="V40" i="6"/>
  <c r="U40" i="6"/>
  <c r="T40" i="6"/>
  <c r="S40" i="6"/>
  <c r="R40" i="6"/>
  <c r="Q40" i="6"/>
  <c r="P40" i="6"/>
  <c r="O40" i="6"/>
  <c r="N40" i="6"/>
  <c r="M40" i="6"/>
  <c r="L40" i="6"/>
  <c r="K40" i="6"/>
  <c r="J40" i="6"/>
  <c r="I40" i="6"/>
  <c r="H40" i="6"/>
  <c r="G40" i="6"/>
  <c r="F40" i="6"/>
  <c r="E40" i="6"/>
  <c r="D40" i="6"/>
  <c r="C40" i="6"/>
  <c r="B40" i="6"/>
  <c r="AH39" i="6"/>
  <c r="AG39" i="6"/>
  <c r="AF39" i="6"/>
  <c r="AE39" i="6"/>
  <c r="AD39" i="6"/>
  <c r="AC39" i="6"/>
  <c r="AB39" i="6"/>
  <c r="AA39" i="6"/>
  <c r="Z39" i="6"/>
  <c r="Y39" i="6"/>
  <c r="X39" i="6"/>
  <c r="W39" i="6"/>
  <c r="V39" i="6"/>
  <c r="U39" i="6"/>
  <c r="T39" i="6"/>
  <c r="S39" i="6"/>
  <c r="R39" i="6"/>
  <c r="Q39" i="6"/>
  <c r="P39" i="6"/>
  <c r="O39" i="6"/>
  <c r="N39" i="6"/>
  <c r="M39" i="6"/>
  <c r="L39" i="6"/>
  <c r="K39" i="6"/>
  <c r="J39" i="6"/>
  <c r="I39" i="6"/>
  <c r="H39" i="6"/>
  <c r="G39" i="6"/>
  <c r="F39" i="6"/>
  <c r="E39" i="6"/>
  <c r="D39" i="6"/>
  <c r="C39" i="6"/>
  <c r="B39" i="6"/>
  <c r="AH38" i="6"/>
  <c r="AG38" i="6"/>
  <c r="AF38" i="6"/>
  <c r="AE38" i="6"/>
  <c r="AD38" i="6"/>
  <c r="AC38" i="6"/>
  <c r="AB38" i="6"/>
  <c r="AA38" i="6"/>
  <c r="Z38" i="6"/>
  <c r="Y38" i="6"/>
  <c r="X38" i="6"/>
  <c r="W38" i="6"/>
  <c r="V38" i="6"/>
  <c r="U38" i="6"/>
  <c r="T38" i="6"/>
  <c r="S38" i="6"/>
  <c r="R38" i="6"/>
  <c r="Q38" i="6"/>
  <c r="P38" i="6"/>
  <c r="O38" i="6"/>
  <c r="N38" i="6"/>
  <c r="M38" i="6"/>
  <c r="L38" i="6"/>
  <c r="K38" i="6"/>
  <c r="J38" i="6"/>
  <c r="I38" i="6"/>
  <c r="H38" i="6"/>
  <c r="G38" i="6"/>
  <c r="F38" i="6"/>
  <c r="E38" i="6"/>
  <c r="D38" i="6"/>
  <c r="C38" i="6"/>
  <c r="B38" i="6"/>
  <c r="AH37" i="6"/>
  <c r="AG37" i="6"/>
  <c r="AF37" i="6"/>
  <c r="AE37" i="6"/>
  <c r="AD37" i="6"/>
  <c r="AC37" i="6"/>
  <c r="AB37" i="6"/>
  <c r="AA37" i="6"/>
  <c r="Z37" i="6"/>
  <c r="Y37" i="6"/>
  <c r="X37" i="6"/>
  <c r="W37" i="6"/>
  <c r="V37" i="6"/>
  <c r="U37" i="6"/>
  <c r="T37" i="6"/>
  <c r="S37" i="6"/>
  <c r="R37" i="6"/>
  <c r="Q37" i="6"/>
  <c r="P37" i="6"/>
  <c r="O37" i="6"/>
  <c r="N37" i="6"/>
  <c r="M37" i="6"/>
  <c r="L37" i="6"/>
  <c r="K37" i="6"/>
  <c r="J37" i="6"/>
  <c r="I37" i="6"/>
  <c r="H37" i="6"/>
  <c r="G37" i="6"/>
  <c r="F37" i="6"/>
  <c r="E37" i="6"/>
  <c r="D37" i="6"/>
  <c r="C37" i="6"/>
  <c r="B37"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F36" i="6"/>
  <c r="E36" i="6"/>
  <c r="D36" i="6"/>
  <c r="C36" i="6"/>
  <c r="B36" i="6"/>
  <c r="AH35" i="6"/>
  <c r="AG35" i="6"/>
  <c r="AF35" i="6"/>
  <c r="AE35" i="6"/>
  <c r="AD35" i="6"/>
  <c r="AC35" i="6"/>
  <c r="AB35" i="6"/>
  <c r="AA35" i="6"/>
  <c r="Z35" i="6"/>
  <c r="Y35" i="6"/>
  <c r="X35" i="6"/>
  <c r="W35" i="6"/>
  <c r="V35" i="6"/>
  <c r="U35" i="6"/>
  <c r="T35" i="6"/>
  <c r="S35" i="6"/>
  <c r="R35" i="6"/>
  <c r="Q35" i="6"/>
  <c r="P35" i="6"/>
  <c r="O35" i="6"/>
  <c r="N35" i="6"/>
  <c r="M35" i="6"/>
  <c r="L35" i="6"/>
  <c r="K35" i="6"/>
  <c r="J35" i="6"/>
  <c r="I35" i="6"/>
  <c r="H35" i="6"/>
  <c r="G35" i="6"/>
  <c r="F35" i="6"/>
  <c r="E35" i="6"/>
  <c r="D35" i="6"/>
  <c r="C35" i="6"/>
  <c r="B35" i="6"/>
  <c r="AH34" i="6"/>
  <c r="AG34" i="6"/>
  <c r="AF34" i="6"/>
  <c r="AE34" i="6"/>
  <c r="AD34" i="6"/>
  <c r="AC34" i="6"/>
  <c r="AB34" i="6"/>
  <c r="AA34" i="6"/>
  <c r="Z34" i="6"/>
  <c r="Y34" i="6"/>
  <c r="X34" i="6"/>
  <c r="W34" i="6"/>
  <c r="V34" i="6"/>
  <c r="U34" i="6"/>
  <c r="T34" i="6"/>
  <c r="S34" i="6"/>
  <c r="R34" i="6"/>
  <c r="Q34" i="6"/>
  <c r="P34" i="6"/>
  <c r="O34" i="6"/>
  <c r="N34" i="6"/>
  <c r="M34" i="6"/>
  <c r="L34" i="6"/>
  <c r="K34" i="6"/>
  <c r="J34" i="6"/>
  <c r="I34" i="6"/>
  <c r="H34" i="6"/>
  <c r="G34" i="6"/>
  <c r="F34" i="6"/>
  <c r="E34" i="6"/>
  <c r="D34" i="6"/>
  <c r="C34" i="6"/>
  <c r="B34"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B33" i="6"/>
  <c r="AH32" i="6"/>
  <c r="AG32" i="6"/>
  <c r="AF32" i="6"/>
  <c r="AE32" i="6"/>
  <c r="AD32" i="6"/>
  <c r="AC32" i="6"/>
  <c r="AB32" i="6"/>
  <c r="AA32" i="6"/>
  <c r="Z32" i="6"/>
  <c r="Y32" i="6"/>
  <c r="X32" i="6"/>
  <c r="W32" i="6"/>
  <c r="V32" i="6"/>
  <c r="U32" i="6"/>
  <c r="T32" i="6"/>
  <c r="S32" i="6"/>
  <c r="R32" i="6"/>
  <c r="Q32" i="6"/>
  <c r="P32" i="6"/>
  <c r="O32" i="6"/>
  <c r="N32" i="6"/>
  <c r="M32" i="6"/>
  <c r="L32" i="6"/>
  <c r="K32" i="6"/>
  <c r="J32" i="6"/>
  <c r="I32" i="6"/>
  <c r="H32" i="6"/>
  <c r="G32" i="6"/>
  <c r="F32" i="6"/>
  <c r="E32" i="6"/>
  <c r="D32" i="6"/>
  <c r="C32" i="6"/>
  <c r="B32" i="6"/>
  <c r="AH31" i="6"/>
  <c r="AG31" i="6"/>
  <c r="AF31" i="6"/>
  <c r="AE31" i="6"/>
  <c r="AD31" i="6"/>
  <c r="AC31" i="6"/>
  <c r="AB31" i="6"/>
  <c r="AA31" i="6"/>
  <c r="Z31" i="6"/>
  <c r="Y31" i="6"/>
  <c r="X31" i="6"/>
  <c r="W31" i="6"/>
  <c r="V31" i="6"/>
  <c r="U31" i="6"/>
  <c r="T31" i="6"/>
  <c r="S31" i="6"/>
  <c r="R31" i="6"/>
  <c r="Q31" i="6"/>
  <c r="P31" i="6"/>
  <c r="O31" i="6"/>
  <c r="N31" i="6"/>
  <c r="M31" i="6"/>
  <c r="L31" i="6"/>
  <c r="K31" i="6"/>
  <c r="J31" i="6"/>
  <c r="I31" i="6"/>
  <c r="H31" i="6"/>
  <c r="G31" i="6"/>
  <c r="F31" i="6"/>
  <c r="E31" i="6"/>
  <c r="D31" i="6"/>
  <c r="C31" i="6"/>
  <c r="B31" i="6"/>
  <c r="AH30" i="6"/>
  <c r="AG30" i="6"/>
  <c r="AF30" i="6"/>
  <c r="AE30" i="6"/>
  <c r="AD30" i="6"/>
  <c r="AC30" i="6"/>
  <c r="AB30" i="6"/>
  <c r="AA30" i="6"/>
  <c r="Z30" i="6"/>
  <c r="Y30" i="6"/>
  <c r="X30" i="6"/>
  <c r="W30" i="6"/>
  <c r="V30" i="6"/>
  <c r="U30" i="6"/>
  <c r="T30" i="6"/>
  <c r="S30" i="6"/>
  <c r="R30" i="6"/>
  <c r="Q30" i="6"/>
  <c r="P30" i="6"/>
  <c r="O30" i="6"/>
  <c r="N30" i="6"/>
  <c r="M30" i="6"/>
  <c r="L30" i="6"/>
  <c r="K30" i="6"/>
  <c r="J30" i="6"/>
  <c r="I30" i="6"/>
  <c r="H30" i="6"/>
  <c r="G30" i="6"/>
  <c r="F30" i="6"/>
  <c r="E30" i="6"/>
  <c r="D30" i="6"/>
  <c r="C30" i="6"/>
  <c r="B30"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D29" i="6"/>
  <c r="C29" i="6"/>
  <c r="B29" i="6"/>
  <c r="AH28" i="6"/>
  <c r="AG28" i="6"/>
  <c r="AF28" i="6"/>
  <c r="AE28" i="6"/>
  <c r="AD28" i="6"/>
  <c r="AC28" i="6"/>
  <c r="AB28" i="6"/>
  <c r="AA28" i="6"/>
  <c r="Z28" i="6"/>
  <c r="Y28" i="6"/>
  <c r="X28" i="6"/>
  <c r="W28" i="6"/>
  <c r="V28" i="6"/>
  <c r="U28" i="6"/>
  <c r="T28" i="6"/>
  <c r="S28" i="6"/>
  <c r="R28" i="6"/>
  <c r="Q28" i="6"/>
  <c r="P28" i="6"/>
  <c r="O28" i="6"/>
  <c r="N28" i="6"/>
  <c r="M28" i="6"/>
  <c r="L28" i="6"/>
  <c r="K28" i="6"/>
  <c r="J28" i="6"/>
  <c r="I28" i="6"/>
  <c r="H28" i="6"/>
  <c r="G28" i="6"/>
  <c r="F28" i="6"/>
  <c r="E28" i="6"/>
  <c r="D28" i="6"/>
  <c r="C28" i="6"/>
  <c r="B28" i="6"/>
  <c r="AH27" i="6"/>
  <c r="AG27" i="6"/>
  <c r="AF27" i="6"/>
  <c r="AE27" i="6"/>
  <c r="AD27" i="6"/>
  <c r="AC27" i="6"/>
  <c r="AB27" i="6"/>
  <c r="AA27" i="6"/>
  <c r="Z27" i="6"/>
  <c r="Y27" i="6"/>
  <c r="X27" i="6"/>
  <c r="W27" i="6"/>
  <c r="V27" i="6"/>
  <c r="U27" i="6"/>
  <c r="T27" i="6"/>
  <c r="S27" i="6"/>
  <c r="R27" i="6"/>
  <c r="Q27" i="6"/>
  <c r="P27" i="6"/>
  <c r="O27" i="6"/>
  <c r="N27" i="6"/>
  <c r="M27" i="6"/>
  <c r="L27" i="6"/>
  <c r="K27" i="6"/>
  <c r="J27" i="6"/>
  <c r="I27" i="6"/>
  <c r="H27" i="6"/>
  <c r="G27" i="6"/>
  <c r="F27" i="6"/>
  <c r="E27" i="6"/>
  <c r="D27" i="6"/>
  <c r="C27" i="6"/>
  <c r="B27"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E26" i="6"/>
  <c r="D26" i="6"/>
  <c r="C26" i="6"/>
  <c r="B26" i="6"/>
  <c r="AH25" i="6"/>
  <c r="AG25" i="6"/>
  <c r="AF25" i="6"/>
  <c r="AE25" i="6"/>
  <c r="AD25" i="6"/>
  <c r="AC25" i="6"/>
  <c r="AB25" i="6"/>
  <c r="AA25" i="6"/>
  <c r="Z25" i="6"/>
  <c r="Y25" i="6"/>
  <c r="X25" i="6"/>
  <c r="W25" i="6"/>
  <c r="V25" i="6"/>
  <c r="U25" i="6"/>
  <c r="T25" i="6"/>
  <c r="S25" i="6"/>
  <c r="R25" i="6"/>
  <c r="Q25" i="6"/>
  <c r="P25" i="6"/>
  <c r="O25" i="6"/>
  <c r="N25" i="6"/>
  <c r="M25" i="6"/>
  <c r="L25" i="6"/>
  <c r="K25" i="6"/>
  <c r="J25" i="6"/>
  <c r="I25" i="6"/>
  <c r="H25" i="6"/>
  <c r="G25" i="6"/>
  <c r="F25" i="6"/>
  <c r="E25" i="6"/>
  <c r="D25" i="6"/>
  <c r="C25" i="6"/>
  <c r="B25"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D24" i="6"/>
  <c r="C24" i="6"/>
  <c r="B24"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D23" i="6"/>
  <c r="C23" i="6"/>
  <c r="B23"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D22" i="6"/>
  <c r="C22" i="6"/>
  <c r="B22"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1" i="6"/>
  <c r="C21" i="6"/>
  <c r="B21"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D20" i="6"/>
  <c r="C20" i="6"/>
  <c r="B20"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D19" i="6"/>
  <c r="C19" i="6"/>
  <c r="B19"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F18" i="6"/>
  <c r="E18" i="6"/>
  <c r="D18" i="6"/>
  <c r="C18" i="6"/>
  <c r="B18"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F17" i="6"/>
  <c r="E17" i="6"/>
  <c r="D17" i="6"/>
  <c r="C17" i="6"/>
  <c r="B17" i="6"/>
  <c r="AH16" i="6"/>
  <c r="AG16" i="6"/>
  <c r="AF16" i="6"/>
  <c r="AE16" i="6"/>
  <c r="AD16" i="6"/>
  <c r="AC16" i="6"/>
  <c r="AB16" i="6"/>
  <c r="AA16" i="6"/>
  <c r="Z16" i="6"/>
  <c r="Y16" i="6"/>
  <c r="X16" i="6"/>
  <c r="W16" i="6"/>
  <c r="V16" i="6"/>
  <c r="U16" i="6"/>
  <c r="T16" i="6"/>
  <c r="S16" i="6"/>
  <c r="R16" i="6"/>
  <c r="Q16" i="6"/>
  <c r="P16" i="6"/>
  <c r="O16" i="6"/>
  <c r="N16" i="6"/>
  <c r="M16" i="6"/>
  <c r="L16" i="6"/>
  <c r="K16" i="6"/>
  <c r="J16" i="6"/>
  <c r="I16" i="6"/>
  <c r="H16" i="6"/>
  <c r="G16" i="6"/>
  <c r="F16" i="6"/>
  <c r="E16" i="6"/>
  <c r="D16" i="6"/>
  <c r="C16" i="6"/>
  <c r="B16" i="6"/>
  <c r="AH15" i="6"/>
  <c r="AG15" i="6"/>
  <c r="AF15" i="6"/>
  <c r="AE15" i="6"/>
  <c r="AD1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B15"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F14" i="6"/>
  <c r="E14" i="6"/>
  <c r="D14" i="6"/>
  <c r="C14" i="6"/>
  <c r="B14" i="6"/>
  <c r="AH13" i="6"/>
  <c r="AG13" i="6"/>
  <c r="AF13" i="6"/>
  <c r="AE13" i="6"/>
  <c r="AD13" i="6"/>
  <c r="AC13" i="6"/>
  <c r="AB13" i="6"/>
  <c r="AA13" i="6"/>
  <c r="Z13" i="6"/>
  <c r="Y13" i="6"/>
  <c r="X13" i="6"/>
  <c r="W13" i="6"/>
  <c r="V13" i="6"/>
  <c r="U13" i="6"/>
  <c r="T13" i="6"/>
  <c r="S13" i="6"/>
  <c r="R13" i="6"/>
  <c r="Q13" i="6"/>
  <c r="P13" i="6"/>
  <c r="O13" i="6"/>
  <c r="N13" i="6"/>
  <c r="M13" i="6"/>
  <c r="L13" i="6"/>
  <c r="K13" i="6"/>
  <c r="J13" i="6"/>
  <c r="I13" i="6"/>
  <c r="H13" i="6"/>
  <c r="G13" i="6"/>
  <c r="F13" i="6"/>
  <c r="E13" i="6"/>
  <c r="D13" i="6"/>
  <c r="C13" i="6"/>
  <c r="B13" i="6"/>
  <c r="AH12" i="6"/>
  <c r="AG12" i="6"/>
  <c r="AF12" i="6"/>
  <c r="AE12" i="6"/>
  <c r="AD12" i="6"/>
  <c r="AC12" i="6"/>
  <c r="AB12" i="6"/>
  <c r="AA12" i="6"/>
  <c r="Z12" i="6"/>
  <c r="Y12" i="6"/>
  <c r="X12" i="6"/>
  <c r="W12" i="6"/>
  <c r="V12" i="6"/>
  <c r="U12" i="6"/>
  <c r="T12" i="6"/>
  <c r="S12" i="6"/>
  <c r="R12" i="6"/>
  <c r="Q12" i="6"/>
  <c r="P12" i="6"/>
  <c r="O12" i="6"/>
  <c r="N12" i="6"/>
  <c r="M12" i="6"/>
  <c r="L12" i="6"/>
  <c r="K12" i="6"/>
  <c r="J12" i="6"/>
  <c r="I12" i="6"/>
  <c r="H12" i="6"/>
  <c r="G12" i="6"/>
  <c r="F12" i="6"/>
  <c r="E12" i="6"/>
  <c r="D12" i="6"/>
  <c r="C12" i="6"/>
  <c r="B12"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11"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10" i="6"/>
  <c r="B10" i="6"/>
  <c r="AH9" i="6"/>
  <c r="AG9" i="6"/>
  <c r="AF9" i="6"/>
  <c r="AE9" i="6"/>
  <c r="AD9" i="6"/>
  <c r="AC9" i="6"/>
  <c r="AB9" i="6"/>
  <c r="AA9" i="6"/>
  <c r="Z9" i="6"/>
  <c r="Y9" i="6"/>
  <c r="X9" i="6"/>
  <c r="W9" i="6"/>
  <c r="V9" i="6"/>
  <c r="U9" i="6"/>
  <c r="T9" i="6"/>
  <c r="S9" i="6"/>
  <c r="R9" i="6"/>
  <c r="Q9" i="6"/>
  <c r="P9" i="6"/>
  <c r="O9" i="6"/>
  <c r="N9" i="6"/>
  <c r="M9" i="6"/>
  <c r="L9" i="6"/>
  <c r="K9" i="6"/>
  <c r="J9" i="6"/>
  <c r="I9" i="6"/>
  <c r="H9" i="6"/>
  <c r="G9" i="6"/>
  <c r="F9" i="6"/>
  <c r="E9" i="6"/>
  <c r="D9" i="6"/>
  <c r="C9" i="6"/>
  <c r="B9" i="6"/>
  <c r="AH8" i="6"/>
  <c r="AG8" i="6"/>
  <c r="AF8" i="6"/>
  <c r="AE8" i="6"/>
  <c r="AD8" i="6"/>
  <c r="AC8" i="6"/>
  <c r="AB8" i="6"/>
  <c r="AA8" i="6"/>
  <c r="Z8" i="6"/>
  <c r="Y8" i="6"/>
  <c r="X8" i="6"/>
  <c r="W8" i="6"/>
  <c r="V8" i="6"/>
  <c r="U8" i="6"/>
  <c r="T8" i="6"/>
  <c r="S8" i="6"/>
  <c r="R8" i="6"/>
  <c r="Q8" i="6"/>
  <c r="P8" i="6"/>
  <c r="O8" i="6"/>
  <c r="N8" i="6"/>
  <c r="M8" i="6"/>
  <c r="L8" i="6"/>
  <c r="K8" i="6"/>
  <c r="J8" i="6"/>
  <c r="I8" i="6"/>
  <c r="H8" i="6"/>
  <c r="G8" i="6"/>
  <c r="F8" i="6"/>
  <c r="E8" i="6"/>
  <c r="D8" i="6"/>
  <c r="C8" i="6"/>
  <c r="B8" i="6"/>
  <c r="AH7" i="6"/>
  <c r="AG7" i="6"/>
  <c r="AF7" i="6"/>
  <c r="AE7" i="6"/>
  <c r="AD7" i="6"/>
  <c r="AC7" i="6"/>
  <c r="AB7" i="6"/>
  <c r="AA7" i="6"/>
  <c r="Z7" i="6"/>
  <c r="Y7" i="6"/>
  <c r="X7" i="6"/>
  <c r="W7" i="6"/>
  <c r="V7" i="6"/>
  <c r="U7" i="6"/>
  <c r="T7" i="6"/>
  <c r="S7" i="6"/>
  <c r="R7" i="6"/>
  <c r="Q7" i="6"/>
  <c r="P7" i="6"/>
  <c r="O7" i="6"/>
  <c r="N7" i="6"/>
  <c r="M7" i="6"/>
  <c r="L7" i="6"/>
  <c r="K7" i="6"/>
  <c r="J7" i="6"/>
  <c r="I7" i="6"/>
  <c r="H7" i="6"/>
  <c r="G7" i="6"/>
  <c r="F7" i="6"/>
  <c r="E7" i="6"/>
  <c r="D7" i="6"/>
  <c r="C7" i="6"/>
  <c r="B7" i="6"/>
  <c r="AI287" i="3"/>
  <c r="AH287" i="3"/>
  <c r="AG287" i="3"/>
  <c r="AF287" i="3"/>
  <c r="AE287" i="3"/>
  <c r="AD287" i="3"/>
  <c r="AC287" i="3"/>
  <c r="AB287" i="3"/>
  <c r="AA287" i="3"/>
  <c r="Z287" i="3"/>
  <c r="Y287" i="3"/>
  <c r="X287" i="3"/>
  <c r="W287" i="3"/>
  <c r="V287" i="3"/>
  <c r="U287" i="3"/>
  <c r="T287" i="3"/>
  <c r="S287" i="3"/>
  <c r="R287" i="3"/>
  <c r="Q287" i="3"/>
  <c r="P287" i="3"/>
  <c r="O287" i="3"/>
  <c r="N287" i="3"/>
  <c r="M287" i="3"/>
  <c r="L287" i="3"/>
  <c r="K287" i="3"/>
  <c r="J287" i="3"/>
  <c r="I287" i="3"/>
  <c r="H287" i="3"/>
  <c r="G287" i="3"/>
  <c r="F287" i="3"/>
  <c r="E287" i="3"/>
  <c r="D287" i="3"/>
  <c r="C287" i="3"/>
  <c r="B287" i="3"/>
  <c r="AI286" i="3"/>
  <c r="AH286" i="3"/>
  <c r="AG286" i="3"/>
  <c r="AF286" i="3"/>
  <c r="AE286" i="3"/>
  <c r="AD286" i="3"/>
  <c r="AC286" i="3"/>
  <c r="AB286" i="3"/>
  <c r="AA286" i="3"/>
  <c r="Z286" i="3"/>
  <c r="Y286" i="3"/>
  <c r="X286" i="3"/>
  <c r="W286" i="3"/>
  <c r="V286" i="3"/>
  <c r="U286" i="3"/>
  <c r="T286" i="3"/>
  <c r="S286" i="3"/>
  <c r="R286" i="3"/>
  <c r="Q286" i="3"/>
  <c r="P286" i="3"/>
  <c r="O286" i="3"/>
  <c r="N286" i="3"/>
  <c r="M286" i="3"/>
  <c r="L286" i="3"/>
  <c r="K286" i="3"/>
  <c r="J286" i="3"/>
  <c r="I286" i="3"/>
  <c r="H286" i="3"/>
  <c r="G286" i="3"/>
  <c r="F286" i="3"/>
  <c r="E286" i="3"/>
  <c r="D286" i="3"/>
  <c r="C286" i="3"/>
  <c r="B286" i="3"/>
  <c r="AI285" i="3"/>
  <c r="AH285" i="3"/>
  <c r="AG285" i="3"/>
  <c r="AF285" i="3"/>
  <c r="AE285" i="3"/>
  <c r="AD285" i="3"/>
  <c r="AC285" i="3"/>
  <c r="AB285" i="3"/>
  <c r="AA285" i="3"/>
  <c r="Z285" i="3"/>
  <c r="Y285" i="3"/>
  <c r="X285" i="3"/>
  <c r="W285" i="3"/>
  <c r="V285" i="3"/>
  <c r="U285" i="3"/>
  <c r="T285" i="3"/>
  <c r="S285" i="3"/>
  <c r="R285" i="3"/>
  <c r="Q285" i="3"/>
  <c r="P285" i="3"/>
  <c r="O285" i="3"/>
  <c r="N285" i="3"/>
  <c r="M285" i="3"/>
  <c r="L285" i="3"/>
  <c r="K285" i="3"/>
  <c r="J285" i="3"/>
  <c r="I285" i="3"/>
  <c r="H285" i="3"/>
  <c r="G285" i="3"/>
  <c r="F285" i="3"/>
  <c r="E285" i="3"/>
  <c r="D285" i="3"/>
  <c r="C285" i="3"/>
  <c r="B285" i="3"/>
  <c r="AI284" i="3"/>
  <c r="AH284" i="3"/>
  <c r="AG284" i="3"/>
  <c r="AF284" i="3"/>
  <c r="AE284" i="3"/>
  <c r="AD284" i="3"/>
  <c r="AC284" i="3"/>
  <c r="AB284" i="3"/>
  <c r="AA284" i="3"/>
  <c r="Z284" i="3"/>
  <c r="Y284" i="3"/>
  <c r="X284" i="3"/>
  <c r="W284" i="3"/>
  <c r="V284" i="3"/>
  <c r="U284" i="3"/>
  <c r="T284" i="3"/>
  <c r="S284" i="3"/>
  <c r="R284" i="3"/>
  <c r="Q284" i="3"/>
  <c r="P284" i="3"/>
  <c r="O284" i="3"/>
  <c r="N284" i="3"/>
  <c r="M284" i="3"/>
  <c r="L284" i="3"/>
  <c r="K284" i="3"/>
  <c r="J284" i="3"/>
  <c r="I284" i="3"/>
  <c r="H284" i="3"/>
  <c r="G284" i="3"/>
  <c r="F284" i="3"/>
  <c r="E284" i="3"/>
  <c r="D284" i="3"/>
  <c r="C284" i="3"/>
  <c r="B284" i="3"/>
  <c r="AI283" i="3"/>
  <c r="AH283" i="3"/>
  <c r="AG283" i="3"/>
  <c r="AF283" i="3"/>
  <c r="AE283" i="3"/>
  <c r="AD283" i="3"/>
  <c r="AC283" i="3"/>
  <c r="AB283" i="3"/>
  <c r="AA283" i="3"/>
  <c r="Z283" i="3"/>
  <c r="Y283" i="3"/>
  <c r="X283" i="3"/>
  <c r="W283" i="3"/>
  <c r="V283" i="3"/>
  <c r="U283" i="3"/>
  <c r="T283" i="3"/>
  <c r="S283" i="3"/>
  <c r="R283" i="3"/>
  <c r="Q283" i="3"/>
  <c r="P283" i="3"/>
  <c r="O283" i="3"/>
  <c r="N283" i="3"/>
  <c r="M283" i="3"/>
  <c r="L283" i="3"/>
  <c r="K283" i="3"/>
  <c r="J283" i="3"/>
  <c r="I283" i="3"/>
  <c r="H283" i="3"/>
  <c r="G283" i="3"/>
  <c r="F283" i="3"/>
  <c r="E283" i="3"/>
  <c r="D283" i="3"/>
  <c r="C283" i="3"/>
  <c r="B283" i="3"/>
  <c r="AI282" i="3"/>
  <c r="AH282" i="3"/>
  <c r="AG282" i="3"/>
  <c r="AF282" i="3"/>
  <c r="AE282" i="3"/>
  <c r="AD282" i="3"/>
  <c r="AC282" i="3"/>
  <c r="AB282" i="3"/>
  <c r="AA282" i="3"/>
  <c r="Z282" i="3"/>
  <c r="Y282" i="3"/>
  <c r="X282" i="3"/>
  <c r="W282" i="3"/>
  <c r="V282" i="3"/>
  <c r="U282" i="3"/>
  <c r="T282" i="3"/>
  <c r="S282" i="3"/>
  <c r="R282" i="3"/>
  <c r="Q282" i="3"/>
  <c r="P282" i="3"/>
  <c r="O282" i="3"/>
  <c r="N282" i="3"/>
  <c r="M282" i="3"/>
  <c r="L282" i="3"/>
  <c r="K282" i="3"/>
  <c r="J282" i="3"/>
  <c r="I282" i="3"/>
  <c r="H282" i="3"/>
  <c r="G282" i="3"/>
  <c r="F282" i="3"/>
  <c r="E282" i="3"/>
  <c r="D282" i="3"/>
  <c r="C282" i="3"/>
  <c r="B282" i="3"/>
  <c r="AI281" i="3"/>
  <c r="AH281" i="3"/>
  <c r="AG281" i="3"/>
  <c r="AF281" i="3"/>
  <c r="AE281" i="3"/>
  <c r="AD281" i="3"/>
  <c r="AC281" i="3"/>
  <c r="AB281" i="3"/>
  <c r="AA281" i="3"/>
  <c r="Z281" i="3"/>
  <c r="Y281" i="3"/>
  <c r="X281" i="3"/>
  <c r="W281" i="3"/>
  <c r="V281" i="3"/>
  <c r="U281" i="3"/>
  <c r="T281" i="3"/>
  <c r="S281" i="3"/>
  <c r="R281" i="3"/>
  <c r="Q281" i="3"/>
  <c r="P281" i="3"/>
  <c r="O281" i="3"/>
  <c r="N281" i="3"/>
  <c r="M281" i="3"/>
  <c r="L281" i="3"/>
  <c r="K281" i="3"/>
  <c r="J281" i="3"/>
  <c r="I281" i="3"/>
  <c r="H281" i="3"/>
  <c r="G281" i="3"/>
  <c r="F281" i="3"/>
  <c r="E281" i="3"/>
  <c r="D281" i="3"/>
  <c r="C281" i="3"/>
  <c r="B281" i="3"/>
  <c r="AI280" i="3"/>
  <c r="AH280" i="3"/>
  <c r="AG280" i="3"/>
  <c r="AF280" i="3"/>
  <c r="AE280" i="3"/>
  <c r="AD280" i="3"/>
  <c r="AC280" i="3"/>
  <c r="AB280" i="3"/>
  <c r="AA280" i="3"/>
  <c r="Z280" i="3"/>
  <c r="Y280" i="3"/>
  <c r="X280" i="3"/>
  <c r="W280" i="3"/>
  <c r="V280" i="3"/>
  <c r="U280" i="3"/>
  <c r="T280" i="3"/>
  <c r="S280" i="3"/>
  <c r="R280" i="3"/>
  <c r="Q280" i="3"/>
  <c r="P280" i="3"/>
  <c r="O280" i="3"/>
  <c r="N280" i="3"/>
  <c r="M280" i="3"/>
  <c r="L280" i="3"/>
  <c r="K280" i="3"/>
  <c r="J280" i="3"/>
  <c r="I280" i="3"/>
  <c r="H280" i="3"/>
  <c r="G280" i="3"/>
  <c r="F280" i="3"/>
  <c r="E280" i="3"/>
  <c r="D280" i="3"/>
  <c r="C280" i="3"/>
  <c r="B280" i="3"/>
  <c r="AI279" i="3"/>
  <c r="AH279" i="3"/>
  <c r="AG279" i="3"/>
  <c r="AF279" i="3"/>
  <c r="AE279" i="3"/>
  <c r="AD279" i="3"/>
  <c r="AC279" i="3"/>
  <c r="AB279" i="3"/>
  <c r="AA279" i="3"/>
  <c r="Z279" i="3"/>
  <c r="Y279" i="3"/>
  <c r="X279" i="3"/>
  <c r="W279" i="3"/>
  <c r="V279" i="3"/>
  <c r="U279" i="3"/>
  <c r="T279" i="3"/>
  <c r="S279" i="3"/>
  <c r="R279" i="3"/>
  <c r="Q279" i="3"/>
  <c r="P279" i="3"/>
  <c r="O279" i="3"/>
  <c r="N279" i="3"/>
  <c r="M279" i="3"/>
  <c r="L279" i="3"/>
  <c r="K279" i="3"/>
  <c r="J279" i="3"/>
  <c r="I279" i="3"/>
  <c r="H279" i="3"/>
  <c r="G279" i="3"/>
  <c r="F279" i="3"/>
  <c r="E279" i="3"/>
  <c r="D279" i="3"/>
  <c r="C279" i="3"/>
  <c r="B279" i="3"/>
  <c r="AI278" i="3"/>
  <c r="AH278" i="3"/>
  <c r="AG278" i="3"/>
  <c r="AF278" i="3"/>
  <c r="AE278" i="3"/>
  <c r="AD278" i="3"/>
  <c r="AC278" i="3"/>
  <c r="AB278" i="3"/>
  <c r="AA278" i="3"/>
  <c r="Z278" i="3"/>
  <c r="Y278" i="3"/>
  <c r="X278" i="3"/>
  <c r="W278" i="3"/>
  <c r="V278" i="3"/>
  <c r="U278" i="3"/>
  <c r="T278" i="3"/>
  <c r="S278" i="3"/>
  <c r="R278" i="3"/>
  <c r="Q278" i="3"/>
  <c r="P278" i="3"/>
  <c r="O278" i="3"/>
  <c r="N278" i="3"/>
  <c r="M278" i="3"/>
  <c r="L278" i="3"/>
  <c r="K278" i="3"/>
  <c r="J278" i="3"/>
  <c r="I278" i="3"/>
  <c r="H278" i="3"/>
  <c r="G278" i="3"/>
  <c r="F278" i="3"/>
  <c r="E278" i="3"/>
  <c r="D278" i="3"/>
  <c r="C278" i="3"/>
  <c r="B278" i="3"/>
  <c r="AI277" i="3"/>
  <c r="AH277" i="3"/>
  <c r="AG277" i="3"/>
  <c r="AF277" i="3"/>
  <c r="AE277" i="3"/>
  <c r="AD277" i="3"/>
  <c r="AC277" i="3"/>
  <c r="AB277" i="3"/>
  <c r="AA277" i="3"/>
  <c r="Z277" i="3"/>
  <c r="Y277" i="3"/>
  <c r="X277" i="3"/>
  <c r="W277" i="3"/>
  <c r="V277" i="3"/>
  <c r="U277" i="3"/>
  <c r="T277" i="3"/>
  <c r="S277" i="3"/>
  <c r="R277" i="3"/>
  <c r="Q277" i="3"/>
  <c r="P277" i="3"/>
  <c r="O277" i="3"/>
  <c r="N277" i="3"/>
  <c r="M277" i="3"/>
  <c r="L277" i="3"/>
  <c r="K277" i="3"/>
  <c r="J277" i="3"/>
  <c r="I277" i="3"/>
  <c r="H277" i="3"/>
  <c r="G277" i="3"/>
  <c r="F277" i="3"/>
  <c r="E277" i="3"/>
  <c r="D277" i="3"/>
  <c r="C277" i="3"/>
  <c r="B277" i="3"/>
  <c r="AI276" i="3"/>
  <c r="AH276" i="3"/>
  <c r="AG276" i="3"/>
  <c r="AF276" i="3"/>
  <c r="AE276" i="3"/>
  <c r="AD276" i="3"/>
  <c r="AC276" i="3"/>
  <c r="AB276" i="3"/>
  <c r="AA276" i="3"/>
  <c r="Z276" i="3"/>
  <c r="Y276" i="3"/>
  <c r="X276" i="3"/>
  <c r="W276" i="3"/>
  <c r="V276" i="3"/>
  <c r="U276" i="3"/>
  <c r="T276" i="3"/>
  <c r="S276" i="3"/>
  <c r="R276" i="3"/>
  <c r="Q276" i="3"/>
  <c r="P276" i="3"/>
  <c r="O276" i="3"/>
  <c r="N276" i="3"/>
  <c r="M276" i="3"/>
  <c r="L276" i="3"/>
  <c r="K276" i="3"/>
  <c r="J276" i="3"/>
  <c r="I276" i="3"/>
  <c r="H276" i="3"/>
  <c r="G276" i="3"/>
  <c r="F276" i="3"/>
  <c r="E276" i="3"/>
  <c r="D276" i="3"/>
  <c r="C276" i="3"/>
  <c r="B276" i="3"/>
  <c r="AI275" i="3"/>
  <c r="AH275" i="3"/>
  <c r="AG275" i="3"/>
  <c r="AF275" i="3"/>
  <c r="AE275" i="3"/>
  <c r="AD275" i="3"/>
  <c r="AC275" i="3"/>
  <c r="AB275" i="3"/>
  <c r="AA275" i="3"/>
  <c r="Z275" i="3"/>
  <c r="Y275" i="3"/>
  <c r="X275" i="3"/>
  <c r="W275" i="3"/>
  <c r="V275" i="3"/>
  <c r="U275" i="3"/>
  <c r="T275" i="3"/>
  <c r="S275" i="3"/>
  <c r="R275" i="3"/>
  <c r="Q275" i="3"/>
  <c r="P275" i="3"/>
  <c r="O275" i="3"/>
  <c r="N275" i="3"/>
  <c r="M275" i="3"/>
  <c r="L275" i="3"/>
  <c r="K275" i="3"/>
  <c r="J275" i="3"/>
  <c r="I275" i="3"/>
  <c r="H275" i="3"/>
  <c r="G275" i="3"/>
  <c r="F275" i="3"/>
  <c r="E275" i="3"/>
  <c r="D275" i="3"/>
  <c r="C275" i="3"/>
  <c r="B275" i="3"/>
  <c r="AI274" i="3"/>
  <c r="AH274" i="3"/>
  <c r="AG274" i="3"/>
  <c r="AF274" i="3"/>
  <c r="AE274" i="3"/>
  <c r="AD274" i="3"/>
  <c r="AC274" i="3"/>
  <c r="AB274" i="3"/>
  <c r="AA274" i="3"/>
  <c r="Z274" i="3"/>
  <c r="Y274" i="3"/>
  <c r="X274" i="3"/>
  <c r="W274" i="3"/>
  <c r="V274" i="3"/>
  <c r="U274" i="3"/>
  <c r="T274" i="3"/>
  <c r="S274" i="3"/>
  <c r="R274" i="3"/>
  <c r="Q274" i="3"/>
  <c r="P274" i="3"/>
  <c r="O274" i="3"/>
  <c r="N274" i="3"/>
  <c r="M274" i="3"/>
  <c r="L274" i="3"/>
  <c r="K274" i="3"/>
  <c r="J274" i="3"/>
  <c r="I274" i="3"/>
  <c r="H274" i="3"/>
  <c r="G274" i="3"/>
  <c r="F274" i="3"/>
  <c r="E274" i="3"/>
  <c r="D274" i="3"/>
  <c r="C274" i="3"/>
  <c r="B274" i="3"/>
  <c r="AI273" i="3"/>
  <c r="AH273" i="3"/>
  <c r="AG273" i="3"/>
  <c r="AF273" i="3"/>
  <c r="AE273" i="3"/>
  <c r="AD273" i="3"/>
  <c r="AC273" i="3"/>
  <c r="AB273" i="3"/>
  <c r="AA273" i="3"/>
  <c r="Z273" i="3"/>
  <c r="Y273" i="3"/>
  <c r="X273" i="3"/>
  <c r="W273" i="3"/>
  <c r="V273" i="3"/>
  <c r="U273" i="3"/>
  <c r="T273" i="3"/>
  <c r="S273" i="3"/>
  <c r="R273" i="3"/>
  <c r="Q273" i="3"/>
  <c r="P273" i="3"/>
  <c r="O273" i="3"/>
  <c r="N273" i="3"/>
  <c r="M273" i="3"/>
  <c r="L273" i="3"/>
  <c r="K273" i="3"/>
  <c r="J273" i="3"/>
  <c r="I273" i="3"/>
  <c r="H273" i="3"/>
  <c r="G273" i="3"/>
  <c r="F273" i="3"/>
  <c r="E273" i="3"/>
  <c r="D273" i="3"/>
  <c r="C273" i="3"/>
  <c r="B273" i="3"/>
  <c r="AI272" i="3"/>
  <c r="AH272" i="3"/>
  <c r="AG272" i="3"/>
  <c r="AF272" i="3"/>
  <c r="AE272" i="3"/>
  <c r="AD272" i="3"/>
  <c r="AC272" i="3"/>
  <c r="AB272" i="3"/>
  <c r="AA272" i="3"/>
  <c r="Z272" i="3"/>
  <c r="Y272" i="3"/>
  <c r="X272" i="3"/>
  <c r="W272" i="3"/>
  <c r="V272" i="3"/>
  <c r="U272" i="3"/>
  <c r="T272" i="3"/>
  <c r="S272" i="3"/>
  <c r="R272" i="3"/>
  <c r="Q272" i="3"/>
  <c r="P272" i="3"/>
  <c r="O272" i="3"/>
  <c r="N272" i="3"/>
  <c r="M272" i="3"/>
  <c r="L272" i="3"/>
  <c r="K272" i="3"/>
  <c r="J272" i="3"/>
  <c r="I272" i="3"/>
  <c r="H272" i="3"/>
  <c r="G272" i="3"/>
  <c r="F272" i="3"/>
  <c r="E272" i="3"/>
  <c r="D272" i="3"/>
  <c r="C272" i="3"/>
  <c r="B272" i="3"/>
  <c r="AI271" i="3"/>
  <c r="AH271" i="3"/>
  <c r="AG271" i="3"/>
  <c r="AF271" i="3"/>
  <c r="AE271" i="3"/>
  <c r="AD271" i="3"/>
  <c r="AC271" i="3"/>
  <c r="AB271" i="3"/>
  <c r="AA271" i="3"/>
  <c r="Z271" i="3"/>
  <c r="Y271" i="3"/>
  <c r="X271" i="3"/>
  <c r="W271" i="3"/>
  <c r="V271" i="3"/>
  <c r="U271" i="3"/>
  <c r="T271" i="3"/>
  <c r="S271" i="3"/>
  <c r="R271" i="3"/>
  <c r="Q271" i="3"/>
  <c r="P271" i="3"/>
  <c r="O271" i="3"/>
  <c r="N271" i="3"/>
  <c r="M271" i="3"/>
  <c r="L271" i="3"/>
  <c r="K271" i="3"/>
  <c r="J271" i="3"/>
  <c r="I271" i="3"/>
  <c r="H271" i="3"/>
  <c r="G271" i="3"/>
  <c r="F271" i="3"/>
  <c r="E271" i="3"/>
  <c r="D271" i="3"/>
  <c r="C271" i="3"/>
  <c r="B271" i="3"/>
  <c r="AI270" i="3"/>
  <c r="AH270" i="3"/>
  <c r="AG270" i="3"/>
  <c r="AF270" i="3"/>
  <c r="AE270" i="3"/>
  <c r="AD270" i="3"/>
  <c r="AC270" i="3"/>
  <c r="AB270" i="3"/>
  <c r="AA270" i="3"/>
  <c r="Z270" i="3"/>
  <c r="Y270" i="3"/>
  <c r="X270" i="3"/>
  <c r="W270" i="3"/>
  <c r="V270" i="3"/>
  <c r="U270" i="3"/>
  <c r="T270" i="3"/>
  <c r="S270" i="3"/>
  <c r="R270" i="3"/>
  <c r="Q270" i="3"/>
  <c r="P270" i="3"/>
  <c r="O270" i="3"/>
  <c r="N270" i="3"/>
  <c r="M270" i="3"/>
  <c r="L270" i="3"/>
  <c r="K270" i="3"/>
  <c r="J270" i="3"/>
  <c r="I270" i="3"/>
  <c r="H270" i="3"/>
  <c r="G270" i="3"/>
  <c r="F270" i="3"/>
  <c r="E270" i="3"/>
  <c r="D270" i="3"/>
  <c r="C270" i="3"/>
  <c r="B270" i="3"/>
  <c r="AI269" i="3"/>
  <c r="AH269" i="3"/>
  <c r="AG269" i="3"/>
  <c r="AF269" i="3"/>
  <c r="AE269" i="3"/>
  <c r="AD269" i="3"/>
  <c r="AC269" i="3"/>
  <c r="AB269" i="3"/>
  <c r="AA269" i="3"/>
  <c r="Z269" i="3"/>
  <c r="Y269" i="3"/>
  <c r="X269" i="3"/>
  <c r="W269" i="3"/>
  <c r="V269" i="3"/>
  <c r="U269" i="3"/>
  <c r="T269" i="3"/>
  <c r="S269" i="3"/>
  <c r="R269" i="3"/>
  <c r="Q269" i="3"/>
  <c r="P269" i="3"/>
  <c r="O269" i="3"/>
  <c r="N269" i="3"/>
  <c r="M269" i="3"/>
  <c r="L269" i="3"/>
  <c r="K269" i="3"/>
  <c r="J269" i="3"/>
  <c r="I269" i="3"/>
  <c r="H269" i="3"/>
  <c r="G269" i="3"/>
  <c r="F269" i="3"/>
  <c r="E269" i="3"/>
  <c r="D269" i="3"/>
  <c r="C269" i="3"/>
  <c r="B269" i="3"/>
  <c r="AI268" i="3"/>
  <c r="AH268" i="3"/>
  <c r="AG268" i="3"/>
  <c r="AF268" i="3"/>
  <c r="AE268" i="3"/>
  <c r="AD268" i="3"/>
  <c r="AC268" i="3"/>
  <c r="AB268" i="3"/>
  <c r="AA268" i="3"/>
  <c r="Z268" i="3"/>
  <c r="Y268" i="3"/>
  <c r="X268" i="3"/>
  <c r="W268" i="3"/>
  <c r="V268" i="3"/>
  <c r="U268" i="3"/>
  <c r="T268" i="3"/>
  <c r="S268" i="3"/>
  <c r="R268" i="3"/>
  <c r="Q268" i="3"/>
  <c r="P268" i="3"/>
  <c r="O268" i="3"/>
  <c r="N268" i="3"/>
  <c r="M268" i="3"/>
  <c r="L268" i="3"/>
  <c r="K268" i="3"/>
  <c r="J268" i="3"/>
  <c r="I268" i="3"/>
  <c r="H268" i="3"/>
  <c r="G268" i="3"/>
  <c r="F268" i="3"/>
  <c r="E268" i="3"/>
  <c r="D268" i="3"/>
  <c r="C268" i="3"/>
  <c r="B268" i="3"/>
  <c r="AI267" i="3"/>
  <c r="AH267" i="3"/>
  <c r="AG267" i="3"/>
  <c r="AF267" i="3"/>
  <c r="AE267" i="3"/>
  <c r="AD267" i="3"/>
  <c r="AC267" i="3"/>
  <c r="AB267" i="3"/>
  <c r="AA267" i="3"/>
  <c r="Z267" i="3"/>
  <c r="Y267" i="3"/>
  <c r="X267" i="3"/>
  <c r="W267" i="3"/>
  <c r="V267" i="3"/>
  <c r="U267" i="3"/>
  <c r="T267" i="3"/>
  <c r="S267" i="3"/>
  <c r="R267" i="3"/>
  <c r="Q267" i="3"/>
  <c r="P267" i="3"/>
  <c r="O267" i="3"/>
  <c r="N267" i="3"/>
  <c r="M267" i="3"/>
  <c r="L267" i="3"/>
  <c r="K267" i="3"/>
  <c r="J267" i="3"/>
  <c r="I267" i="3"/>
  <c r="H267" i="3"/>
  <c r="G267" i="3"/>
  <c r="F267" i="3"/>
  <c r="E267" i="3"/>
  <c r="D267" i="3"/>
  <c r="C267" i="3"/>
  <c r="B267" i="3"/>
  <c r="AI266" i="3"/>
  <c r="AH266" i="3"/>
  <c r="AG266" i="3"/>
  <c r="AF266" i="3"/>
  <c r="AE266" i="3"/>
  <c r="AD266" i="3"/>
  <c r="AC266" i="3"/>
  <c r="AB266" i="3"/>
  <c r="AA266" i="3"/>
  <c r="Z266" i="3"/>
  <c r="Y266" i="3"/>
  <c r="X266" i="3"/>
  <c r="W266" i="3"/>
  <c r="V266" i="3"/>
  <c r="U266" i="3"/>
  <c r="T266" i="3"/>
  <c r="S266" i="3"/>
  <c r="R266" i="3"/>
  <c r="Q266" i="3"/>
  <c r="P266" i="3"/>
  <c r="O266" i="3"/>
  <c r="N266" i="3"/>
  <c r="M266" i="3"/>
  <c r="L266" i="3"/>
  <c r="K266" i="3"/>
  <c r="J266" i="3"/>
  <c r="I266" i="3"/>
  <c r="H266" i="3"/>
  <c r="G266" i="3"/>
  <c r="F266" i="3"/>
  <c r="E266" i="3"/>
  <c r="D266" i="3"/>
  <c r="C266" i="3"/>
  <c r="B266" i="3"/>
  <c r="AI265" i="3"/>
  <c r="AH265" i="3"/>
  <c r="AG265" i="3"/>
  <c r="AF265" i="3"/>
  <c r="AE265" i="3"/>
  <c r="AD265" i="3"/>
  <c r="AC265" i="3"/>
  <c r="AB265" i="3"/>
  <c r="AA265" i="3"/>
  <c r="Z265" i="3"/>
  <c r="Y265" i="3"/>
  <c r="X265" i="3"/>
  <c r="W265" i="3"/>
  <c r="V265" i="3"/>
  <c r="U265" i="3"/>
  <c r="T265" i="3"/>
  <c r="S265" i="3"/>
  <c r="R265" i="3"/>
  <c r="Q265" i="3"/>
  <c r="P265" i="3"/>
  <c r="O265" i="3"/>
  <c r="N265" i="3"/>
  <c r="M265" i="3"/>
  <c r="L265" i="3"/>
  <c r="K265" i="3"/>
  <c r="J265" i="3"/>
  <c r="I265" i="3"/>
  <c r="H265" i="3"/>
  <c r="G265" i="3"/>
  <c r="F265" i="3"/>
  <c r="E265" i="3"/>
  <c r="D265" i="3"/>
  <c r="C265" i="3"/>
  <c r="B265" i="3"/>
  <c r="AI264" i="3"/>
  <c r="AH264" i="3"/>
  <c r="AG264" i="3"/>
  <c r="AF264" i="3"/>
  <c r="AE264" i="3"/>
  <c r="AD264" i="3"/>
  <c r="AC264" i="3"/>
  <c r="AB264" i="3"/>
  <c r="AA264" i="3"/>
  <c r="Z264" i="3"/>
  <c r="Y264" i="3"/>
  <c r="X264" i="3"/>
  <c r="W264" i="3"/>
  <c r="V264" i="3"/>
  <c r="U264" i="3"/>
  <c r="T264" i="3"/>
  <c r="S264" i="3"/>
  <c r="R264" i="3"/>
  <c r="Q264" i="3"/>
  <c r="P264" i="3"/>
  <c r="O264" i="3"/>
  <c r="N264" i="3"/>
  <c r="M264" i="3"/>
  <c r="L264" i="3"/>
  <c r="K264" i="3"/>
  <c r="J264" i="3"/>
  <c r="I264" i="3"/>
  <c r="H264" i="3"/>
  <c r="G264" i="3"/>
  <c r="F264" i="3"/>
  <c r="E264" i="3"/>
  <c r="D264" i="3"/>
  <c r="C264" i="3"/>
  <c r="B264" i="3"/>
  <c r="AI263" i="3"/>
  <c r="AH263" i="3"/>
  <c r="AG263" i="3"/>
  <c r="AF263" i="3"/>
  <c r="AE263" i="3"/>
  <c r="AD263" i="3"/>
  <c r="AC263" i="3"/>
  <c r="AB263" i="3"/>
  <c r="AA263" i="3"/>
  <c r="Z263" i="3"/>
  <c r="Y263" i="3"/>
  <c r="X263" i="3"/>
  <c r="W263" i="3"/>
  <c r="V263" i="3"/>
  <c r="U263" i="3"/>
  <c r="T263" i="3"/>
  <c r="S263" i="3"/>
  <c r="R263" i="3"/>
  <c r="Q263" i="3"/>
  <c r="P263" i="3"/>
  <c r="O263" i="3"/>
  <c r="N263" i="3"/>
  <c r="M263" i="3"/>
  <c r="L263" i="3"/>
  <c r="K263" i="3"/>
  <c r="J263" i="3"/>
  <c r="I263" i="3"/>
  <c r="H263" i="3"/>
  <c r="G263" i="3"/>
  <c r="F263" i="3"/>
  <c r="E263" i="3"/>
  <c r="D263" i="3"/>
  <c r="C263" i="3"/>
  <c r="B263" i="3"/>
  <c r="AI262" i="3"/>
  <c r="AH262" i="3"/>
  <c r="AG262" i="3"/>
  <c r="AF262" i="3"/>
  <c r="AE262" i="3"/>
  <c r="AD262" i="3"/>
  <c r="AC262" i="3"/>
  <c r="AB262" i="3"/>
  <c r="AA262" i="3"/>
  <c r="Z262" i="3"/>
  <c r="Y262" i="3"/>
  <c r="X262" i="3"/>
  <c r="W262" i="3"/>
  <c r="V262" i="3"/>
  <c r="U262" i="3"/>
  <c r="T262" i="3"/>
  <c r="S262" i="3"/>
  <c r="R262" i="3"/>
  <c r="Q262" i="3"/>
  <c r="P262" i="3"/>
  <c r="O262" i="3"/>
  <c r="N262" i="3"/>
  <c r="M262" i="3"/>
  <c r="L262" i="3"/>
  <c r="K262" i="3"/>
  <c r="J262" i="3"/>
  <c r="I262" i="3"/>
  <c r="H262" i="3"/>
  <c r="G262" i="3"/>
  <c r="F262" i="3"/>
  <c r="E262" i="3"/>
  <c r="D262" i="3"/>
  <c r="C262" i="3"/>
  <c r="B262" i="3"/>
  <c r="AI261" i="3"/>
  <c r="AH261" i="3"/>
  <c r="AG261" i="3"/>
  <c r="AF261" i="3"/>
  <c r="AE261" i="3"/>
  <c r="AD261" i="3"/>
  <c r="AC261" i="3"/>
  <c r="AB261" i="3"/>
  <c r="AA261" i="3"/>
  <c r="Z261" i="3"/>
  <c r="Y261" i="3"/>
  <c r="X261" i="3"/>
  <c r="W261" i="3"/>
  <c r="V261" i="3"/>
  <c r="U261" i="3"/>
  <c r="T261" i="3"/>
  <c r="S261" i="3"/>
  <c r="R261" i="3"/>
  <c r="Q261" i="3"/>
  <c r="P261" i="3"/>
  <c r="O261" i="3"/>
  <c r="N261" i="3"/>
  <c r="M261" i="3"/>
  <c r="L261" i="3"/>
  <c r="K261" i="3"/>
  <c r="J261" i="3"/>
  <c r="I261" i="3"/>
  <c r="H261" i="3"/>
  <c r="G261" i="3"/>
  <c r="F261" i="3"/>
  <c r="E261" i="3"/>
  <c r="D261" i="3"/>
  <c r="C261" i="3"/>
  <c r="B261" i="3"/>
  <c r="AI260" i="3"/>
  <c r="AH260" i="3"/>
  <c r="AG260" i="3"/>
  <c r="AF260" i="3"/>
  <c r="AE260" i="3"/>
  <c r="AD260" i="3"/>
  <c r="AC260" i="3"/>
  <c r="AB260" i="3"/>
  <c r="AA260" i="3"/>
  <c r="Z260" i="3"/>
  <c r="Y260" i="3"/>
  <c r="X260" i="3"/>
  <c r="W260" i="3"/>
  <c r="V260" i="3"/>
  <c r="U260" i="3"/>
  <c r="T260" i="3"/>
  <c r="S260" i="3"/>
  <c r="R260" i="3"/>
  <c r="Q260" i="3"/>
  <c r="P260" i="3"/>
  <c r="O260" i="3"/>
  <c r="N260" i="3"/>
  <c r="M260" i="3"/>
  <c r="L260" i="3"/>
  <c r="K260" i="3"/>
  <c r="J260" i="3"/>
  <c r="I260" i="3"/>
  <c r="H260" i="3"/>
  <c r="G260" i="3"/>
  <c r="F260" i="3"/>
  <c r="E260" i="3"/>
  <c r="D260" i="3"/>
  <c r="C260" i="3"/>
  <c r="B260" i="3"/>
  <c r="AI259" i="3"/>
  <c r="AH259" i="3"/>
  <c r="AG259" i="3"/>
  <c r="AF259" i="3"/>
  <c r="AE259" i="3"/>
  <c r="AD259" i="3"/>
  <c r="AC259" i="3"/>
  <c r="AB259" i="3"/>
  <c r="AA259" i="3"/>
  <c r="Z259" i="3"/>
  <c r="Y259" i="3"/>
  <c r="X259" i="3"/>
  <c r="W259" i="3"/>
  <c r="V259" i="3"/>
  <c r="U259" i="3"/>
  <c r="T259" i="3"/>
  <c r="S259" i="3"/>
  <c r="R259" i="3"/>
  <c r="Q259" i="3"/>
  <c r="P259" i="3"/>
  <c r="O259" i="3"/>
  <c r="N259" i="3"/>
  <c r="M259" i="3"/>
  <c r="L259" i="3"/>
  <c r="K259" i="3"/>
  <c r="J259" i="3"/>
  <c r="I259" i="3"/>
  <c r="H259" i="3"/>
  <c r="G259" i="3"/>
  <c r="F259" i="3"/>
  <c r="E259" i="3"/>
  <c r="D259" i="3"/>
  <c r="C259" i="3"/>
  <c r="B259" i="3"/>
  <c r="AI258" i="3"/>
  <c r="AH258" i="3"/>
  <c r="AG258" i="3"/>
  <c r="AF258" i="3"/>
  <c r="AE258" i="3"/>
  <c r="AD258" i="3"/>
  <c r="AC258" i="3"/>
  <c r="AB258" i="3"/>
  <c r="AA258" i="3"/>
  <c r="Z258" i="3"/>
  <c r="Y258" i="3"/>
  <c r="X258" i="3"/>
  <c r="W258" i="3"/>
  <c r="V258" i="3"/>
  <c r="U258" i="3"/>
  <c r="T258" i="3"/>
  <c r="S258" i="3"/>
  <c r="R258" i="3"/>
  <c r="Q258" i="3"/>
  <c r="P258" i="3"/>
  <c r="O258" i="3"/>
  <c r="N258" i="3"/>
  <c r="M258" i="3"/>
  <c r="L258" i="3"/>
  <c r="K258" i="3"/>
  <c r="J258" i="3"/>
  <c r="I258" i="3"/>
  <c r="H258" i="3"/>
  <c r="G258" i="3"/>
  <c r="F258" i="3"/>
  <c r="E258" i="3"/>
  <c r="D258" i="3"/>
  <c r="C258" i="3"/>
  <c r="B258" i="3"/>
  <c r="AI257" i="3"/>
  <c r="AH257" i="3"/>
  <c r="AG257" i="3"/>
  <c r="AF257" i="3"/>
  <c r="AE257" i="3"/>
  <c r="AD257" i="3"/>
  <c r="AC257" i="3"/>
  <c r="AB257" i="3"/>
  <c r="AA257" i="3"/>
  <c r="Z257" i="3"/>
  <c r="Y257" i="3"/>
  <c r="X257" i="3"/>
  <c r="W257" i="3"/>
  <c r="V257" i="3"/>
  <c r="U257" i="3"/>
  <c r="T257" i="3"/>
  <c r="S257" i="3"/>
  <c r="R257" i="3"/>
  <c r="Q257" i="3"/>
  <c r="P257" i="3"/>
  <c r="O257" i="3"/>
  <c r="N257" i="3"/>
  <c r="M257" i="3"/>
  <c r="L257" i="3"/>
  <c r="K257" i="3"/>
  <c r="J257" i="3"/>
  <c r="I257" i="3"/>
  <c r="H257" i="3"/>
  <c r="G257" i="3"/>
  <c r="F257" i="3"/>
  <c r="E257" i="3"/>
  <c r="D257" i="3"/>
  <c r="C257" i="3"/>
  <c r="B257" i="3"/>
  <c r="AI256" i="3"/>
  <c r="AH256" i="3"/>
  <c r="AG256" i="3"/>
  <c r="AF256" i="3"/>
  <c r="AE256" i="3"/>
  <c r="AD256" i="3"/>
  <c r="AC256" i="3"/>
  <c r="AB256" i="3"/>
  <c r="AA256" i="3"/>
  <c r="Z256" i="3"/>
  <c r="Y256" i="3"/>
  <c r="X256" i="3"/>
  <c r="W256" i="3"/>
  <c r="V256" i="3"/>
  <c r="U256" i="3"/>
  <c r="T256" i="3"/>
  <c r="S256" i="3"/>
  <c r="R256" i="3"/>
  <c r="Q256" i="3"/>
  <c r="P256" i="3"/>
  <c r="O256" i="3"/>
  <c r="N256" i="3"/>
  <c r="M256" i="3"/>
  <c r="L256" i="3"/>
  <c r="K256" i="3"/>
  <c r="J256" i="3"/>
  <c r="I256" i="3"/>
  <c r="H256" i="3"/>
  <c r="G256" i="3"/>
  <c r="F256" i="3"/>
  <c r="E256" i="3"/>
  <c r="D256" i="3"/>
  <c r="C256" i="3"/>
  <c r="B256" i="3"/>
  <c r="AI255" i="3"/>
  <c r="AH255" i="3"/>
  <c r="AG255" i="3"/>
  <c r="AF255" i="3"/>
  <c r="AE255" i="3"/>
  <c r="AD255" i="3"/>
  <c r="AC255" i="3"/>
  <c r="AB255" i="3"/>
  <c r="AA255" i="3"/>
  <c r="Z255" i="3"/>
  <c r="Y255" i="3"/>
  <c r="X255" i="3"/>
  <c r="W255" i="3"/>
  <c r="V255" i="3"/>
  <c r="U255" i="3"/>
  <c r="T255" i="3"/>
  <c r="S255" i="3"/>
  <c r="R255" i="3"/>
  <c r="Q255" i="3"/>
  <c r="P255" i="3"/>
  <c r="O255" i="3"/>
  <c r="N255" i="3"/>
  <c r="M255" i="3"/>
  <c r="L255" i="3"/>
  <c r="K255" i="3"/>
  <c r="J255" i="3"/>
  <c r="I255" i="3"/>
  <c r="H255" i="3"/>
  <c r="G255" i="3"/>
  <c r="F255" i="3"/>
  <c r="E255" i="3"/>
  <c r="D255" i="3"/>
  <c r="C255" i="3"/>
  <c r="B255" i="3"/>
  <c r="AI254" i="3"/>
  <c r="AH254" i="3"/>
  <c r="AG254" i="3"/>
  <c r="AF254" i="3"/>
  <c r="AE254" i="3"/>
  <c r="AD254" i="3"/>
  <c r="AC254" i="3"/>
  <c r="AB254" i="3"/>
  <c r="AA254" i="3"/>
  <c r="Z254" i="3"/>
  <c r="Y254" i="3"/>
  <c r="X254" i="3"/>
  <c r="W254" i="3"/>
  <c r="V254" i="3"/>
  <c r="U254" i="3"/>
  <c r="T254" i="3"/>
  <c r="S254" i="3"/>
  <c r="R254" i="3"/>
  <c r="Q254" i="3"/>
  <c r="P254" i="3"/>
  <c r="O254" i="3"/>
  <c r="N254" i="3"/>
  <c r="M254" i="3"/>
  <c r="L254" i="3"/>
  <c r="K254" i="3"/>
  <c r="J254" i="3"/>
  <c r="I254" i="3"/>
  <c r="H254" i="3"/>
  <c r="G254" i="3"/>
  <c r="F254" i="3"/>
  <c r="E254" i="3"/>
  <c r="D254" i="3"/>
  <c r="C254" i="3"/>
  <c r="B254" i="3"/>
  <c r="AI253" i="3"/>
  <c r="AH253" i="3"/>
  <c r="AG253" i="3"/>
  <c r="AF253" i="3"/>
  <c r="AE253" i="3"/>
  <c r="AD253" i="3"/>
  <c r="AC253" i="3"/>
  <c r="AB253" i="3"/>
  <c r="AA253" i="3"/>
  <c r="Z253" i="3"/>
  <c r="Y253" i="3"/>
  <c r="X253" i="3"/>
  <c r="W253" i="3"/>
  <c r="V253" i="3"/>
  <c r="U253" i="3"/>
  <c r="T253" i="3"/>
  <c r="S253" i="3"/>
  <c r="R253" i="3"/>
  <c r="Q253" i="3"/>
  <c r="P253" i="3"/>
  <c r="O253" i="3"/>
  <c r="N253" i="3"/>
  <c r="M253" i="3"/>
  <c r="L253" i="3"/>
  <c r="K253" i="3"/>
  <c r="J253" i="3"/>
  <c r="I253" i="3"/>
  <c r="H253" i="3"/>
  <c r="G253" i="3"/>
  <c r="F253" i="3"/>
  <c r="E253" i="3"/>
  <c r="D253" i="3"/>
  <c r="C253" i="3"/>
  <c r="B253" i="3"/>
  <c r="AI252" i="3"/>
  <c r="AH252" i="3"/>
  <c r="AG252" i="3"/>
  <c r="AF252" i="3"/>
  <c r="AE252" i="3"/>
  <c r="AD252" i="3"/>
  <c r="AC252" i="3"/>
  <c r="AB252" i="3"/>
  <c r="AA252" i="3"/>
  <c r="Z252" i="3"/>
  <c r="Y252" i="3"/>
  <c r="X252" i="3"/>
  <c r="W252" i="3"/>
  <c r="V252" i="3"/>
  <c r="U252" i="3"/>
  <c r="T252" i="3"/>
  <c r="S252" i="3"/>
  <c r="R252" i="3"/>
  <c r="Q252" i="3"/>
  <c r="P252" i="3"/>
  <c r="O252" i="3"/>
  <c r="N252" i="3"/>
  <c r="M252" i="3"/>
  <c r="L252" i="3"/>
  <c r="K252" i="3"/>
  <c r="J252" i="3"/>
  <c r="I252" i="3"/>
  <c r="H252" i="3"/>
  <c r="G252" i="3"/>
  <c r="F252" i="3"/>
  <c r="E252" i="3"/>
  <c r="D252" i="3"/>
  <c r="C252" i="3"/>
  <c r="B252" i="3"/>
  <c r="AI251" i="3"/>
  <c r="AH251" i="3"/>
  <c r="AG251" i="3"/>
  <c r="AF251" i="3"/>
  <c r="AE251" i="3"/>
  <c r="AD251" i="3"/>
  <c r="AC251" i="3"/>
  <c r="AB251" i="3"/>
  <c r="AA251" i="3"/>
  <c r="Z251" i="3"/>
  <c r="Y251" i="3"/>
  <c r="X251" i="3"/>
  <c r="W251" i="3"/>
  <c r="V251" i="3"/>
  <c r="U251" i="3"/>
  <c r="T251" i="3"/>
  <c r="S251" i="3"/>
  <c r="R251" i="3"/>
  <c r="Q251" i="3"/>
  <c r="P251" i="3"/>
  <c r="O251" i="3"/>
  <c r="N251" i="3"/>
  <c r="M251" i="3"/>
  <c r="L251" i="3"/>
  <c r="K251" i="3"/>
  <c r="J251" i="3"/>
  <c r="I251" i="3"/>
  <c r="H251" i="3"/>
  <c r="G251" i="3"/>
  <c r="F251" i="3"/>
  <c r="E251" i="3"/>
  <c r="D251" i="3"/>
  <c r="C251" i="3"/>
  <c r="B251" i="3"/>
  <c r="AI250" i="3"/>
  <c r="AH250" i="3"/>
  <c r="AG250" i="3"/>
  <c r="AF250" i="3"/>
  <c r="AE250" i="3"/>
  <c r="AD250" i="3"/>
  <c r="AC250" i="3"/>
  <c r="AB250" i="3"/>
  <c r="AA250" i="3"/>
  <c r="Z250" i="3"/>
  <c r="Y250" i="3"/>
  <c r="X250" i="3"/>
  <c r="W250" i="3"/>
  <c r="V250" i="3"/>
  <c r="U250" i="3"/>
  <c r="T250" i="3"/>
  <c r="S250" i="3"/>
  <c r="R250" i="3"/>
  <c r="Q250" i="3"/>
  <c r="P250" i="3"/>
  <c r="O250" i="3"/>
  <c r="N250" i="3"/>
  <c r="M250" i="3"/>
  <c r="L250" i="3"/>
  <c r="K250" i="3"/>
  <c r="J250" i="3"/>
  <c r="I250" i="3"/>
  <c r="H250" i="3"/>
  <c r="G250" i="3"/>
  <c r="F250" i="3"/>
  <c r="E250" i="3"/>
  <c r="D250" i="3"/>
  <c r="C250" i="3"/>
  <c r="B250" i="3"/>
  <c r="AI249" i="3"/>
  <c r="AH249" i="3"/>
  <c r="AG249" i="3"/>
  <c r="AF249" i="3"/>
  <c r="AE249" i="3"/>
  <c r="AD249" i="3"/>
  <c r="AC249" i="3"/>
  <c r="AB249" i="3"/>
  <c r="AA249" i="3"/>
  <c r="Z249" i="3"/>
  <c r="Y249" i="3"/>
  <c r="X249" i="3"/>
  <c r="W249" i="3"/>
  <c r="V249" i="3"/>
  <c r="U249" i="3"/>
  <c r="T249" i="3"/>
  <c r="S249" i="3"/>
  <c r="R249" i="3"/>
  <c r="Q249" i="3"/>
  <c r="P249" i="3"/>
  <c r="O249" i="3"/>
  <c r="N249" i="3"/>
  <c r="M249" i="3"/>
  <c r="L249" i="3"/>
  <c r="K249" i="3"/>
  <c r="J249" i="3"/>
  <c r="I249" i="3"/>
  <c r="H249" i="3"/>
  <c r="G249" i="3"/>
  <c r="F249" i="3"/>
  <c r="E249" i="3"/>
  <c r="D249" i="3"/>
  <c r="C249" i="3"/>
  <c r="B249" i="3"/>
  <c r="AI248" i="3"/>
  <c r="AH248" i="3"/>
  <c r="AG248" i="3"/>
  <c r="AF248" i="3"/>
  <c r="AE248" i="3"/>
  <c r="AD248" i="3"/>
  <c r="AC248" i="3"/>
  <c r="AB248" i="3"/>
  <c r="AA248" i="3"/>
  <c r="Z248" i="3"/>
  <c r="Y248" i="3"/>
  <c r="X248" i="3"/>
  <c r="W248" i="3"/>
  <c r="V248" i="3"/>
  <c r="U248" i="3"/>
  <c r="T248" i="3"/>
  <c r="S248" i="3"/>
  <c r="R248" i="3"/>
  <c r="Q248" i="3"/>
  <c r="P248" i="3"/>
  <c r="O248" i="3"/>
  <c r="N248" i="3"/>
  <c r="M248" i="3"/>
  <c r="L248" i="3"/>
  <c r="K248" i="3"/>
  <c r="J248" i="3"/>
  <c r="I248" i="3"/>
  <c r="H248" i="3"/>
  <c r="G248" i="3"/>
  <c r="F248" i="3"/>
  <c r="E248" i="3"/>
  <c r="D248" i="3"/>
  <c r="C248" i="3"/>
  <c r="B248" i="3"/>
  <c r="AI247" i="3"/>
  <c r="AH247" i="3"/>
  <c r="AG247" i="3"/>
  <c r="AF247" i="3"/>
  <c r="AE247" i="3"/>
  <c r="AD247" i="3"/>
  <c r="AC247" i="3"/>
  <c r="AB247" i="3"/>
  <c r="AA247" i="3"/>
  <c r="Z247" i="3"/>
  <c r="Y247" i="3"/>
  <c r="X247" i="3"/>
  <c r="W247" i="3"/>
  <c r="V247" i="3"/>
  <c r="U247" i="3"/>
  <c r="T247" i="3"/>
  <c r="S247" i="3"/>
  <c r="R247" i="3"/>
  <c r="Q247" i="3"/>
  <c r="P247" i="3"/>
  <c r="O247" i="3"/>
  <c r="N247" i="3"/>
  <c r="M247" i="3"/>
  <c r="L247" i="3"/>
  <c r="K247" i="3"/>
  <c r="J247" i="3"/>
  <c r="I247" i="3"/>
  <c r="H247" i="3"/>
  <c r="G247" i="3"/>
  <c r="F247" i="3"/>
  <c r="E247" i="3"/>
  <c r="D247" i="3"/>
  <c r="C247" i="3"/>
  <c r="B247" i="3"/>
  <c r="AI246" i="3"/>
  <c r="AH246" i="3"/>
  <c r="AG246" i="3"/>
  <c r="AF246" i="3"/>
  <c r="AE246" i="3"/>
  <c r="AD246" i="3"/>
  <c r="AC246" i="3"/>
  <c r="AB246" i="3"/>
  <c r="AA246" i="3"/>
  <c r="Z246" i="3"/>
  <c r="Y246" i="3"/>
  <c r="X246" i="3"/>
  <c r="W246" i="3"/>
  <c r="V246" i="3"/>
  <c r="U246" i="3"/>
  <c r="T246" i="3"/>
  <c r="S246" i="3"/>
  <c r="R246" i="3"/>
  <c r="Q246" i="3"/>
  <c r="P246" i="3"/>
  <c r="O246" i="3"/>
  <c r="N246" i="3"/>
  <c r="M246" i="3"/>
  <c r="L246" i="3"/>
  <c r="K246" i="3"/>
  <c r="J246" i="3"/>
  <c r="I246" i="3"/>
  <c r="H246" i="3"/>
  <c r="G246" i="3"/>
  <c r="F246" i="3"/>
  <c r="E246" i="3"/>
  <c r="D246" i="3"/>
  <c r="C246" i="3"/>
  <c r="B246" i="3"/>
  <c r="AI245" i="3"/>
  <c r="AH245" i="3"/>
  <c r="AG245" i="3"/>
  <c r="AF245" i="3"/>
  <c r="AE245" i="3"/>
  <c r="AD245" i="3"/>
  <c r="AC245" i="3"/>
  <c r="AB245" i="3"/>
  <c r="AA245" i="3"/>
  <c r="Z245" i="3"/>
  <c r="Y245" i="3"/>
  <c r="X245" i="3"/>
  <c r="W245" i="3"/>
  <c r="V245" i="3"/>
  <c r="U245" i="3"/>
  <c r="T245" i="3"/>
  <c r="S245" i="3"/>
  <c r="R245" i="3"/>
  <c r="Q245" i="3"/>
  <c r="P245" i="3"/>
  <c r="O245" i="3"/>
  <c r="N245" i="3"/>
  <c r="M245" i="3"/>
  <c r="L245" i="3"/>
  <c r="K245" i="3"/>
  <c r="J245" i="3"/>
  <c r="I245" i="3"/>
  <c r="H245" i="3"/>
  <c r="G245" i="3"/>
  <c r="F245" i="3"/>
  <c r="E245" i="3"/>
  <c r="D245" i="3"/>
  <c r="C245" i="3"/>
  <c r="B245" i="3"/>
  <c r="AI244" i="3"/>
  <c r="AH244" i="3"/>
  <c r="AG244" i="3"/>
  <c r="AF244" i="3"/>
  <c r="AE244" i="3"/>
  <c r="AD244" i="3"/>
  <c r="AC244" i="3"/>
  <c r="AB244" i="3"/>
  <c r="AA244" i="3"/>
  <c r="Z244" i="3"/>
  <c r="Y244" i="3"/>
  <c r="X244" i="3"/>
  <c r="W244" i="3"/>
  <c r="V244" i="3"/>
  <c r="U244" i="3"/>
  <c r="T244" i="3"/>
  <c r="S244" i="3"/>
  <c r="R244" i="3"/>
  <c r="Q244" i="3"/>
  <c r="P244" i="3"/>
  <c r="O244" i="3"/>
  <c r="N244" i="3"/>
  <c r="M244" i="3"/>
  <c r="L244" i="3"/>
  <c r="K244" i="3"/>
  <c r="J244" i="3"/>
  <c r="I244" i="3"/>
  <c r="H244" i="3"/>
  <c r="G244" i="3"/>
  <c r="F244" i="3"/>
  <c r="E244" i="3"/>
  <c r="D244" i="3"/>
  <c r="C244" i="3"/>
  <c r="B244" i="3"/>
  <c r="AI243" i="3"/>
  <c r="AH243" i="3"/>
  <c r="AG243" i="3"/>
  <c r="AF243" i="3"/>
  <c r="AE243" i="3"/>
  <c r="AD243" i="3"/>
  <c r="AC243" i="3"/>
  <c r="AB243" i="3"/>
  <c r="AA243" i="3"/>
  <c r="Z243" i="3"/>
  <c r="Y243" i="3"/>
  <c r="X243" i="3"/>
  <c r="W243" i="3"/>
  <c r="V243" i="3"/>
  <c r="U243" i="3"/>
  <c r="T243" i="3"/>
  <c r="S243" i="3"/>
  <c r="R243" i="3"/>
  <c r="Q243" i="3"/>
  <c r="P243" i="3"/>
  <c r="O243" i="3"/>
  <c r="N243" i="3"/>
  <c r="M243" i="3"/>
  <c r="L243" i="3"/>
  <c r="K243" i="3"/>
  <c r="J243" i="3"/>
  <c r="I243" i="3"/>
  <c r="H243" i="3"/>
  <c r="G243" i="3"/>
  <c r="F243" i="3"/>
  <c r="E243" i="3"/>
  <c r="D243" i="3"/>
  <c r="C243" i="3"/>
  <c r="B243" i="3"/>
  <c r="AI242" i="3"/>
  <c r="AH242" i="3"/>
  <c r="AG242" i="3"/>
  <c r="AF242" i="3"/>
  <c r="AE242" i="3"/>
  <c r="AD242" i="3"/>
  <c r="AC242" i="3"/>
  <c r="AB242" i="3"/>
  <c r="AA242" i="3"/>
  <c r="Z242" i="3"/>
  <c r="Y242" i="3"/>
  <c r="X242" i="3"/>
  <c r="W242" i="3"/>
  <c r="V242" i="3"/>
  <c r="U242" i="3"/>
  <c r="T242" i="3"/>
  <c r="S242" i="3"/>
  <c r="R242" i="3"/>
  <c r="Q242" i="3"/>
  <c r="P242" i="3"/>
  <c r="O242" i="3"/>
  <c r="N242" i="3"/>
  <c r="M242" i="3"/>
  <c r="L242" i="3"/>
  <c r="K242" i="3"/>
  <c r="J242" i="3"/>
  <c r="I242" i="3"/>
  <c r="H242" i="3"/>
  <c r="G242" i="3"/>
  <c r="F242" i="3"/>
  <c r="E242" i="3"/>
  <c r="D242" i="3"/>
  <c r="C242" i="3"/>
  <c r="B242" i="3"/>
  <c r="AI241" i="3"/>
  <c r="AH241" i="3"/>
  <c r="AG241" i="3"/>
  <c r="AF241" i="3"/>
  <c r="AE241" i="3"/>
  <c r="AD241" i="3"/>
  <c r="AC241" i="3"/>
  <c r="AB241" i="3"/>
  <c r="AA241" i="3"/>
  <c r="Z241" i="3"/>
  <c r="Y241" i="3"/>
  <c r="X241" i="3"/>
  <c r="W241" i="3"/>
  <c r="V241" i="3"/>
  <c r="U241" i="3"/>
  <c r="T241" i="3"/>
  <c r="S241" i="3"/>
  <c r="R241" i="3"/>
  <c r="Q241" i="3"/>
  <c r="P241" i="3"/>
  <c r="O241" i="3"/>
  <c r="N241" i="3"/>
  <c r="M241" i="3"/>
  <c r="L241" i="3"/>
  <c r="K241" i="3"/>
  <c r="J241" i="3"/>
  <c r="I241" i="3"/>
  <c r="H241" i="3"/>
  <c r="G241" i="3"/>
  <c r="F241" i="3"/>
  <c r="E241" i="3"/>
  <c r="D241" i="3"/>
  <c r="C241" i="3"/>
  <c r="B241" i="3"/>
  <c r="AI240" i="3"/>
  <c r="AH240" i="3"/>
  <c r="AG240" i="3"/>
  <c r="AF240" i="3"/>
  <c r="AE240" i="3"/>
  <c r="AD240" i="3"/>
  <c r="AC240" i="3"/>
  <c r="AB240" i="3"/>
  <c r="AA240" i="3"/>
  <c r="Z240" i="3"/>
  <c r="Y240" i="3"/>
  <c r="X240" i="3"/>
  <c r="W240" i="3"/>
  <c r="V240" i="3"/>
  <c r="U240" i="3"/>
  <c r="T240" i="3"/>
  <c r="S240" i="3"/>
  <c r="R240" i="3"/>
  <c r="Q240" i="3"/>
  <c r="P240" i="3"/>
  <c r="O240" i="3"/>
  <c r="N240" i="3"/>
  <c r="M240" i="3"/>
  <c r="L240" i="3"/>
  <c r="K240" i="3"/>
  <c r="J240" i="3"/>
  <c r="I240" i="3"/>
  <c r="H240" i="3"/>
  <c r="G240" i="3"/>
  <c r="F240" i="3"/>
  <c r="E240" i="3"/>
  <c r="D240" i="3"/>
  <c r="C240" i="3"/>
  <c r="B240" i="3"/>
  <c r="AI239" i="3"/>
  <c r="AH239" i="3"/>
  <c r="AG239" i="3"/>
  <c r="AF239" i="3"/>
  <c r="AE239" i="3"/>
  <c r="AD239" i="3"/>
  <c r="AC239" i="3"/>
  <c r="AB239" i="3"/>
  <c r="AA239" i="3"/>
  <c r="Z239" i="3"/>
  <c r="Y239" i="3"/>
  <c r="X239" i="3"/>
  <c r="W239" i="3"/>
  <c r="V239" i="3"/>
  <c r="U239" i="3"/>
  <c r="T239" i="3"/>
  <c r="S239" i="3"/>
  <c r="R239" i="3"/>
  <c r="Q239" i="3"/>
  <c r="P239" i="3"/>
  <c r="O239" i="3"/>
  <c r="N239" i="3"/>
  <c r="M239" i="3"/>
  <c r="L239" i="3"/>
  <c r="K239" i="3"/>
  <c r="J239" i="3"/>
  <c r="I239" i="3"/>
  <c r="H239" i="3"/>
  <c r="G239" i="3"/>
  <c r="F239" i="3"/>
  <c r="E239" i="3"/>
  <c r="D239" i="3"/>
  <c r="C239" i="3"/>
  <c r="B239" i="3"/>
  <c r="AI238" i="3"/>
  <c r="AH238" i="3"/>
  <c r="AG238" i="3"/>
  <c r="AF238" i="3"/>
  <c r="AE238" i="3"/>
  <c r="AD238" i="3"/>
  <c r="AC238" i="3"/>
  <c r="AB238" i="3"/>
  <c r="AA238" i="3"/>
  <c r="Z238" i="3"/>
  <c r="Y238" i="3"/>
  <c r="X238" i="3"/>
  <c r="W238" i="3"/>
  <c r="V238" i="3"/>
  <c r="U238" i="3"/>
  <c r="T238" i="3"/>
  <c r="S238" i="3"/>
  <c r="R238" i="3"/>
  <c r="Q238" i="3"/>
  <c r="P238" i="3"/>
  <c r="O238" i="3"/>
  <c r="N238" i="3"/>
  <c r="M238" i="3"/>
  <c r="L238" i="3"/>
  <c r="K238" i="3"/>
  <c r="J238" i="3"/>
  <c r="I238" i="3"/>
  <c r="H238" i="3"/>
  <c r="G238" i="3"/>
  <c r="F238" i="3"/>
  <c r="E238" i="3"/>
  <c r="D238" i="3"/>
  <c r="C238" i="3"/>
  <c r="B238" i="3"/>
  <c r="AI237" i="3"/>
  <c r="AH237" i="3"/>
  <c r="AG237" i="3"/>
  <c r="AF237" i="3"/>
  <c r="AE237" i="3"/>
  <c r="AD237" i="3"/>
  <c r="AC237" i="3"/>
  <c r="AB237" i="3"/>
  <c r="AA237" i="3"/>
  <c r="Z237" i="3"/>
  <c r="Y237" i="3"/>
  <c r="X237" i="3"/>
  <c r="W237" i="3"/>
  <c r="V237" i="3"/>
  <c r="U237" i="3"/>
  <c r="T237" i="3"/>
  <c r="S237" i="3"/>
  <c r="R237" i="3"/>
  <c r="Q237" i="3"/>
  <c r="P237" i="3"/>
  <c r="O237" i="3"/>
  <c r="N237" i="3"/>
  <c r="M237" i="3"/>
  <c r="L237" i="3"/>
  <c r="K237" i="3"/>
  <c r="J237" i="3"/>
  <c r="I237" i="3"/>
  <c r="H237" i="3"/>
  <c r="G237" i="3"/>
  <c r="F237" i="3"/>
  <c r="E237" i="3"/>
  <c r="D237" i="3"/>
  <c r="C237" i="3"/>
  <c r="B237" i="3"/>
  <c r="AI236" i="3"/>
  <c r="AH236" i="3"/>
  <c r="AG236" i="3"/>
  <c r="AF236" i="3"/>
  <c r="AE236" i="3"/>
  <c r="AD236" i="3"/>
  <c r="AC236" i="3"/>
  <c r="AB236" i="3"/>
  <c r="AA236" i="3"/>
  <c r="Z236" i="3"/>
  <c r="Y236" i="3"/>
  <c r="X236" i="3"/>
  <c r="W236" i="3"/>
  <c r="V236" i="3"/>
  <c r="U236" i="3"/>
  <c r="T236" i="3"/>
  <c r="S236" i="3"/>
  <c r="R236" i="3"/>
  <c r="Q236" i="3"/>
  <c r="P236" i="3"/>
  <c r="O236" i="3"/>
  <c r="N236" i="3"/>
  <c r="M236" i="3"/>
  <c r="L236" i="3"/>
  <c r="K236" i="3"/>
  <c r="J236" i="3"/>
  <c r="I236" i="3"/>
  <c r="H236" i="3"/>
  <c r="G236" i="3"/>
  <c r="F236" i="3"/>
  <c r="E236" i="3"/>
  <c r="D236" i="3"/>
  <c r="C236" i="3"/>
  <c r="B236" i="3"/>
  <c r="AI235" i="3"/>
  <c r="AH235" i="3"/>
  <c r="AG235" i="3"/>
  <c r="AF235" i="3"/>
  <c r="AE235" i="3"/>
  <c r="AD235" i="3"/>
  <c r="AC235" i="3"/>
  <c r="AB235" i="3"/>
  <c r="AA235" i="3"/>
  <c r="Z235" i="3"/>
  <c r="Y235" i="3"/>
  <c r="X235" i="3"/>
  <c r="W235" i="3"/>
  <c r="V235" i="3"/>
  <c r="U235" i="3"/>
  <c r="T235" i="3"/>
  <c r="S235" i="3"/>
  <c r="R235" i="3"/>
  <c r="Q235" i="3"/>
  <c r="P235" i="3"/>
  <c r="O235" i="3"/>
  <c r="N235" i="3"/>
  <c r="M235" i="3"/>
  <c r="L235" i="3"/>
  <c r="K235" i="3"/>
  <c r="J235" i="3"/>
  <c r="I235" i="3"/>
  <c r="H235" i="3"/>
  <c r="G235" i="3"/>
  <c r="F235" i="3"/>
  <c r="E235" i="3"/>
  <c r="D235" i="3"/>
  <c r="C235" i="3"/>
  <c r="B235" i="3"/>
  <c r="AI234" i="3"/>
  <c r="AH234" i="3"/>
  <c r="AG234" i="3"/>
  <c r="AF234" i="3"/>
  <c r="AE234" i="3"/>
  <c r="AD234" i="3"/>
  <c r="AC234" i="3"/>
  <c r="AB234" i="3"/>
  <c r="AA234" i="3"/>
  <c r="Z234" i="3"/>
  <c r="Y234" i="3"/>
  <c r="X234" i="3"/>
  <c r="W234" i="3"/>
  <c r="V234" i="3"/>
  <c r="U234" i="3"/>
  <c r="T234" i="3"/>
  <c r="S234" i="3"/>
  <c r="R234" i="3"/>
  <c r="Q234" i="3"/>
  <c r="P234" i="3"/>
  <c r="O234" i="3"/>
  <c r="N234" i="3"/>
  <c r="M234" i="3"/>
  <c r="L234" i="3"/>
  <c r="K234" i="3"/>
  <c r="J234" i="3"/>
  <c r="I234" i="3"/>
  <c r="H234" i="3"/>
  <c r="G234" i="3"/>
  <c r="F234" i="3"/>
  <c r="E234" i="3"/>
  <c r="D234" i="3"/>
  <c r="C234" i="3"/>
  <c r="B234" i="3"/>
  <c r="AI233" i="3"/>
  <c r="AH233" i="3"/>
  <c r="AG233" i="3"/>
  <c r="AF233" i="3"/>
  <c r="AE233" i="3"/>
  <c r="AD233" i="3"/>
  <c r="AC233" i="3"/>
  <c r="AB233" i="3"/>
  <c r="AA233" i="3"/>
  <c r="Z233" i="3"/>
  <c r="Y233" i="3"/>
  <c r="X233" i="3"/>
  <c r="W233" i="3"/>
  <c r="V233" i="3"/>
  <c r="U233" i="3"/>
  <c r="T233" i="3"/>
  <c r="S233" i="3"/>
  <c r="R233" i="3"/>
  <c r="Q233" i="3"/>
  <c r="P233" i="3"/>
  <c r="O233" i="3"/>
  <c r="N233" i="3"/>
  <c r="M233" i="3"/>
  <c r="L233" i="3"/>
  <c r="K233" i="3"/>
  <c r="J233" i="3"/>
  <c r="I233" i="3"/>
  <c r="H233" i="3"/>
  <c r="G233" i="3"/>
  <c r="F233" i="3"/>
  <c r="E233" i="3"/>
  <c r="D233" i="3"/>
  <c r="C233" i="3"/>
  <c r="B233" i="3"/>
  <c r="AI232" i="3"/>
  <c r="AH232" i="3"/>
  <c r="AG232" i="3"/>
  <c r="AF232" i="3"/>
  <c r="AE232" i="3"/>
  <c r="AD232" i="3"/>
  <c r="AC232" i="3"/>
  <c r="AB232" i="3"/>
  <c r="AA232" i="3"/>
  <c r="Z232" i="3"/>
  <c r="Y232" i="3"/>
  <c r="X232" i="3"/>
  <c r="W232" i="3"/>
  <c r="V232" i="3"/>
  <c r="U232" i="3"/>
  <c r="T232" i="3"/>
  <c r="S232" i="3"/>
  <c r="R232" i="3"/>
  <c r="Q232" i="3"/>
  <c r="P232" i="3"/>
  <c r="O232" i="3"/>
  <c r="N232" i="3"/>
  <c r="M232" i="3"/>
  <c r="L232" i="3"/>
  <c r="K232" i="3"/>
  <c r="J232" i="3"/>
  <c r="I232" i="3"/>
  <c r="H232" i="3"/>
  <c r="G232" i="3"/>
  <c r="F232" i="3"/>
  <c r="E232" i="3"/>
  <c r="D232" i="3"/>
  <c r="C232" i="3"/>
  <c r="B232" i="3"/>
  <c r="AI231" i="3"/>
  <c r="AH231" i="3"/>
  <c r="AG231" i="3"/>
  <c r="AF231" i="3"/>
  <c r="AE231" i="3"/>
  <c r="AD231" i="3"/>
  <c r="AC231" i="3"/>
  <c r="AB231" i="3"/>
  <c r="AA231" i="3"/>
  <c r="Z231" i="3"/>
  <c r="Y231" i="3"/>
  <c r="X231" i="3"/>
  <c r="W231" i="3"/>
  <c r="V231" i="3"/>
  <c r="U231" i="3"/>
  <c r="T231" i="3"/>
  <c r="S231" i="3"/>
  <c r="R231" i="3"/>
  <c r="Q231" i="3"/>
  <c r="P231" i="3"/>
  <c r="O231" i="3"/>
  <c r="N231" i="3"/>
  <c r="M231" i="3"/>
  <c r="L231" i="3"/>
  <c r="K231" i="3"/>
  <c r="J231" i="3"/>
  <c r="I231" i="3"/>
  <c r="H231" i="3"/>
  <c r="G231" i="3"/>
  <c r="F231" i="3"/>
  <c r="E231" i="3"/>
  <c r="D231" i="3"/>
  <c r="C231" i="3"/>
  <c r="B231" i="3"/>
  <c r="AI230" i="3"/>
  <c r="AH230" i="3"/>
  <c r="AG230" i="3"/>
  <c r="AF230" i="3"/>
  <c r="AE230" i="3"/>
  <c r="AD230" i="3"/>
  <c r="AC230" i="3"/>
  <c r="AB230" i="3"/>
  <c r="AA230" i="3"/>
  <c r="Z230" i="3"/>
  <c r="Y230" i="3"/>
  <c r="X230" i="3"/>
  <c r="W230" i="3"/>
  <c r="V230" i="3"/>
  <c r="U230" i="3"/>
  <c r="T230" i="3"/>
  <c r="S230" i="3"/>
  <c r="R230" i="3"/>
  <c r="Q230" i="3"/>
  <c r="P230" i="3"/>
  <c r="O230" i="3"/>
  <c r="N230" i="3"/>
  <c r="M230" i="3"/>
  <c r="L230" i="3"/>
  <c r="K230" i="3"/>
  <c r="J230" i="3"/>
  <c r="I230" i="3"/>
  <c r="H230" i="3"/>
  <c r="G230" i="3"/>
  <c r="F230" i="3"/>
  <c r="E230" i="3"/>
  <c r="D230" i="3"/>
  <c r="C230" i="3"/>
  <c r="B230" i="3"/>
  <c r="AI229" i="3"/>
  <c r="AH229" i="3"/>
  <c r="AG229" i="3"/>
  <c r="AF229" i="3"/>
  <c r="AE229" i="3"/>
  <c r="AD229" i="3"/>
  <c r="AC229" i="3"/>
  <c r="AB229" i="3"/>
  <c r="AA229" i="3"/>
  <c r="Z229" i="3"/>
  <c r="Y229" i="3"/>
  <c r="X229" i="3"/>
  <c r="W229" i="3"/>
  <c r="V229" i="3"/>
  <c r="U229" i="3"/>
  <c r="T229" i="3"/>
  <c r="S229" i="3"/>
  <c r="R229" i="3"/>
  <c r="Q229" i="3"/>
  <c r="P229" i="3"/>
  <c r="O229" i="3"/>
  <c r="N229" i="3"/>
  <c r="M229" i="3"/>
  <c r="L229" i="3"/>
  <c r="K229" i="3"/>
  <c r="J229" i="3"/>
  <c r="I229" i="3"/>
  <c r="H229" i="3"/>
  <c r="G229" i="3"/>
  <c r="F229" i="3"/>
  <c r="E229" i="3"/>
  <c r="D229" i="3"/>
  <c r="C229" i="3"/>
  <c r="B229" i="3"/>
  <c r="AI228" i="3"/>
  <c r="AH228" i="3"/>
  <c r="AG228" i="3"/>
  <c r="AF228" i="3"/>
  <c r="AE228" i="3"/>
  <c r="AD228" i="3"/>
  <c r="AC228" i="3"/>
  <c r="AB228" i="3"/>
  <c r="AA228" i="3"/>
  <c r="Z228" i="3"/>
  <c r="Y228" i="3"/>
  <c r="X228" i="3"/>
  <c r="W228" i="3"/>
  <c r="V228" i="3"/>
  <c r="U228" i="3"/>
  <c r="T228" i="3"/>
  <c r="S228" i="3"/>
  <c r="R228" i="3"/>
  <c r="Q228" i="3"/>
  <c r="P228" i="3"/>
  <c r="O228" i="3"/>
  <c r="N228" i="3"/>
  <c r="M228" i="3"/>
  <c r="L228" i="3"/>
  <c r="K228" i="3"/>
  <c r="J228" i="3"/>
  <c r="I228" i="3"/>
  <c r="H228" i="3"/>
  <c r="G228" i="3"/>
  <c r="F228" i="3"/>
  <c r="E228" i="3"/>
  <c r="D228" i="3"/>
  <c r="C228" i="3"/>
  <c r="B228" i="3"/>
  <c r="AI227" i="3"/>
  <c r="AH227" i="3"/>
  <c r="AG227" i="3"/>
  <c r="AF227" i="3"/>
  <c r="AE227" i="3"/>
  <c r="AD227" i="3"/>
  <c r="AC227" i="3"/>
  <c r="AB227" i="3"/>
  <c r="AA227" i="3"/>
  <c r="Z227" i="3"/>
  <c r="Y227" i="3"/>
  <c r="X227" i="3"/>
  <c r="W227" i="3"/>
  <c r="V227" i="3"/>
  <c r="U227" i="3"/>
  <c r="T227" i="3"/>
  <c r="S227" i="3"/>
  <c r="R227" i="3"/>
  <c r="Q227" i="3"/>
  <c r="P227" i="3"/>
  <c r="O227" i="3"/>
  <c r="N227" i="3"/>
  <c r="M227" i="3"/>
  <c r="L227" i="3"/>
  <c r="K227" i="3"/>
  <c r="J227" i="3"/>
  <c r="I227" i="3"/>
  <c r="H227" i="3"/>
  <c r="G227" i="3"/>
  <c r="F227" i="3"/>
  <c r="E227" i="3"/>
  <c r="D227" i="3"/>
  <c r="C227" i="3"/>
  <c r="B227" i="3"/>
  <c r="AI226" i="3"/>
  <c r="AH226" i="3"/>
  <c r="AG226" i="3"/>
  <c r="AF226" i="3"/>
  <c r="AE226" i="3"/>
  <c r="AD226" i="3"/>
  <c r="AC226" i="3"/>
  <c r="AB226" i="3"/>
  <c r="AA226" i="3"/>
  <c r="Z226" i="3"/>
  <c r="Y226" i="3"/>
  <c r="X226" i="3"/>
  <c r="W226" i="3"/>
  <c r="V226" i="3"/>
  <c r="U226" i="3"/>
  <c r="T226" i="3"/>
  <c r="S226" i="3"/>
  <c r="R226" i="3"/>
  <c r="Q226" i="3"/>
  <c r="P226" i="3"/>
  <c r="O226" i="3"/>
  <c r="N226" i="3"/>
  <c r="M226" i="3"/>
  <c r="L226" i="3"/>
  <c r="K226" i="3"/>
  <c r="J226" i="3"/>
  <c r="I226" i="3"/>
  <c r="H226" i="3"/>
  <c r="G226" i="3"/>
  <c r="F226" i="3"/>
  <c r="E226" i="3"/>
  <c r="D226" i="3"/>
  <c r="C226" i="3"/>
  <c r="B226" i="3"/>
  <c r="AI225" i="3"/>
  <c r="AH225" i="3"/>
  <c r="AG225" i="3"/>
  <c r="AF225" i="3"/>
  <c r="AE225" i="3"/>
  <c r="AD225" i="3"/>
  <c r="AC225" i="3"/>
  <c r="AB225" i="3"/>
  <c r="AA225" i="3"/>
  <c r="Z225" i="3"/>
  <c r="Y225" i="3"/>
  <c r="X225" i="3"/>
  <c r="W225" i="3"/>
  <c r="V225" i="3"/>
  <c r="U225" i="3"/>
  <c r="T225" i="3"/>
  <c r="S225" i="3"/>
  <c r="R225" i="3"/>
  <c r="Q225" i="3"/>
  <c r="P225" i="3"/>
  <c r="O225" i="3"/>
  <c r="N225" i="3"/>
  <c r="M225" i="3"/>
  <c r="L225" i="3"/>
  <c r="K225" i="3"/>
  <c r="J225" i="3"/>
  <c r="I225" i="3"/>
  <c r="H225" i="3"/>
  <c r="G225" i="3"/>
  <c r="F225" i="3"/>
  <c r="E225" i="3"/>
  <c r="D225" i="3"/>
  <c r="C225" i="3"/>
  <c r="B225" i="3"/>
  <c r="AI224" i="3"/>
  <c r="AH224" i="3"/>
  <c r="AG224" i="3"/>
  <c r="AF224" i="3"/>
  <c r="AE224" i="3"/>
  <c r="AD224" i="3"/>
  <c r="AC224" i="3"/>
  <c r="AB224" i="3"/>
  <c r="AA224" i="3"/>
  <c r="Z224" i="3"/>
  <c r="Y224" i="3"/>
  <c r="X224" i="3"/>
  <c r="W224" i="3"/>
  <c r="V224" i="3"/>
  <c r="U224" i="3"/>
  <c r="T224" i="3"/>
  <c r="S224" i="3"/>
  <c r="R224" i="3"/>
  <c r="Q224" i="3"/>
  <c r="P224" i="3"/>
  <c r="O224" i="3"/>
  <c r="N224" i="3"/>
  <c r="M224" i="3"/>
  <c r="L224" i="3"/>
  <c r="K224" i="3"/>
  <c r="J224" i="3"/>
  <c r="I224" i="3"/>
  <c r="H224" i="3"/>
  <c r="G224" i="3"/>
  <c r="F224" i="3"/>
  <c r="E224" i="3"/>
  <c r="D224" i="3"/>
  <c r="C224" i="3"/>
  <c r="B224" i="3"/>
  <c r="AI223" i="3"/>
  <c r="AH223" i="3"/>
  <c r="AG223" i="3"/>
  <c r="AF223" i="3"/>
  <c r="AE223" i="3"/>
  <c r="AD223" i="3"/>
  <c r="AC223" i="3"/>
  <c r="AB223" i="3"/>
  <c r="AA223" i="3"/>
  <c r="Z223" i="3"/>
  <c r="Y223" i="3"/>
  <c r="X223" i="3"/>
  <c r="W223" i="3"/>
  <c r="V223" i="3"/>
  <c r="U223" i="3"/>
  <c r="T223" i="3"/>
  <c r="S223" i="3"/>
  <c r="R223" i="3"/>
  <c r="Q223" i="3"/>
  <c r="P223" i="3"/>
  <c r="O223" i="3"/>
  <c r="N223" i="3"/>
  <c r="M223" i="3"/>
  <c r="L223" i="3"/>
  <c r="K223" i="3"/>
  <c r="J223" i="3"/>
  <c r="I223" i="3"/>
  <c r="H223" i="3"/>
  <c r="G223" i="3"/>
  <c r="F223" i="3"/>
  <c r="E223" i="3"/>
  <c r="D223" i="3"/>
  <c r="C223" i="3"/>
  <c r="B223" i="3"/>
  <c r="AI222" i="3"/>
  <c r="AH222" i="3"/>
  <c r="AG222" i="3"/>
  <c r="AF222" i="3"/>
  <c r="AE222" i="3"/>
  <c r="AD222" i="3"/>
  <c r="AC222" i="3"/>
  <c r="AB222" i="3"/>
  <c r="AA222" i="3"/>
  <c r="Z222" i="3"/>
  <c r="Y222" i="3"/>
  <c r="X222" i="3"/>
  <c r="W222" i="3"/>
  <c r="V222" i="3"/>
  <c r="U222" i="3"/>
  <c r="T222" i="3"/>
  <c r="S222" i="3"/>
  <c r="R222" i="3"/>
  <c r="Q222" i="3"/>
  <c r="P222" i="3"/>
  <c r="O222" i="3"/>
  <c r="N222" i="3"/>
  <c r="M222" i="3"/>
  <c r="L222" i="3"/>
  <c r="K222" i="3"/>
  <c r="J222" i="3"/>
  <c r="I222" i="3"/>
  <c r="H222" i="3"/>
  <c r="G222" i="3"/>
  <c r="F222" i="3"/>
  <c r="E222" i="3"/>
  <c r="D222" i="3"/>
  <c r="C222" i="3"/>
  <c r="B222" i="3"/>
  <c r="AI221" i="3"/>
  <c r="AH221" i="3"/>
  <c r="AG221" i="3"/>
  <c r="AF221" i="3"/>
  <c r="AE221" i="3"/>
  <c r="AD221" i="3"/>
  <c r="AC221" i="3"/>
  <c r="AB221" i="3"/>
  <c r="AA221" i="3"/>
  <c r="Z221" i="3"/>
  <c r="Y221" i="3"/>
  <c r="X221" i="3"/>
  <c r="W221" i="3"/>
  <c r="V221" i="3"/>
  <c r="U221" i="3"/>
  <c r="T221" i="3"/>
  <c r="S221" i="3"/>
  <c r="R221" i="3"/>
  <c r="Q221" i="3"/>
  <c r="P221" i="3"/>
  <c r="O221" i="3"/>
  <c r="N221" i="3"/>
  <c r="M221" i="3"/>
  <c r="L221" i="3"/>
  <c r="K221" i="3"/>
  <c r="J221" i="3"/>
  <c r="I221" i="3"/>
  <c r="H221" i="3"/>
  <c r="G221" i="3"/>
  <c r="F221" i="3"/>
  <c r="E221" i="3"/>
  <c r="D221" i="3"/>
  <c r="C221" i="3"/>
  <c r="B221" i="3"/>
  <c r="AI220" i="3"/>
  <c r="AH220" i="3"/>
  <c r="AG220" i="3"/>
  <c r="AF220" i="3"/>
  <c r="AE220" i="3"/>
  <c r="AD220" i="3"/>
  <c r="AC220" i="3"/>
  <c r="AB220" i="3"/>
  <c r="AA220" i="3"/>
  <c r="Z220" i="3"/>
  <c r="Y220" i="3"/>
  <c r="X220" i="3"/>
  <c r="W220" i="3"/>
  <c r="V220" i="3"/>
  <c r="U220" i="3"/>
  <c r="T220" i="3"/>
  <c r="S220" i="3"/>
  <c r="R220" i="3"/>
  <c r="Q220" i="3"/>
  <c r="P220" i="3"/>
  <c r="O220" i="3"/>
  <c r="N220" i="3"/>
  <c r="M220" i="3"/>
  <c r="L220" i="3"/>
  <c r="K220" i="3"/>
  <c r="J220" i="3"/>
  <c r="I220" i="3"/>
  <c r="H220" i="3"/>
  <c r="G220" i="3"/>
  <c r="F220" i="3"/>
  <c r="E220" i="3"/>
  <c r="D220" i="3"/>
  <c r="C220" i="3"/>
  <c r="B220" i="3"/>
  <c r="AI219" i="3"/>
  <c r="AH219" i="3"/>
  <c r="AG219" i="3"/>
  <c r="AF219" i="3"/>
  <c r="AE219" i="3"/>
  <c r="AD219" i="3"/>
  <c r="AC219" i="3"/>
  <c r="AB219" i="3"/>
  <c r="AA219" i="3"/>
  <c r="Z219" i="3"/>
  <c r="Y219" i="3"/>
  <c r="X219" i="3"/>
  <c r="W219" i="3"/>
  <c r="V219" i="3"/>
  <c r="U219" i="3"/>
  <c r="T219" i="3"/>
  <c r="S219" i="3"/>
  <c r="R219" i="3"/>
  <c r="Q219" i="3"/>
  <c r="P219" i="3"/>
  <c r="O219" i="3"/>
  <c r="N219" i="3"/>
  <c r="M219" i="3"/>
  <c r="L219" i="3"/>
  <c r="K219" i="3"/>
  <c r="J219" i="3"/>
  <c r="I219" i="3"/>
  <c r="H219" i="3"/>
  <c r="G219" i="3"/>
  <c r="F219" i="3"/>
  <c r="E219" i="3"/>
  <c r="D219" i="3"/>
  <c r="C219" i="3"/>
  <c r="B219" i="3"/>
  <c r="AI218" i="3"/>
  <c r="AH218" i="3"/>
  <c r="AG218" i="3"/>
  <c r="AF218" i="3"/>
  <c r="AE218" i="3"/>
  <c r="AD218" i="3"/>
  <c r="AC218" i="3"/>
  <c r="AB218" i="3"/>
  <c r="AA218" i="3"/>
  <c r="Z218" i="3"/>
  <c r="Y218" i="3"/>
  <c r="X218" i="3"/>
  <c r="W218" i="3"/>
  <c r="V218" i="3"/>
  <c r="U218" i="3"/>
  <c r="T218" i="3"/>
  <c r="S218" i="3"/>
  <c r="R218" i="3"/>
  <c r="Q218" i="3"/>
  <c r="P218" i="3"/>
  <c r="O218" i="3"/>
  <c r="N218" i="3"/>
  <c r="M218" i="3"/>
  <c r="L218" i="3"/>
  <c r="K218" i="3"/>
  <c r="J218" i="3"/>
  <c r="I218" i="3"/>
  <c r="H218" i="3"/>
  <c r="G218" i="3"/>
  <c r="F218" i="3"/>
  <c r="E218" i="3"/>
  <c r="D218" i="3"/>
  <c r="C218" i="3"/>
  <c r="B218" i="3"/>
  <c r="AI217" i="3"/>
  <c r="AH217" i="3"/>
  <c r="AG217" i="3"/>
  <c r="AF217" i="3"/>
  <c r="AE217" i="3"/>
  <c r="AD217" i="3"/>
  <c r="AC217" i="3"/>
  <c r="AB217" i="3"/>
  <c r="AA217" i="3"/>
  <c r="Z217" i="3"/>
  <c r="Y217" i="3"/>
  <c r="X217" i="3"/>
  <c r="W217" i="3"/>
  <c r="V217" i="3"/>
  <c r="U217" i="3"/>
  <c r="T217" i="3"/>
  <c r="S217" i="3"/>
  <c r="R217" i="3"/>
  <c r="Q217" i="3"/>
  <c r="P217" i="3"/>
  <c r="O217" i="3"/>
  <c r="N217" i="3"/>
  <c r="M217" i="3"/>
  <c r="L217" i="3"/>
  <c r="K217" i="3"/>
  <c r="J217" i="3"/>
  <c r="I217" i="3"/>
  <c r="H217" i="3"/>
  <c r="G217" i="3"/>
  <c r="F217" i="3"/>
  <c r="E217" i="3"/>
  <c r="D217" i="3"/>
  <c r="C217" i="3"/>
  <c r="B217" i="3"/>
  <c r="AI216" i="3"/>
  <c r="AH216" i="3"/>
  <c r="AG216" i="3"/>
  <c r="AF216" i="3"/>
  <c r="AE216" i="3"/>
  <c r="AD216" i="3"/>
  <c r="AC216" i="3"/>
  <c r="AB216" i="3"/>
  <c r="AA216" i="3"/>
  <c r="Z216" i="3"/>
  <c r="Y216" i="3"/>
  <c r="X216" i="3"/>
  <c r="W216" i="3"/>
  <c r="V216" i="3"/>
  <c r="U216" i="3"/>
  <c r="T216" i="3"/>
  <c r="S216" i="3"/>
  <c r="R216" i="3"/>
  <c r="Q216" i="3"/>
  <c r="P216" i="3"/>
  <c r="O216" i="3"/>
  <c r="N216" i="3"/>
  <c r="M216" i="3"/>
  <c r="L216" i="3"/>
  <c r="K216" i="3"/>
  <c r="J216" i="3"/>
  <c r="I216" i="3"/>
  <c r="H216" i="3"/>
  <c r="G216" i="3"/>
  <c r="F216" i="3"/>
  <c r="E216" i="3"/>
  <c r="D216" i="3"/>
  <c r="C216" i="3"/>
  <c r="B216" i="3"/>
  <c r="AI215" i="3"/>
  <c r="AH215" i="3"/>
  <c r="AG215" i="3"/>
  <c r="AF215" i="3"/>
  <c r="AE215" i="3"/>
  <c r="AD215" i="3"/>
  <c r="AC215" i="3"/>
  <c r="AB215" i="3"/>
  <c r="AA215" i="3"/>
  <c r="Z215" i="3"/>
  <c r="Y215" i="3"/>
  <c r="X215" i="3"/>
  <c r="W215" i="3"/>
  <c r="V215" i="3"/>
  <c r="U215" i="3"/>
  <c r="T215" i="3"/>
  <c r="S215" i="3"/>
  <c r="R215" i="3"/>
  <c r="Q215" i="3"/>
  <c r="P215" i="3"/>
  <c r="O215" i="3"/>
  <c r="N215" i="3"/>
  <c r="M215" i="3"/>
  <c r="L215" i="3"/>
  <c r="K215" i="3"/>
  <c r="J215" i="3"/>
  <c r="I215" i="3"/>
  <c r="H215" i="3"/>
  <c r="G215" i="3"/>
  <c r="F215" i="3"/>
  <c r="E215" i="3"/>
  <c r="D215" i="3"/>
  <c r="C215" i="3"/>
  <c r="B215" i="3"/>
  <c r="AI214" i="3"/>
  <c r="AH214" i="3"/>
  <c r="AG214" i="3"/>
  <c r="AF214" i="3"/>
  <c r="AE214" i="3"/>
  <c r="AD214" i="3"/>
  <c r="AC214" i="3"/>
  <c r="AB214" i="3"/>
  <c r="AA214" i="3"/>
  <c r="Z214" i="3"/>
  <c r="Y214" i="3"/>
  <c r="X214" i="3"/>
  <c r="W214" i="3"/>
  <c r="V214" i="3"/>
  <c r="U214" i="3"/>
  <c r="T214" i="3"/>
  <c r="S214" i="3"/>
  <c r="R214" i="3"/>
  <c r="Q214" i="3"/>
  <c r="P214" i="3"/>
  <c r="O214" i="3"/>
  <c r="N214" i="3"/>
  <c r="M214" i="3"/>
  <c r="L214" i="3"/>
  <c r="K214" i="3"/>
  <c r="J214" i="3"/>
  <c r="I214" i="3"/>
  <c r="H214" i="3"/>
  <c r="G214" i="3"/>
  <c r="F214" i="3"/>
  <c r="E214" i="3"/>
  <c r="D214" i="3"/>
  <c r="C214" i="3"/>
  <c r="B214" i="3"/>
  <c r="AI213" i="3"/>
  <c r="AH213" i="3"/>
  <c r="AG213" i="3"/>
  <c r="AF213" i="3"/>
  <c r="AE213" i="3"/>
  <c r="AD213" i="3"/>
  <c r="AC213" i="3"/>
  <c r="AB213" i="3"/>
  <c r="AA213" i="3"/>
  <c r="Z213" i="3"/>
  <c r="Y213" i="3"/>
  <c r="X213" i="3"/>
  <c r="W213" i="3"/>
  <c r="V213" i="3"/>
  <c r="U213" i="3"/>
  <c r="T213" i="3"/>
  <c r="S213" i="3"/>
  <c r="R213" i="3"/>
  <c r="Q213" i="3"/>
  <c r="P213" i="3"/>
  <c r="O213" i="3"/>
  <c r="N213" i="3"/>
  <c r="M213" i="3"/>
  <c r="L213" i="3"/>
  <c r="K213" i="3"/>
  <c r="J213" i="3"/>
  <c r="I213" i="3"/>
  <c r="H213" i="3"/>
  <c r="G213" i="3"/>
  <c r="F213" i="3"/>
  <c r="E213" i="3"/>
  <c r="D213" i="3"/>
  <c r="C213" i="3"/>
  <c r="B213" i="3"/>
  <c r="AI212" i="3"/>
  <c r="AH212" i="3"/>
  <c r="AG212" i="3"/>
  <c r="AF212" i="3"/>
  <c r="AE212" i="3"/>
  <c r="AD212" i="3"/>
  <c r="AC212" i="3"/>
  <c r="AB212" i="3"/>
  <c r="AA212" i="3"/>
  <c r="Z212" i="3"/>
  <c r="Y212" i="3"/>
  <c r="X212" i="3"/>
  <c r="W212" i="3"/>
  <c r="V212" i="3"/>
  <c r="U212" i="3"/>
  <c r="T212" i="3"/>
  <c r="S212" i="3"/>
  <c r="R212" i="3"/>
  <c r="Q212" i="3"/>
  <c r="P212" i="3"/>
  <c r="O212" i="3"/>
  <c r="N212" i="3"/>
  <c r="M212" i="3"/>
  <c r="L212" i="3"/>
  <c r="K212" i="3"/>
  <c r="J212" i="3"/>
  <c r="I212" i="3"/>
  <c r="H212" i="3"/>
  <c r="G212" i="3"/>
  <c r="F212" i="3"/>
  <c r="E212" i="3"/>
  <c r="D212" i="3"/>
  <c r="C212" i="3"/>
  <c r="B212" i="3"/>
  <c r="AI211" i="3"/>
  <c r="AH211" i="3"/>
  <c r="AG211" i="3"/>
  <c r="AF211" i="3"/>
  <c r="AE211" i="3"/>
  <c r="AD211" i="3"/>
  <c r="AC211" i="3"/>
  <c r="AB211" i="3"/>
  <c r="AA211" i="3"/>
  <c r="Z211" i="3"/>
  <c r="Y211" i="3"/>
  <c r="X211" i="3"/>
  <c r="W211" i="3"/>
  <c r="V211" i="3"/>
  <c r="U211" i="3"/>
  <c r="T211" i="3"/>
  <c r="S211" i="3"/>
  <c r="R211" i="3"/>
  <c r="Q211" i="3"/>
  <c r="P211" i="3"/>
  <c r="O211" i="3"/>
  <c r="N211" i="3"/>
  <c r="M211" i="3"/>
  <c r="L211" i="3"/>
  <c r="K211" i="3"/>
  <c r="J211" i="3"/>
  <c r="I211" i="3"/>
  <c r="H211" i="3"/>
  <c r="G211" i="3"/>
  <c r="F211" i="3"/>
  <c r="E211" i="3"/>
  <c r="D211" i="3"/>
  <c r="C211" i="3"/>
  <c r="B211" i="3"/>
  <c r="AI210" i="3"/>
  <c r="AH210" i="3"/>
  <c r="AG210" i="3"/>
  <c r="AF210" i="3"/>
  <c r="AE210" i="3"/>
  <c r="AD210" i="3"/>
  <c r="AC210" i="3"/>
  <c r="AB210" i="3"/>
  <c r="AA210" i="3"/>
  <c r="Z210" i="3"/>
  <c r="Y210" i="3"/>
  <c r="X210" i="3"/>
  <c r="W210" i="3"/>
  <c r="V210" i="3"/>
  <c r="U210" i="3"/>
  <c r="T210" i="3"/>
  <c r="S210" i="3"/>
  <c r="R210" i="3"/>
  <c r="Q210" i="3"/>
  <c r="P210" i="3"/>
  <c r="O210" i="3"/>
  <c r="N210" i="3"/>
  <c r="M210" i="3"/>
  <c r="L210" i="3"/>
  <c r="K210" i="3"/>
  <c r="J210" i="3"/>
  <c r="I210" i="3"/>
  <c r="H210" i="3"/>
  <c r="G210" i="3"/>
  <c r="F210" i="3"/>
  <c r="E210" i="3"/>
  <c r="D210" i="3"/>
  <c r="C210" i="3"/>
  <c r="B210" i="3"/>
  <c r="AI209" i="3"/>
  <c r="AH209" i="3"/>
  <c r="AG209" i="3"/>
  <c r="AF209" i="3"/>
  <c r="AE209" i="3"/>
  <c r="AD209" i="3"/>
  <c r="AC209" i="3"/>
  <c r="AB209" i="3"/>
  <c r="AA209" i="3"/>
  <c r="Z209" i="3"/>
  <c r="Y209" i="3"/>
  <c r="X209" i="3"/>
  <c r="W209" i="3"/>
  <c r="V209" i="3"/>
  <c r="U209" i="3"/>
  <c r="T209" i="3"/>
  <c r="S209" i="3"/>
  <c r="R209" i="3"/>
  <c r="Q209" i="3"/>
  <c r="P209" i="3"/>
  <c r="O209" i="3"/>
  <c r="N209" i="3"/>
  <c r="M209" i="3"/>
  <c r="L209" i="3"/>
  <c r="K209" i="3"/>
  <c r="J209" i="3"/>
  <c r="I209" i="3"/>
  <c r="H209" i="3"/>
  <c r="G209" i="3"/>
  <c r="F209" i="3"/>
  <c r="E209" i="3"/>
  <c r="D209" i="3"/>
  <c r="C209" i="3"/>
  <c r="B209" i="3"/>
  <c r="AI208" i="3"/>
  <c r="AH208" i="3"/>
  <c r="AG208" i="3"/>
  <c r="AF208" i="3"/>
  <c r="AE208" i="3"/>
  <c r="AD208" i="3"/>
  <c r="AC208" i="3"/>
  <c r="AB208" i="3"/>
  <c r="AA208" i="3"/>
  <c r="Z208" i="3"/>
  <c r="Y208" i="3"/>
  <c r="X208" i="3"/>
  <c r="W208" i="3"/>
  <c r="V208" i="3"/>
  <c r="U208" i="3"/>
  <c r="T208" i="3"/>
  <c r="S208" i="3"/>
  <c r="R208" i="3"/>
  <c r="Q208" i="3"/>
  <c r="P208" i="3"/>
  <c r="O208" i="3"/>
  <c r="N208" i="3"/>
  <c r="M208" i="3"/>
  <c r="L208" i="3"/>
  <c r="K208" i="3"/>
  <c r="J208" i="3"/>
  <c r="I208" i="3"/>
  <c r="H208" i="3"/>
  <c r="G208" i="3"/>
  <c r="F208" i="3"/>
  <c r="E208" i="3"/>
  <c r="D208" i="3"/>
  <c r="C208" i="3"/>
  <c r="B208" i="3"/>
  <c r="AI207" i="3"/>
  <c r="AH207" i="3"/>
  <c r="AG207" i="3"/>
  <c r="AF207" i="3"/>
  <c r="AE207" i="3"/>
  <c r="AD207" i="3"/>
  <c r="AC207" i="3"/>
  <c r="AB207" i="3"/>
  <c r="AA207" i="3"/>
  <c r="Z207" i="3"/>
  <c r="Y207" i="3"/>
  <c r="X207" i="3"/>
  <c r="W207" i="3"/>
  <c r="V207" i="3"/>
  <c r="U207" i="3"/>
  <c r="T207" i="3"/>
  <c r="S207" i="3"/>
  <c r="R207" i="3"/>
  <c r="Q207" i="3"/>
  <c r="P207" i="3"/>
  <c r="O207" i="3"/>
  <c r="N207" i="3"/>
  <c r="M207" i="3"/>
  <c r="L207" i="3"/>
  <c r="K207" i="3"/>
  <c r="J207" i="3"/>
  <c r="I207" i="3"/>
  <c r="H207" i="3"/>
  <c r="G207" i="3"/>
  <c r="F207" i="3"/>
  <c r="E207" i="3"/>
  <c r="D207" i="3"/>
  <c r="C207" i="3"/>
  <c r="B207" i="3"/>
  <c r="AI206" i="3"/>
  <c r="AH206" i="3"/>
  <c r="AG206" i="3"/>
  <c r="AF206" i="3"/>
  <c r="AE206" i="3"/>
  <c r="AD206" i="3"/>
  <c r="AC206" i="3"/>
  <c r="AB206" i="3"/>
  <c r="AA206" i="3"/>
  <c r="Z206" i="3"/>
  <c r="Y206" i="3"/>
  <c r="X206" i="3"/>
  <c r="W206" i="3"/>
  <c r="V206" i="3"/>
  <c r="U206" i="3"/>
  <c r="T206" i="3"/>
  <c r="S206" i="3"/>
  <c r="R206" i="3"/>
  <c r="Q206" i="3"/>
  <c r="P206" i="3"/>
  <c r="O206" i="3"/>
  <c r="N206" i="3"/>
  <c r="M206" i="3"/>
  <c r="L206" i="3"/>
  <c r="K206" i="3"/>
  <c r="J206" i="3"/>
  <c r="I206" i="3"/>
  <c r="H206" i="3"/>
  <c r="G206" i="3"/>
  <c r="F206" i="3"/>
  <c r="E206" i="3"/>
  <c r="D206" i="3"/>
  <c r="C206" i="3"/>
  <c r="B206" i="3"/>
  <c r="AI205" i="3"/>
  <c r="AH205" i="3"/>
  <c r="AG205" i="3"/>
  <c r="AF205" i="3"/>
  <c r="AE205" i="3"/>
  <c r="AD205" i="3"/>
  <c r="AC205" i="3"/>
  <c r="AB205" i="3"/>
  <c r="AA205" i="3"/>
  <c r="Z205" i="3"/>
  <c r="Y205" i="3"/>
  <c r="X205" i="3"/>
  <c r="W205" i="3"/>
  <c r="V205" i="3"/>
  <c r="U205" i="3"/>
  <c r="T205" i="3"/>
  <c r="S205" i="3"/>
  <c r="R205" i="3"/>
  <c r="Q205" i="3"/>
  <c r="P205" i="3"/>
  <c r="O205" i="3"/>
  <c r="N205" i="3"/>
  <c r="M205" i="3"/>
  <c r="L205" i="3"/>
  <c r="K205" i="3"/>
  <c r="J205" i="3"/>
  <c r="I205" i="3"/>
  <c r="H205" i="3"/>
  <c r="G205" i="3"/>
  <c r="F205" i="3"/>
  <c r="E205" i="3"/>
  <c r="D205" i="3"/>
  <c r="C205" i="3"/>
  <c r="B205" i="3"/>
  <c r="AI204" i="3"/>
  <c r="AH204" i="3"/>
  <c r="AG204" i="3"/>
  <c r="AF204" i="3"/>
  <c r="AE204" i="3"/>
  <c r="AD204" i="3"/>
  <c r="AC204" i="3"/>
  <c r="AB204" i="3"/>
  <c r="AA204" i="3"/>
  <c r="Z204" i="3"/>
  <c r="Y204" i="3"/>
  <c r="X204" i="3"/>
  <c r="W204" i="3"/>
  <c r="V204" i="3"/>
  <c r="U204" i="3"/>
  <c r="T204" i="3"/>
  <c r="S204" i="3"/>
  <c r="R204" i="3"/>
  <c r="Q204" i="3"/>
  <c r="P204" i="3"/>
  <c r="O204" i="3"/>
  <c r="N204" i="3"/>
  <c r="M204" i="3"/>
  <c r="L204" i="3"/>
  <c r="K204" i="3"/>
  <c r="J204" i="3"/>
  <c r="I204" i="3"/>
  <c r="H204" i="3"/>
  <c r="G204" i="3"/>
  <c r="F204" i="3"/>
  <c r="E204" i="3"/>
  <c r="D204" i="3"/>
  <c r="C204" i="3"/>
  <c r="B204" i="3"/>
  <c r="AI203" i="3"/>
  <c r="AH203" i="3"/>
  <c r="AG203" i="3"/>
  <c r="AF203" i="3"/>
  <c r="AE203" i="3"/>
  <c r="AD203" i="3"/>
  <c r="AC203" i="3"/>
  <c r="AB203" i="3"/>
  <c r="AA203" i="3"/>
  <c r="Z203" i="3"/>
  <c r="Y203" i="3"/>
  <c r="X203" i="3"/>
  <c r="W203" i="3"/>
  <c r="V203" i="3"/>
  <c r="U203" i="3"/>
  <c r="T203" i="3"/>
  <c r="S203" i="3"/>
  <c r="R203" i="3"/>
  <c r="Q203" i="3"/>
  <c r="P203" i="3"/>
  <c r="O203" i="3"/>
  <c r="N203" i="3"/>
  <c r="M203" i="3"/>
  <c r="L203" i="3"/>
  <c r="K203" i="3"/>
  <c r="J203" i="3"/>
  <c r="I203" i="3"/>
  <c r="H203" i="3"/>
  <c r="G203" i="3"/>
  <c r="F203" i="3"/>
  <c r="E203" i="3"/>
  <c r="D203" i="3"/>
  <c r="C203" i="3"/>
  <c r="B203" i="3"/>
  <c r="AI202" i="3"/>
  <c r="AH202" i="3"/>
  <c r="AG202" i="3"/>
  <c r="AF202" i="3"/>
  <c r="AE202" i="3"/>
  <c r="AD202" i="3"/>
  <c r="AC202" i="3"/>
  <c r="AB202" i="3"/>
  <c r="AA202" i="3"/>
  <c r="Z202" i="3"/>
  <c r="Y202" i="3"/>
  <c r="X202" i="3"/>
  <c r="W202" i="3"/>
  <c r="V202" i="3"/>
  <c r="U202" i="3"/>
  <c r="T202" i="3"/>
  <c r="S202" i="3"/>
  <c r="R202" i="3"/>
  <c r="Q202" i="3"/>
  <c r="P202" i="3"/>
  <c r="O202" i="3"/>
  <c r="N202" i="3"/>
  <c r="M202" i="3"/>
  <c r="L202" i="3"/>
  <c r="K202" i="3"/>
  <c r="J202" i="3"/>
  <c r="I202" i="3"/>
  <c r="H202" i="3"/>
  <c r="G202" i="3"/>
  <c r="F202" i="3"/>
  <c r="E202" i="3"/>
  <c r="D202" i="3"/>
  <c r="C202" i="3"/>
  <c r="B202" i="3"/>
  <c r="AI201" i="3"/>
  <c r="AH201" i="3"/>
  <c r="AG201" i="3"/>
  <c r="AF201" i="3"/>
  <c r="AE201" i="3"/>
  <c r="AD201" i="3"/>
  <c r="AC201" i="3"/>
  <c r="AB201" i="3"/>
  <c r="AA201" i="3"/>
  <c r="Z201" i="3"/>
  <c r="Y201" i="3"/>
  <c r="X201" i="3"/>
  <c r="W201" i="3"/>
  <c r="V201" i="3"/>
  <c r="U201" i="3"/>
  <c r="T201" i="3"/>
  <c r="S201" i="3"/>
  <c r="R201" i="3"/>
  <c r="Q201" i="3"/>
  <c r="P201" i="3"/>
  <c r="O201" i="3"/>
  <c r="N201" i="3"/>
  <c r="M201" i="3"/>
  <c r="L201" i="3"/>
  <c r="K201" i="3"/>
  <c r="J201" i="3"/>
  <c r="I201" i="3"/>
  <c r="H201" i="3"/>
  <c r="G201" i="3"/>
  <c r="F201" i="3"/>
  <c r="E201" i="3"/>
  <c r="D201" i="3"/>
  <c r="C201" i="3"/>
  <c r="B201" i="3"/>
  <c r="AI200" i="3"/>
  <c r="AH200" i="3"/>
  <c r="AG200" i="3"/>
  <c r="AF200" i="3"/>
  <c r="AE200" i="3"/>
  <c r="AD200" i="3"/>
  <c r="AC200" i="3"/>
  <c r="AB200" i="3"/>
  <c r="AA200" i="3"/>
  <c r="Z200" i="3"/>
  <c r="Y200" i="3"/>
  <c r="X200" i="3"/>
  <c r="W200" i="3"/>
  <c r="V200" i="3"/>
  <c r="U200" i="3"/>
  <c r="T200" i="3"/>
  <c r="S200" i="3"/>
  <c r="R200" i="3"/>
  <c r="Q200" i="3"/>
  <c r="P200" i="3"/>
  <c r="O200" i="3"/>
  <c r="N200" i="3"/>
  <c r="M200" i="3"/>
  <c r="L200" i="3"/>
  <c r="K200" i="3"/>
  <c r="J200" i="3"/>
  <c r="I200" i="3"/>
  <c r="H200" i="3"/>
  <c r="G200" i="3"/>
  <c r="F200" i="3"/>
  <c r="E200" i="3"/>
  <c r="D200" i="3"/>
  <c r="C200" i="3"/>
  <c r="B200" i="3"/>
  <c r="AI199" i="3"/>
  <c r="AH199" i="3"/>
  <c r="AG199" i="3"/>
  <c r="AF199" i="3"/>
  <c r="AE199" i="3"/>
  <c r="AD199" i="3"/>
  <c r="AC199" i="3"/>
  <c r="AB199" i="3"/>
  <c r="AA199" i="3"/>
  <c r="Z199" i="3"/>
  <c r="Y199" i="3"/>
  <c r="X199" i="3"/>
  <c r="W199" i="3"/>
  <c r="V199" i="3"/>
  <c r="U199" i="3"/>
  <c r="T199" i="3"/>
  <c r="S199" i="3"/>
  <c r="R199" i="3"/>
  <c r="Q199" i="3"/>
  <c r="P199" i="3"/>
  <c r="O199" i="3"/>
  <c r="N199" i="3"/>
  <c r="M199" i="3"/>
  <c r="L199" i="3"/>
  <c r="K199" i="3"/>
  <c r="J199" i="3"/>
  <c r="I199" i="3"/>
  <c r="H199" i="3"/>
  <c r="G199" i="3"/>
  <c r="F199" i="3"/>
  <c r="E199" i="3"/>
  <c r="D199" i="3"/>
  <c r="C199" i="3"/>
  <c r="B199" i="3"/>
  <c r="AI198" i="3"/>
  <c r="AH198" i="3"/>
  <c r="AG198" i="3"/>
  <c r="AF198" i="3"/>
  <c r="AE198" i="3"/>
  <c r="AD198" i="3"/>
  <c r="AC198" i="3"/>
  <c r="AB198" i="3"/>
  <c r="AA198" i="3"/>
  <c r="Z198" i="3"/>
  <c r="Y198" i="3"/>
  <c r="X198" i="3"/>
  <c r="W198" i="3"/>
  <c r="V198" i="3"/>
  <c r="U198" i="3"/>
  <c r="T198" i="3"/>
  <c r="S198" i="3"/>
  <c r="R198" i="3"/>
  <c r="Q198" i="3"/>
  <c r="P198" i="3"/>
  <c r="O198" i="3"/>
  <c r="N198" i="3"/>
  <c r="M198" i="3"/>
  <c r="L198" i="3"/>
  <c r="K198" i="3"/>
  <c r="J198" i="3"/>
  <c r="I198" i="3"/>
  <c r="H198" i="3"/>
  <c r="G198" i="3"/>
  <c r="F198" i="3"/>
  <c r="E198" i="3"/>
  <c r="D198" i="3"/>
  <c r="C198" i="3"/>
  <c r="B198" i="3"/>
  <c r="AI197" i="3"/>
  <c r="AH197" i="3"/>
  <c r="AG197" i="3"/>
  <c r="AF197" i="3"/>
  <c r="AE197" i="3"/>
  <c r="AD197" i="3"/>
  <c r="AC197" i="3"/>
  <c r="AB197" i="3"/>
  <c r="AA197" i="3"/>
  <c r="Z197" i="3"/>
  <c r="Y197" i="3"/>
  <c r="X197" i="3"/>
  <c r="W197" i="3"/>
  <c r="V197" i="3"/>
  <c r="U197" i="3"/>
  <c r="T197" i="3"/>
  <c r="S197" i="3"/>
  <c r="R197" i="3"/>
  <c r="Q197" i="3"/>
  <c r="P197" i="3"/>
  <c r="O197" i="3"/>
  <c r="N197" i="3"/>
  <c r="M197" i="3"/>
  <c r="L197" i="3"/>
  <c r="K197" i="3"/>
  <c r="J197" i="3"/>
  <c r="I197" i="3"/>
  <c r="H197" i="3"/>
  <c r="G197" i="3"/>
  <c r="F197" i="3"/>
  <c r="E197" i="3"/>
  <c r="D197" i="3"/>
  <c r="C197" i="3"/>
  <c r="B197" i="3"/>
  <c r="AI196" i="3"/>
  <c r="AH196" i="3"/>
  <c r="AG196" i="3"/>
  <c r="AF196" i="3"/>
  <c r="AE196" i="3"/>
  <c r="AD196" i="3"/>
  <c r="AC196" i="3"/>
  <c r="AB196" i="3"/>
  <c r="AA196" i="3"/>
  <c r="Z196" i="3"/>
  <c r="Y196" i="3"/>
  <c r="X196" i="3"/>
  <c r="W196" i="3"/>
  <c r="V196" i="3"/>
  <c r="U196" i="3"/>
  <c r="T196" i="3"/>
  <c r="S196" i="3"/>
  <c r="R196" i="3"/>
  <c r="Q196" i="3"/>
  <c r="P196" i="3"/>
  <c r="O196" i="3"/>
  <c r="N196" i="3"/>
  <c r="M196" i="3"/>
  <c r="L196" i="3"/>
  <c r="K196" i="3"/>
  <c r="J196" i="3"/>
  <c r="I196" i="3"/>
  <c r="H196" i="3"/>
  <c r="G196" i="3"/>
  <c r="F196" i="3"/>
  <c r="E196" i="3"/>
  <c r="D196" i="3"/>
  <c r="C196" i="3"/>
  <c r="B196" i="3"/>
  <c r="AI195" i="3"/>
  <c r="AH195" i="3"/>
  <c r="AG195" i="3"/>
  <c r="AF195" i="3"/>
  <c r="AE195" i="3"/>
  <c r="AD195" i="3"/>
  <c r="AC195" i="3"/>
  <c r="AB195" i="3"/>
  <c r="AA195" i="3"/>
  <c r="Z195" i="3"/>
  <c r="Y195" i="3"/>
  <c r="X195" i="3"/>
  <c r="W195" i="3"/>
  <c r="V195" i="3"/>
  <c r="U195" i="3"/>
  <c r="T195" i="3"/>
  <c r="S195" i="3"/>
  <c r="R195" i="3"/>
  <c r="Q195" i="3"/>
  <c r="P195" i="3"/>
  <c r="O195" i="3"/>
  <c r="N195" i="3"/>
  <c r="M195" i="3"/>
  <c r="L195" i="3"/>
  <c r="K195" i="3"/>
  <c r="J195" i="3"/>
  <c r="I195" i="3"/>
  <c r="H195" i="3"/>
  <c r="G195" i="3"/>
  <c r="F195" i="3"/>
  <c r="E195" i="3"/>
  <c r="D195" i="3"/>
  <c r="C195" i="3"/>
  <c r="B195" i="3"/>
  <c r="AI194" i="3"/>
  <c r="AH194" i="3"/>
  <c r="AG194" i="3"/>
  <c r="AF194" i="3"/>
  <c r="AE194" i="3"/>
  <c r="AD194" i="3"/>
  <c r="AC194" i="3"/>
  <c r="AB194" i="3"/>
  <c r="AA194" i="3"/>
  <c r="Z194" i="3"/>
  <c r="Y194" i="3"/>
  <c r="X194" i="3"/>
  <c r="W194" i="3"/>
  <c r="V194" i="3"/>
  <c r="U194" i="3"/>
  <c r="T194" i="3"/>
  <c r="S194" i="3"/>
  <c r="R194" i="3"/>
  <c r="Q194" i="3"/>
  <c r="P194" i="3"/>
  <c r="O194" i="3"/>
  <c r="N194" i="3"/>
  <c r="M194" i="3"/>
  <c r="L194" i="3"/>
  <c r="K194" i="3"/>
  <c r="J194" i="3"/>
  <c r="I194" i="3"/>
  <c r="H194" i="3"/>
  <c r="G194" i="3"/>
  <c r="F194" i="3"/>
  <c r="E194" i="3"/>
  <c r="D194" i="3"/>
  <c r="C194" i="3"/>
  <c r="B194" i="3"/>
  <c r="AI193" i="3"/>
  <c r="AH193" i="3"/>
  <c r="AG193" i="3"/>
  <c r="AF193" i="3"/>
  <c r="AE193" i="3"/>
  <c r="AD193" i="3"/>
  <c r="AC193" i="3"/>
  <c r="AB193" i="3"/>
  <c r="AA193" i="3"/>
  <c r="Z193" i="3"/>
  <c r="Y193" i="3"/>
  <c r="X193" i="3"/>
  <c r="W193" i="3"/>
  <c r="V193" i="3"/>
  <c r="U193" i="3"/>
  <c r="T193" i="3"/>
  <c r="S193" i="3"/>
  <c r="R193" i="3"/>
  <c r="Q193" i="3"/>
  <c r="P193" i="3"/>
  <c r="O193" i="3"/>
  <c r="N193" i="3"/>
  <c r="M193" i="3"/>
  <c r="L193" i="3"/>
  <c r="K193" i="3"/>
  <c r="J193" i="3"/>
  <c r="I193" i="3"/>
  <c r="H193" i="3"/>
  <c r="G193" i="3"/>
  <c r="F193" i="3"/>
  <c r="E193" i="3"/>
  <c r="D193" i="3"/>
  <c r="C193" i="3"/>
  <c r="B193" i="3"/>
  <c r="AI192" i="3"/>
  <c r="AH192" i="3"/>
  <c r="AG192" i="3"/>
  <c r="AF192" i="3"/>
  <c r="AE192" i="3"/>
  <c r="AD192" i="3"/>
  <c r="AC192" i="3"/>
  <c r="AB192" i="3"/>
  <c r="AA192" i="3"/>
  <c r="Z192" i="3"/>
  <c r="Y192" i="3"/>
  <c r="X192" i="3"/>
  <c r="W192" i="3"/>
  <c r="V192" i="3"/>
  <c r="U192" i="3"/>
  <c r="T192" i="3"/>
  <c r="S192" i="3"/>
  <c r="R192" i="3"/>
  <c r="Q192" i="3"/>
  <c r="P192" i="3"/>
  <c r="O192" i="3"/>
  <c r="N192" i="3"/>
  <c r="M192" i="3"/>
  <c r="L192" i="3"/>
  <c r="K192" i="3"/>
  <c r="J192" i="3"/>
  <c r="I192" i="3"/>
  <c r="H192" i="3"/>
  <c r="G192" i="3"/>
  <c r="F192" i="3"/>
  <c r="E192" i="3"/>
  <c r="D192" i="3"/>
  <c r="C192" i="3"/>
  <c r="B192" i="3"/>
  <c r="AI191" i="3"/>
  <c r="AH191" i="3"/>
  <c r="AG191" i="3"/>
  <c r="AF191" i="3"/>
  <c r="AE191" i="3"/>
  <c r="AD191" i="3"/>
  <c r="AC191" i="3"/>
  <c r="AB191" i="3"/>
  <c r="AA191" i="3"/>
  <c r="Z191" i="3"/>
  <c r="Y191" i="3"/>
  <c r="X191" i="3"/>
  <c r="W191" i="3"/>
  <c r="V191" i="3"/>
  <c r="U191" i="3"/>
  <c r="T191" i="3"/>
  <c r="S191" i="3"/>
  <c r="R191" i="3"/>
  <c r="Q191" i="3"/>
  <c r="P191" i="3"/>
  <c r="O191" i="3"/>
  <c r="N191" i="3"/>
  <c r="M191" i="3"/>
  <c r="L191" i="3"/>
  <c r="K191" i="3"/>
  <c r="J191" i="3"/>
  <c r="I191" i="3"/>
  <c r="H191" i="3"/>
  <c r="G191" i="3"/>
  <c r="F191" i="3"/>
  <c r="E191" i="3"/>
  <c r="D191" i="3"/>
  <c r="C191" i="3"/>
  <c r="B191" i="3"/>
  <c r="AI190" i="3"/>
  <c r="AH190" i="3"/>
  <c r="AG190" i="3"/>
  <c r="AF190" i="3"/>
  <c r="AE190" i="3"/>
  <c r="AD190" i="3"/>
  <c r="AC190" i="3"/>
  <c r="AB190" i="3"/>
  <c r="AA190" i="3"/>
  <c r="Z190" i="3"/>
  <c r="Y190" i="3"/>
  <c r="X190" i="3"/>
  <c r="W190" i="3"/>
  <c r="V190" i="3"/>
  <c r="U190" i="3"/>
  <c r="T190" i="3"/>
  <c r="S190" i="3"/>
  <c r="R190" i="3"/>
  <c r="Q190" i="3"/>
  <c r="P190" i="3"/>
  <c r="O190" i="3"/>
  <c r="N190" i="3"/>
  <c r="M190" i="3"/>
  <c r="L190" i="3"/>
  <c r="K190" i="3"/>
  <c r="J190" i="3"/>
  <c r="I190" i="3"/>
  <c r="H190" i="3"/>
  <c r="G190" i="3"/>
  <c r="F190" i="3"/>
  <c r="E190" i="3"/>
  <c r="D190" i="3"/>
  <c r="C190" i="3"/>
  <c r="B190" i="3"/>
  <c r="AI189" i="3"/>
  <c r="AH189" i="3"/>
  <c r="AG189" i="3"/>
  <c r="AF189" i="3"/>
  <c r="AE189" i="3"/>
  <c r="AD189" i="3"/>
  <c r="AC189" i="3"/>
  <c r="AB189" i="3"/>
  <c r="AA189" i="3"/>
  <c r="Z189" i="3"/>
  <c r="Y189" i="3"/>
  <c r="X189" i="3"/>
  <c r="W189" i="3"/>
  <c r="V189" i="3"/>
  <c r="U189" i="3"/>
  <c r="T189" i="3"/>
  <c r="S189" i="3"/>
  <c r="R189" i="3"/>
  <c r="Q189" i="3"/>
  <c r="P189" i="3"/>
  <c r="O189" i="3"/>
  <c r="N189" i="3"/>
  <c r="M189" i="3"/>
  <c r="L189" i="3"/>
  <c r="K189" i="3"/>
  <c r="J189" i="3"/>
  <c r="I189" i="3"/>
  <c r="H189" i="3"/>
  <c r="G189" i="3"/>
  <c r="F189" i="3"/>
  <c r="E189" i="3"/>
  <c r="D189" i="3"/>
  <c r="C189" i="3"/>
  <c r="B189" i="3"/>
  <c r="AI188" i="3"/>
  <c r="AH188" i="3"/>
  <c r="AG188" i="3"/>
  <c r="AF188" i="3"/>
  <c r="AE188" i="3"/>
  <c r="AD188" i="3"/>
  <c r="AC188" i="3"/>
  <c r="AB188" i="3"/>
  <c r="AA188" i="3"/>
  <c r="Z188" i="3"/>
  <c r="Y188" i="3"/>
  <c r="X188" i="3"/>
  <c r="W188" i="3"/>
  <c r="V188" i="3"/>
  <c r="U188" i="3"/>
  <c r="T188" i="3"/>
  <c r="S188" i="3"/>
  <c r="R188" i="3"/>
  <c r="Q188" i="3"/>
  <c r="P188" i="3"/>
  <c r="O188" i="3"/>
  <c r="N188" i="3"/>
  <c r="M188" i="3"/>
  <c r="L188" i="3"/>
  <c r="K188" i="3"/>
  <c r="J188" i="3"/>
  <c r="I188" i="3"/>
  <c r="H188" i="3"/>
  <c r="G188" i="3"/>
  <c r="F188" i="3"/>
  <c r="E188" i="3"/>
  <c r="D188" i="3"/>
  <c r="C188" i="3"/>
  <c r="B188" i="3"/>
  <c r="AI187" i="3"/>
  <c r="AH187" i="3"/>
  <c r="AG187" i="3"/>
  <c r="AF187" i="3"/>
  <c r="AE187" i="3"/>
  <c r="AD187" i="3"/>
  <c r="AC187" i="3"/>
  <c r="AB187" i="3"/>
  <c r="AA187" i="3"/>
  <c r="Z187" i="3"/>
  <c r="Y187" i="3"/>
  <c r="X187" i="3"/>
  <c r="W187" i="3"/>
  <c r="V187" i="3"/>
  <c r="U187" i="3"/>
  <c r="T187" i="3"/>
  <c r="S187" i="3"/>
  <c r="R187" i="3"/>
  <c r="Q187" i="3"/>
  <c r="P187" i="3"/>
  <c r="O187" i="3"/>
  <c r="N187" i="3"/>
  <c r="M187" i="3"/>
  <c r="L187" i="3"/>
  <c r="K187" i="3"/>
  <c r="J187" i="3"/>
  <c r="I187" i="3"/>
  <c r="H187" i="3"/>
  <c r="G187" i="3"/>
  <c r="F187" i="3"/>
  <c r="E187" i="3"/>
  <c r="D187" i="3"/>
  <c r="C187" i="3"/>
  <c r="B187" i="3"/>
  <c r="AI186" i="3"/>
  <c r="AH186" i="3"/>
  <c r="AG186" i="3"/>
  <c r="AF186" i="3"/>
  <c r="AE186" i="3"/>
  <c r="AD186" i="3"/>
  <c r="AC186" i="3"/>
  <c r="AB186" i="3"/>
  <c r="AA186" i="3"/>
  <c r="Z186" i="3"/>
  <c r="Y186" i="3"/>
  <c r="X186" i="3"/>
  <c r="W186" i="3"/>
  <c r="V186" i="3"/>
  <c r="U186" i="3"/>
  <c r="T186" i="3"/>
  <c r="S186" i="3"/>
  <c r="R186" i="3"/>
  <c r="Q186" i="3"/>
  <c r="P186" i="3"/>
  <c r="O186" i="3"/>
  <c r="N186" i="3"/>
  <c r="M186" i="3"/>
  <c r="L186" i="3"/>
  <c r="K186" i="3"/>
  <c r="J186" i="3"/>
  <c r="I186" i="3"/>
  <c r="H186" i="3"/>
  <c r="G186" i="3"/>
  <c r="F186" i="3"/>
  <c r="E186" i="3"/>
  <c r="D186" i="3"/>
  <c r="C186" i="3"/>
  <c r="B186" i="3"/>
  <c r="AI185" i="3"/>
  <c r="AH185" i="3"/>
  <c r="AG185" i="3"/>
  <c r="AF185" i="3"/>
  <c r="AE185" i="3"/>
  <c r="AD185" i="3"/>
  <c r="AC185" i="3"/>
  <c r="AB185" i="3"/>
  <c r="AA185" i="3"/>
  <c r="Z185" i="3"/>
  <c r="Y185" i="3"/>
  <c r="X185" i="3"/>
  <c r="W185" i="3"/>
  <c r="V185" i="3"/>
  <c r="U185" i="3"/>
  <c r="T185" i="3"/>
  <c r="S185" i="3"/>
  <c r="R185" i="3"/>
  <c r="Q185" i="3"/>
  <c r="P185" i="3"/>
  <c r="O185" i="3"/>
  <c r="N185" i="3"/>
  <c r="M185" i="3"/>
  <c r="L185" i="3"/>
  <c r="K185" i="3"/>
  <c r="J185" i="3"/>
  <c r="I185" i="3"/>
  <c r="H185" i="3"/>
  <c r="G185" i="3"/>
  <c r="F185" i="3"/>
  <c r="E185" i="3"/>
  <c r="D185" i="3"/>
  <c r="C185" i="3"/>
  <c r="B185" i="3"/>
  <c r="AI184" i="3"/>
  <c r="AH184" i="3"/>
  <c r="AG184" i="3"/>
  <c r="AF184" i="3"/>
  <c r="AE184" i="3"/>
  <c r="AD184" i="3"/>
  <c r="AC184" i="3"/>
  <c r="AB184" i="3"/>
  <c r="AA184" i="3"/>
  <c r="Z184" i="3"/>
  <c r="Y184" i="3"/>
  <c r="X184" i="3"/>
  <c r="W184" i="3"/>
  <c r="V184" i="3"/>
  <c r="U184" i="3"/>
  <c r="T184" i="3"/>
  <c r="S184" i="3"/>
  <c r="R184" i="3"/>
  <c r="Q184" i="3"/>
  <c r="P184" i="3"/>
  <c r="O184" i="3"/>
  <c r="N184" i="3"/>
  <c r="M184" i="3"/>
  <c r="L184" i="3"/>
  <c r="K184" i="3"/>
  <c r="J184" i="3"/>
  <c r="I184" i="3"/>
  <c r="H184" i="3"/>
  <c r="G184" i="3"/>
  <c r="F184" i="3"/>
  <c r="E184" i="3"/>
  <c r="D184" i="3"/>
  <c r="C184" i="3"/>
  <c r="B184" i="3"/>
  <c r="AI183" i="3"/>
  <c r="AH183" i="3"/>
  <c r="AG183" i="3"/>
  <c r="AF183" i="3"/>
  <c r="AE183" i="3"/>
  <c r="AD183" i="3"/>
  <c r="AC183" i="3"/>
  <c r="AB183" i="3"/>
  <c r="AA183" i="3"/>
  <c r="Z183" i="3"/>
  <c r="Y183" i="3"/>
  <c r="X183" i="3"/>
  <c r="W183" i="3"/>
  <c r="V183" i="3"/>
  <c r="U183" i="3"/>
  <c r="T183" i="3"/>
  <c r="S183" i="3"/>
  <c r="R183" i="3"/>
  <c r="Q183" i="3"/>
  <c r="P183" i="3"/>
  <c r="O183" i="3"/>
  <c r="N183" i="3"/>
  <c r="M183" i="3"/>
  <c r="L183" i="3"/>
  <c r="K183" i="3"/>
  <c r="J183" i="3"/>
  <c r="I183" i="3"/>
  <c r="H183" i="3"/>
  <c r="G183" i="3"/>
  <c r="F183" i="3"/>
  <c r="E183" i="3"/>
  <c r="D183" i="3"/>
  <c r="C183" i="3"/>
  <c r="B183" i="3"/>
  <c r="AI182" i="3"/>
  <c r="AH182" i="3"/>
  <c r="AG182" i="3"/>
  <c r="AF182" i="3"/>
  <c r="AE182" i="3"/>
  <c r="AD182" i="3"/>
  <c r="AC182" i="3"/>
  <c r="AB182" i="3"/>
  <c r="AA182" i="3"/>
  <c r="Z182" i="3"/>
  <c r="Y182" i="3"/>
  <c r="X182" i="3"/>
  <c r="W182" i="3"/>
  <c r="V182" i="3"/>
  <c r="U182" i="3"/>
  <c r="T182" i="3"/>
  <c r="S182" i="3"/>
  <c r="R182" i="3"/>
  <c r="Q182" i="3"/>
  <c r="P182" i="3"/>
  <c r="O182" i="3"/>
  <c r="N182" i="3"/>
  <c r="M182" i="3"/>
  <c r="L182" i="3"/>
  <c r="K182" i="3"/>
  <c r="J182" i="3"/>
  <c r="I182" i="3"/>
  <c r="H182" i="3"/>
  <c r="G182" i="3"/>
  <c r="F182" i="3"/>
  <c r="E182" i="3"/>
  <c r="D182" i="3"/>
  <c r="C182" i="3"/>
  <c r="B182" i="3"/>
  <c r="AI181" i="3"/>
  <c r="AH181" i="3"/>
  <c r="AG181" i="3"/>
  <c r="AF181" i="3"/>
  <c r="AE181" i="3"/>
  <c r="AD181" i="3"/>
  <c r="AC181" i="3"/>
  <c r="AB181" i="3"/>
  <c r="AA181" i="3"/>
  <c r="Z181" i="3"/>
  <c r="Y181" i="3"/>
  <c r="X181" i="3"/>
  <c r="W181" i="3"/>
  <c r="V181" i="3"/>
  <c r="U181" i="3"/>
  <c r="T181" i="3"/>
  <c r="S181" i="3"/>
  <c r="R181" i="3"/>
  <c r="Q181" i="3"/>
  <c r="P181" i="3"/>
  <c r="O181" i="3"/>
  <c r="N181" i="3"/>
  <c r="M181" i="3"/>
  <c r="L181" i="3"/>
  <c r="K181" i="3"/>
  <c r="J181" i="3"/>
  <c r="I181" i="3"/>
  <c r="H181" i="3"/>
  <c r="G181" i="3"/>
  <c r="F181" i="3"/>
  <c r="E181" i="3"/>
  <c r="D181" i="3"/>
  <c r="C181" i="3"/>
  <c r="B181" i="3"/>
  <c r="AI180" i="3"/>
  <c r="AH180" i="3"/>
  <c r="AG180" i="3"/>
  <c r="AF180" i="3"/>
  <c r="AE180" i="3"/>
  <c r="AD180" i="3"/>
  <c r="AC180" i="3"/>
  <c r="AB180" i="3"/>
  <c r="AA180" i="3"/>
  <c r="Z180" i="3"/>
  <c r="Y180" i="3"/>
  <c r="X180" i="3"/>
  <c r="W180" i="3"/>
  <c r="V180" i="3"/>
  <c r="U180" i="3"/>
  <c r="T180" i="3"/>
  <c r="S180" i="3"/>
  <c r="R180" i="3"/>
  <c r="Q180" i="3"/>
  <c r="P180" i="3"/>
  <c r="O180" i="3"/>
  <c r="N180" i="3"/>
  <c r="M180" i="3"/>
  <c r="L180" i="3"/>
  <c r="K180" i="3"/>
  <c r="J180" i="3"/>
  <c r="I180" i="3"/>
  <c r="H180" i="3"/>
  <c r="G180" i="3"/>
  <c r="F180" i="3"/>
  <c r="E180" i="3"/>
  <c r="D180" i="3"/>
  <c r="C180" i="3"/>
  <c r="B180" i="3"/>
  <c r="AI179" i="3"/>
  <c r="AH179" i="3"/>
  <c r="AG179" i="3"/>
  <c r="AF179" i="3"/>
  <c r="AE179" i="3"/>
  <c r="AD179" i="3"/>
  <c r="AC179" i="3"/>
  <c r="AB179" i="3"/>
  <c r="AA179" i="3"/>
  <c r="Z179" i="3"/>
  <c r="Y179" i="3"/>
  <c r="X179" i="3"/>
  <c r="W179" i="3"/>
  <c r="V179" i="3"/>
  <c r="U179" i="3"/>
  <c r="T179" i="3"/>
  <c r="S179" i="3"/>
  <c r="R179" i="3"/>
  <c r="Q179" i="3"/>
  <c r="P179" i="3"/>
  <c r="O179" i="3"/>
  <c r="N179" i="3"/>
  <c r="M179" i="3"/>
  <c r="L179" i="3"/>
  <c r="K179" i="3"/>
  <c r="J179" i="3"/>
  <c r="I179" i="3"/>
  <c r="H179" i="3"/>
  <c r="G179" i="3"/>
  <c r="F179" i="3"/>
  <c r="E179" i="3"/>
  <c r="D179" i="3"/>
  <c r="C179" i="3"/>
  <c r="B179" i="3"/>
  <c r="AI178" i="3"/>
  <c r="AH178" i="3"/>
  <c r="AG178" i="3"/>
  <c r="AF178" i="3"/>
  <c r="AE178" i="3"/>
  <c r="AD178" i="3"/>
  <c r="AC178" i="3"/>
  <c r="AB178" i="3"/>
  <c r="AA178" i="3"/>
  <c r="Z178" i="3"/>
  <c r="Y178" i="3"/>
  <c r="X178" i="3"/>
  <c r="W178" i="3"/>
  <c r="V178" i="3"/>
  <c r="U178" i="3"/>
  <c r="T178" i="3"/>
  <c r="S178" i="3"/>
  <c r="R178" i="3"/>
  <c r="Q178" i="3"/>
  <c r="P178" i="3"/>
  <c r="O178" i="3"/>
  <c r="N178" i="3"/>
  <c r="M178" i="3"/>
  <c r="L178" i="3"/>
  <c r="K178" i="3"/>
  <c r="J178" i="3"/>
  <c r="I178" i="3"/>
  <c r="H178" i="3"/>
  <c r="G178" i="3"/>
  <c r="F178" i="3"/>
  <c r="E178" i="3"/>
  <c r="D178" i="3"/>
  <c r="C178" i="3"/>
  <c r="B178" i="3"/>
  <c r="AI177" i="3"/>
  <c r="AH177" i="3"/>
  <c r="AG177" i="3"/>
  <c r="AF177" i="3"/>
  <c r="AE177" i="3"/>
  <c r="AD177" i="3"/>
  <c r="AC177" i="3"/>
  <c r="AB177" i="3"/>
  <c r="AA177" i="3"/>
  <c r="Z177" i="3"/>
  <c r="Y177" i="3"/>
  <c r="X177" i="3"/>
  <c r="W177" i="3"/>
  <c r="V177" i="3"/>
  <c r="U177" i="3"/>
  <c r="T177" i="3"/>
  <c r="S177" i="3"/>
  <c r="R177" i="3"/>
  <c r="Q177" i="3"/>
  <c r="P177" i="3"/>
  <c r="O177" i="3"/>
  <c r="N177" i="3"/>
  <c r="M177" i="3"/>
  <c r="L177" i="3"/>
  <c r="K177" i="3"/>
  <c r="J177" i="3"/>
  <c r="I177" i="3"/>
  <c r="H177" i="3"/>
  <c r="G177" i="3"/>
  <c r="F177" i="3"/>
  <c r="E177" i="3"/>
  <c r="D177" i="3"/>
  <c r="C177" i="3"/>
  <c r="B177" i="3"/>
  <c r="AI176" i="3"/>
  <c r="AH176" i="3"/>
  <c r="AG176" i="3"/>
  <c r="AF176" i="3"/>
  <c r="AE176" i="3"/>
  <c r="AD176" i="3"/>
  <c r="AC176" i="3"/>
  <c r="AB176" i="3"/>
  <c r="AA176" i="3"/>
  <c r="Z176" i="3"/>
  <c r="Y176" i="3"/>
  <c r="X176" i="3"/>
  <c r="W176" i="3"/>
  <c r="V176" i="3"/>
  <c r="U176" i="3"/>
  <c r="T176" i="3"/>
  <c r="S176" i="3"/>
  <c r="R176" i="3"/>
  <c r="Q176" i="3"/>
  <c r="P176" i="3"/>
  <c r="O176" i="3"/>
  <c r="N176" i="3"/>
  <c r="M176" i="3"/>
  <c r="L176" i="3"/>
  <c r="K176" i="3"/>
  <c r="J176" i="3"/>
  <c r="I176" i="3"/>
  <c r="H176" i="3"/>
  <c r="G176" i="3"/>
  <c r="F176" i="3"/>
  <c r="E176" i="3"/>
  <c r="D176" i="3"/>
  <c r="C176" i="3"/>
  <c r="B176" i="3"/>
  <c r="AI175" i="3"/>
  <c r="AH175" i="3"/>
  <c r="AG175" i="3"/>
  <c r="AF175" i="3"/>
  <c r="AE175" i="3"/>
  <c r="AD175" i="3"/>
  <c r="AC175" i="3"/>
  <c r="AB175" i="3"/>
  <c r="AA175" i="3"/>
  <c r="Z175" i="3"/>
  <c r="Y175" i="3"/>
  <c r="X175" i="3"/>
  <c r="W175" i="3"/>
  <c r="V175" i="3"/>
  <c r="U175" i="3"/>
  <c r="T175" i="3"/>
  <c r="S175" i="3"/>
  <c r="R175" i="3"/>
  <c r="Q175" i="3"/>
  <c r="P175" i="3"/>
  <c r="O175" i="3"/>
  <c r="N175" i="3"/>
  <c r="M175" i="3"/>
  <c r="L175" i="3"/>
  <c r="K175" i="3"/>
  <c r="J175" i="3"/>
  <c r="I175" i="3"/>
  <c r="H175" i="3"/>
  <c r="G175" i="3"/>
  <c r="F175" i="3"/>
  <c r="E175" i="3"/>
  <c r="D175" i="3"/>
  <c r="C175" i="3"/>
  <c r="B175" i="3"/>
  <c r="AI174" i="3"/>
  <c r="AH174" i="3"/>
  <c r="AG174" i="3"/>
  <c r="AF174" i="3"/>
  <c r="AE174" i="3"/>
  <c r="AD174" i="3"/>
  <c r="AC174" i="3"/>
  <c r="AB174" i="3"/>
  <c r="AA174" i="3"/>
  <c r="Z174" i="3"/>
  <c r="Y174" i="3"/>
  <c r="X174" i="3"/>
  <c r="W174" i="3"/>
  <c r="V174" i="3"/>
  <c r="U174" i="3"/>
  <c r="T174" i="3"/>
  <c r="S174" i="3"/>
  <c r="R174" i="3"/>
  <c r="Q174" i="3"/>
  <c r="P174" i="3"/>
  <c r="O174" i="3"/>
  <c r="N174" i="3"/>
  <c r="M174" i="3"/>
  <c r="L174" i="3"/>
  <c r="K174" i="3"/>
  <c r="J174" i="3"/>
  <c r="I174" i="3"/>
  <c r="H174" i="3"/>
  <c r="G174" i="3"/>
  <c r="F174" i="3"/>
  <c r="E174" i="3"/>
  <c r="D174" i="3"/>
  <c r="C174" i="3"/>
  <c r="B174" i="3"/>
  <c r="AI173" i="3"/>
  <c r="AH173" i="3"/>
  <c r="AG173" i="3"/>
  <c r="AF173" i="3"/>
  <c r="AE173" i="3"/>
  <c r="AD173" i="3"/>
  <c r="AC173" i="3"/>
  <c r="AB173" i="3"/>
  <c r="AA173" i="3"/>
  <c r="Z173" i="3"/>
  <c r="Y173" i="3"/>
  <c r="X173" i="3"/>
  <c r="W173" i="3"/>
  <c r="V173" i="3"/>
  <c r="U173" i="3"/>
  <c r="T173" i="3"/>
  <c r="S173" i="3"/>
  <c r="R173" i="3"/>
  <c r="Q173" i="3"/>
  <c r="P173" i="3"/>
  <c r="O173" i="3"/>
  <c r="N173" i="3"/>
  <c r="M173" i="3"/>
  <c r="L173" i="3"/>
  <c r="K173" i="3"/>
  <c r="J173" i="3"/>
  <c r="I173" i="3"/>
  <c r="H173" i="3"/>
  <c r="G173" i="3"/>
  <c r="F173" i="3"/>
  <c r="E173" i="3"/>
  <c r="D173" i="3"/>
  <c r="C173" i="3"/>
  <c r="B173" i="3"/>
  <c r="AI172" i="3"/>
  <c r="AH172" i="3"/>
  <c r="AG172" i="3"/>
  <c r="AF172" i="3"/>
  <c r="AE172" i="3"/>
  <c r="AD172" i="3"/>
  <c r="AC172" i="3"/>
  <c r="AB172" i="3"/>
  <c r="AA172" i="3"/>
  <c r="Z172" i="3"/>
  <c r="Y172" i="3"/>
  <c r="X172" i="3"/>
  <c r="W172" i="3"/>
  <c r="V172" i="3"/>
  <c r="U172" i="3"/>
  <c r="T172" i="3"/>
  <c r="S172" i="3"/>
  <c r="R172" i="3"/>
  <c r="Q172" i="3"/>
  <c r="P172" i="3"/>
  <c r="O172" i="3"/>
  <c r="N172" i="3"/>
  <c r="M172" i="3"/>
  <c r="L172" i="3"/>
  <c r="K172" i="3"/>
  <c r="J172" i="3"/>
  <c r="I172" i="3"/>
  <c r="H172" i="3"/>
  <c r="G172" i="3"/>
  <c r="F172" i="3"/>
  <c r="E172" i="3"/>
  <c r="D172" i="3"/>
  <c r="C172" i="3"/>
  <c r="B172" i="3"/>
  <c r="AI171" i="3"/>
  <c r="AH171" i="3"/>
  <c r="AG171" i="3"/>
  <c r="AF171" i="3"/>
  <c r="AE171" i="3"/>
  <c r="AD171" i="3"/>
  <c r="AC171" i="3"/>
  <c r="AB171" i="3"/>
  <c r="AA171" i="3"/>
  <c r="Z171" i="3"/>
  <c r="Y171" i="3"/>
  <c r="X171" i="3"/>
  <c r="W171" i="3"/>
  <c r="V171" i="3"/>
  <c r="U171" i="3"/>
  <c r="T171" i="3"/>
  <c r="S171" i="3"/>
  <c r="R171" i="3"/>
  <c r="Q171" i="3"/>
  <c r="P171" i="3"/>
  <c r="O171" i="3"/>
  <c r="N171" i="3"/>
  <c r="M171" i="3"/>
  <c r="L171" i="3"/>
  <c r="K171" i="3"/>
  <c r="J171" i="3"/>
  <c r="I171" i="3"/>
  <c r="H171" i="3"/>
  <c r="G171" i="3"/>
  <c r="F171" i="3"/>
  <c r="E171" i="3"/>
  <c r="D171" i="3"/>
  <c r="C171" i="3"/>
  <c r="B171" i="3"/>
  <c r="AI170" i="3"/>
  <c r="AH170" i="3"/>
  <c r="AG170" i="3"/>
  <c r="AF170" i="3"/>
  <c r="AE170" i="3"/>
  <c r="AD170" i="3"/>
  <c r="AC170" i="3"/>
  <c r="AB170" i="3"/>
  <c r="AA170" i="3"/>
  <c r="Z170" i="3"/>
  <c r="Y170" i="3"/>
  <c r="X170" i="3"/>
  <c r="W170" i="3"/>
  <c r="V170" i="3"/>
  <c r="U170" i="3"/>
  <c r="T170" i="3"/>
  <c r="S170" i="3"/>
  <c r="R170" i="3"/>
  <c r="Q170" i="3"/>
  <c r="P170" i="3"/>
  <c r="O170" i="3"/>
  <c r="N170" i="3"/>
  <c r="M170" i="3"/>
  <c r="L170" i="3"/>
  <c r="K170" i="3"/>
  <c r="J170" i="3"/>
  <c r="I170" i="3"/>
  <c r="H170" i="3"/>
  <c r="G170" i="3"/>
  <c r="F170" i="3"/>
  <c r="E170" i="3"/>
  <c r="D170" i="3"/>
  <c r="C170" i="3"/>
  <c r="B170" i="3"/>
  <c r="AI169" i="3"/>
  <c r="AH169" i="3"/>
  <c r="AG169" i="3"/>
  <c r="AF169" i="3"/>
  <c r="AE169" i="3"/>
  <c r="AD169" i="3"/>
  <c r="AC169" i="3"/>
  <c r="AB169" i="3"/>
  <c r="AA169" i="3"/>
  <c r="Z169" i="3"/>
  <c r="Y169" i="3"/>
  <c r="X169" i="3"/>
  <c r="W169" i="3"/>
  <c r="V169" i="3"/>
  <c r="U169" i="3"/>
  <c r="T169" i="3"/>
  <c r="S169" i="3"/>
  <c r="R169" i="3"/>
  <c r="Q169" i="3"/>
  <c r="P169" i="3"/>
  <c r="O169" i="3"/>
  <c r="N169" i="3"/>
  <c r="M169" i="3"/>
  <c r="L169" i="3"/>
  <c r="K169" i="3"/>
  <c r="J169" i="3"/>
  <c r="I169" i="3"/>
  <c r="H169" i="3"/>
  <c r="G169" i="3"/>
  <c r="F169" i="3"/>
  <c r="E169" i="3"/>
  <c r="D169" i="3"/>
  <c r="C169" i="3"/>
  <c r="B169" i="3"/>
  <c r="AI168" i="3"/>
  <c r="AH168" i="3"/>
  <c r="AG168" i="3"/>
  <c r="AF168" i="3"/>
  <c r="AE168" i="3"/>
  <c r="AD168" i="3"/>
  <c r="AC168" i="3"/>
  <c r="AB168" i="3"/>
  <c r="AA168" i="3"/>
  <c r="Z168" i="3"/>
  <c r="Y168" i="3"/>
  <c r="X168" i="3"/>
  <c r="W168" i="3"/>
  <c r="V168" i="3"/>
  <c r="U168" i="3"/>
  <c r="T168" i="3"/>
  <c r="S168" i="3"/>
  <c r="R168" i="3"/>
  <c r="Q168" i="3"/>
  <c r="P168" i="3"/>
  <c r="O168" i="3"/>
  <c r="N168" i="3"/>
  <c r="M168" i="3"/>
  <c r="L168" i="3"/>
  <c r="K168" i="3"/>
  <c r="J168" i="3"/>
  <c r="I168" i="3"/>
  <c r="H168" i="3"/>
  <c r="G168" i="3"/>
  <c r="F168" i="3"/>
  <c r="E168" i="3"/>
  <c r="D168" i="3"/>
  <c r="C168" i="3"/>
  <c r="B168" i="3"/>
  <c r="AI167" i="3"/>
  <c r="AH167" i="3"/>
  <c r="AG167" i="3"/>
  <c r="AF167" i="3"/>
  <c r="AE167" i="3"/>
  <c r="AD167" i="3"/>
  <c r="AC167" i="3"/>
  <c r="AB167" i="3"/>
  <c r="AA167" i="3"/>
  <c r="Z167" i="3"/>
  <c r="Y167" i="3"/>
  <c r="X167" i="3"/>
  <c r="W167" i="3"/>
  <c r="V167" i="3"/>
  <c r="U167" i="3"/>
  <c r="T167" i="3"/>
  <c r="S167" i="3"/>
  <c r="R167" i="3"/>
  <c r="Q167" i="3"/>
  <c r="P167" i="3"/>
  <c r="O167" i="3"/>
  <c r="N167" i="3"/>
  <c r="M167" i="3"/>
  <c r="L167" i="3"/>
  <c r="K167" i="3"/>
  <c r="J167" i="3"/>
  <c r="I167" i="3"/>
  <c r="H167" i="3"/>
  <c r="G167" i="3"/>
  <c r="F167" i="3"/>
  <c r="E167" i="3"/>
  <c r="D167" i="3"/>
  <c r="C167" i="3"/>
  <c r="B167" i="3"/>
  <c r="AI166" i="3"/>
  <c r="AH166" i="3"/>
  <c r="AG166" i="3"/>
  <c r="AF166" i="3"/>
  <c r="AE166" i="3"/>
  <c r="AD166" i="3"/>
  <c r="AC166" i="3"/>
  <c r="AB166" i="3"/>
  <c r="AA166" i="3"/>
  <c r="Z166" i="3"/>
  <c r="Y166" i="3"/>
  <c r="X166" i="3"/>
  <c r="W166" i="3"/>
  <c r="V166" i="3"/>
  <c r="U166" i="3"/>
  <c r="T166" i="3"/>
  <c r="S166" i="3"/>
  <c r="R166" i="3"/>
  <c r="Q166" i="3"/>
  <c r="P166" i="3"/>
  <c r="O166" i="3"/>
  <c r="N166" i="3"/>
  <c r="M166" i="3"/>
  <c r="L166" i="3"/>
  <c r="K166" i="3"/>
  <c r="J166" i="3"/>
  <c r="I166" i="3"/>
  <c r="H166" i="3"/>
  <c r="G166" i="3"/>
  <c r="F166" i="3"/>
  <c r="E166" i="3"/>
  <c r="D166" i="3"/>
  <c r="C166" i="3"/>
  <c r="B166" i="3"/>
  <c r="AI165" i="3"/>
  <c r="AH165" i="3"/>
  <c r="AG165" i="3"/>
  <c r="AF165" i="3"/>
  <c r="AE165" i="3"/>
  <c r="AD165" i="3"/>
  <c r="AC165" i="3"/>
  <c r="AB165" i="3"/>
  <c r="AA165" i="3"/>
  <c r="Z165" i="3"/>
  <c r="Y165" i="3"/>
  <c r="X165" i="3"/>
  <c r="W165" i="3"/>
  <c r="V165" i="3"/>
  <c r="U165" i="3"/>
  <c r="T165" i="3"/>
  <c r="S165" i="3"/>
  <c r="R165" i="3"/>
  <c r="Q165" i="3"/>
  <c r="P165" i="3"/>
  <c r="O165" i="3"/>
  <c r="N165" i="3"/>
  <c r="M165" i="3"/>
  <c r="L165" i="3"/>
  <c r="K165" i="3"/>
  <c r="J165" i="3"/>
  <c r="I165" i="3"/>
  <c r="H165" i="3"/>
  <c r="G165" i="3"/>
  <c r="F165" i="3"/>
  <c r="E165" i="3"/>
  <c r="D165" i="3"/>
  <c r="C165" i="3"/>
  <c r="B165" i="3"/>
  <c r="AI164" i="3"/>
  <c r="AH164" i="3"/>
  <c r="AG164" i="3"/>
  <c r="AF164" i="3"/>
  <c r="AE164" i="3"/>
  <c r="AD164" i="3"/>
  <c r="AC164" i="3"/>
  <c r="AB164" i="3"/>
  <c r="AA164" i="3"/>
  <c r="Z164" i="3"/>
  <c r="Y164" i="3"/>
  <c r="X164" i="3"/>
  <c r="W164" i="3"/>
  <c r="V164" i="3"/>
  <c r="U164" i="3"/>
  <c r="T164" i="3"/>
  <c r="S164" i="3"/>
  <c r="R164" i="3"/>
  <c r="Q164" i="3"/>
  <c r="P164" i="3"/>
  <c r="O164" i="3"/>
  <c r="N164" i="3"/>
  <c r="M164" i="3"/>
  <c r="L164" i="3"/>
  <c r="K164" i="3"/>
  <c r="J164" i="3"/>
  <c r="I164" i="3"/>
  <c r="H164" i="3"/>
  <c r="G164" i="3"/>
  <c r="F164" i="3"/>
  <c r="E164" i="3"/>
  <c r="D164" i="3"/>
  <c r="C164" i="3"/>
  <c r="B164" i="3"/>
  <c r="AI163" i="3"/>
  <c r="AH163" i="3"/>
  <c r="AG163" i="3"/>
  <c r="AF163" i="3"/>
  <c r="AE163" i="3"/>
  <c r="AD163" i="3"/>
  <c r="AC163" i="3"/>
  <c r="AB163" i="3"/>
  <c r="AA163" i="3"/>
  <c r="Z163" i="3"/>
  <c r="Y163" i="3"/>
  <c r="X163" i="3"/>
  <c r="W163" i="3"/>
  <c r="V163" i="3"/>
  <c r="U163" i="3"/>
  <c r="T163" i="3"/>
  <c r="S163" i="3"/>
  <c r="R163" i="3"/>
  <c r="Q163" i="3"/>
  <c r="P163" i="3"/>
  <c r="O163" i="3"/>
  <c r="N163" i="3"/>
  <c r="M163" i="3"/>
  <c r="L163" i="3"/>
  <c r="K163" i="3"/>
  <c r="J163" i="3"/>
  <c r="I163" i="3"/>
  <c r="H163" i="3"/>
  <c r="G163" i="3"/>
  <c r="F163" i="3"/>
  <c r="E163" i="3"/>
  <c r="D163" i="3"/>
  <c r="C163" i="3"/>
  <c r="B163" i="3"/>
  <c r="AI162" i="3"/>
  <c r="AH162" i="3"/>
  <c r="AG162" i="3"/>
  <c r="AF162" i="3"/>
  <c r="AE162" i="3"/>
  <c r="AD162" i="3"/>
  <c r="AC162" i="3"/>
  <c r="AB162" i="3"/>
  <c r="AA162" i="3"/>
  <c r="Z162" i="3"/>
  <c r="Y162" i="3"/>
  <c r="X162" i="3"/>
  <c r="W162" i="3"/>
  <c r="V162" i="3"/>
  <c r="U162" i="3"/>
  <c r="T162" i="3"/>
  <c r="S162" i="3"/>
  <c r="R162" i="3"/>
  <c r="Q162" i="3"/>
  <c r="P162" i="3"/>
  <c r="O162" i="3"/>
  <c r="N162" i="3"/>
  <c r="M162" i="3"/>
  <c r="L162" i="3"/>
  <c r="K162" i="3"/>
  <c r="J162" i="3"/>
  <c r="I162" i="3"/>
  <c r="H162" i="3"/>
  <c r="G162" i="3"/>
  <c r="F162" i="3"/>
  <c r="E162" i="3"/>
  <c r="D162" i="3"/>
  <c r="C162" i="3"/>
  <c r="B162" i="3"/>
  <c r="AI161" i="3"/>
  <c r="AH161" i="3"/>
  <c r="AG161" i="3"/>
  <c r="AF161" i="3"/>
  <c r="AE161" i="3"/>
  <c r="AD161" i="3"/>
  <c r="AC161" i="3"/>
  <c r="AB161" i="3"/>
  <c r="AA161" i="3"/>
  <c r="Z161" i="3"/>
  <c r="Y161" i="3"/>
  <c r="X161" i="3"/>
  <c r="W161" i="3"/>
  <c r="V161" i="3"/>
  <c r="U161" i="3"/>
  <c r="T161" i="3"/>
  <c r="S161" i="3"/>
  <c r="R161" i="3"/>
  <c r="Q161" i="3"/>
  <c r="P161" i="3"/>
  <c r="O161" i="3"/>
  <c r="N161" i="3"/>
  <c r="M161" i="3"/>
  <c r="L161" i="3"/>
  <c r="K161" i="3"/>
  <c r="J161" i="3"/>
  <c r="I161" i="3"/>
  <c r="H161" i="3"/>
  <c r="G161" i="3"/>
  <c r="F161" i="3"/>
  <c r="E161" i="3"/>
  <c r="D161" i="3"/>
  <c r="C161" i="3"/>
  <c r="B161" i="3"/>
  <c r="AI160" i="3"/>
  <c r="AH160" i="3"/>
  <c r="AG160" i="3"/>
  <c r="AF160" i="3"/>
  <c r="AE160" i="3"/>
  <c r="AD160" i="3"/>
  <c r="AC160" i="3"/>
  <c r="AB160" i="3"/>
  <c r="AA160" i="3"/>
  <c r="Z160" i="3"/>
  <c r="Y160" i="3"/>
  <c r="X160" i="3"/>
  <c r="W160" i="3"/>
  <c r="V160" i="3"/>
  <c r="U160" i="3"/>
  <c r="T160" i="3"/>
  <c r="S160" i="3"/>
  <c r="R160" i="3"/>
  <c r="Q160" i="3"/>
  <c r="P160" i="3"/>
  <c r="O160" i="3"/>
  <c r="N160" i="3"/>
  <c r="M160" i="3"/>
  <c r="L160" i="3"/>
  <c r="K160" i="3"/>
  <c r="J160" i="3"/>
  <c r="I160" i="3"/>
  <c r="H160" i="3"/>
  <c r="G160" i="3"/>
  <c r="F160" i="3"/>
  <c r="E160" i="3"/>
  <c r="D160" i="3"/>
  <c r="C160" i="3"/>
  <c r="B160" i="3"/>
  <c r="AI159" i="3"/>
  <c r="AH159" i="3"/>
  <c r="AG159" i="3"/>
  <c r="AF159" i="3"/>
  <c r="AE159" i="3"/>
  <c r="AD159" i="3"/>
  <c r="AC159" i="3"/>
  <c r="AB159" i="3"/>
  <c r="AA159" i="3"/>
  <c r="Z159" i="3"/>
  <c r="Y159" i="3"/>
  <c r="X159" i="3"/>
  <c r="W159" i="3"/>
  <c r="V159" i="3"/>
  <c r="U159" i="3"/>
  <c r="T159" i="3"/>
  <c r="S159" i="3"/>
  <c r="R159" i="3"/>
  <c r="Q159" i="3"/>
  <c r="P159" i="3"/>
  <c r="O159" i="3"/>
  <c r="N159" i="3"/>
  <c r="M159" i="3"/>
  <c r="L159" i="3"/>
  <c r="K159" i="3"/>
  <c r="J159" i="3"/>
  <c r="I159" i="3"/>
  <c r="H159" i="3"/>
  <c r="G159" i="3"/>
  <c r="F159" i="3"/>
  <c r="E159" i="3"/>
  <c r="D159" i="3"/>
  <c r="C159" i="3"/>
  <c r="B159" i="3"/>
  <c r="AI158" i="3"/>
  <c r="AH158" i="3"/>
  <c r="AG158" i="3"/>
  <c r="AF158" i="3"/>
  <c r="AE158" i="3"/>
  <c r="AD158" i="3"/>
  <c r="AC158" i="3"/>
  <c r="AB158" i="3"/>
  <c r="AA158" i="3"/>
  <c r="Z158" i="3"/>
  <c r="Y158" i="3"/>
  <c r="X158" i="3"/>
  <c r="W158" i="3"/>
  <c r="V158" i="3"/>
  <c r="U158" i="3"/>
  <c r="T158" i="3"/>
  <c r="S158" i="3"/>
  <c r="R158" i="3"/>
  <c r="Q158" i="3"/>
  <c r="P158" i="3"/>
  <c r="O158" i="3"/>
  <c r="N158" i="3"/>
  <c r="M158" i="3"/>
  <c r="L158" i="3"/>
  <c r="K158" i="3"/>
  <c r="J158" i="3"/>
  <c r="I158" i="3"/>
  <c r="H158" i="3"/>
  <c r="G158" i="3"/>
  <c r="F158" i="3"/>
  <c r="E158" i="3"/>
  <c r="D158" i="3"/>
  <c r="C158" i="3"/>
  <c r="B158" i="3"/>
  <c r="AI157" i="3"/>
  <c r="AH157" i="3"/>
  <c r="AG157" i="3"/>
  <c r="AF157" i="3"/>
  <c r="AE157" i="3"/>
  <c r="AD157" i="3"/>
  <c r="AC157" i="3"/>
  <c r="AB157" i="3"/>
  <c r="AA157" i="3"/>
  <c r="Z157" i="3"/>
  <c r="Y157" i="3"/>
  <c r="X157" i="3"/>
  <c r="W157" i="3"/>
  <c r="V157" i="3"/>
  <c r="U157" i="3"/>
  <c r="T157" i="3"/>
  <c r="S157" i="3"/>
  <c r="R157" i="3"/>
  <c r="Q157" i="3"/>
  <c r="P157" i="3"/>
  <c r="O157" i="3"/>
  <c r="N157" i="3"/>
  <c r="M157" i="3"/>
  <c r="L157" i="3"/>
  <c r="K157" i="3"/>
  <c r="J157" i="3"/>
  <c r="I157" i="3"/>
  <c r="H157" i="3"/>
  <c r="G157" i="3"/>
  <c r="F157" i="3"/>
  <c r="E157" i="3"/>
  <c r="D157" i="3"/>
  <c r="C157" i="3"/>
  <c r="B157" i="3"/>
  <c r="AI156" i="3"/>
  <c r="AH156" i="3"/>
  <c r="AG156" i="3"/>
  <c r="AF156" i="3"/>
  <c r="AE156" i="3"/>
  <c r="AD156" i="3"/>
  <c r="AC156" i="3"/>
  <c r="AB156" i="3"/>
  <c r="AA156" i="3"/>
  <c r="Z156" i="3"/>
  <c r="Y156" i="3"/>
  <c r="X156" i="3"/>
  <c r="W156" i="3"/>
  <c r="V156" i="3"/>
  <c r="U156" i="3"/>
  <c r="T156" i="3"/>
  <c r="S156" i="3"/>
  <c r="R156" i="3"/>
  <c r="Q156" i="3"/>
  <c r="P156" i="3"/>
  <c r="O156" i="3"/>
  <c r="N156" i="3"/>
  <c r="M156" i="3"/>
  <c r="L156" i="3"/>
  <c r="K156" i="3"/>
  <c r="J156" i="3"/>
  <c r="I156" i="3"/>
  <c r="H156" i="3"/>
  <c r="G156" i="3"/>
  <c r="F156" i="3"/>
  <c r="E156" i="3"/>
  <c r="D156" i="3"/>
  <c r="C156" i="3"/>
  <c r="B156" i="3"/>
  <c r="AI155" i="3"/>
  <c r="AH155" i="3"/>
  <c r="AG155" i="3"/>
  <c r="AF155" i="3"/>
  <c r="AE155" i="3"/>
  <c r="AD155" i="3"/>
  <c r="AC155" i="3"/>
  <c r="AB155" i="3"/>
  <c r="AA155" i="3"/>
  <c r="Z155" i="3"/>
  <c r="Y155" i="3"/>
  <c r="X155" i="3"/>
  <c r="W155" i="3"/>
  <c r="V155" i="3"/>
  <c r="U155" i="3"/>
  <c r="T155" i="3"/>
  <c r="S155" i="3"/>
  <c r="R155" i="3"/>
  <c r="Q155" i="3"/>
  <c r="P155" i="3"/>
  <c r="O155" i="3"/>
  <c r="N155" i="3"/>
  <c r="M155" i="3"/>
  <c r="L155" i="3"/>
  <c r="K155" i="3"/>
  <c r="J155" i="3"/>
  <c r="I155" i="3"/>
  <c r="H155" i="3"/>
  <c r="G155" i="3"/>
  <c r="F155" i="3"/>
  <c r="E155" i="3"/>
  <c r="D155" i="3"/>
  <c r="C155" i="3"/>
  <c r="B155" i="3"/>
  <c r="AI154" i="3"/>
  <c r="AH154" i="3"/>
  <c r="AG154" i="3"/>
  <c r="AF154" i="3"/>
  <c r="AE154" i="3"/>
  <c r="AD154" i="3"/>
  <c r="AC154" i="3"/>
  <c r="AB154" i="3"/>
  <c r="AA154" i="3"/>
  <c r="Z154" i="3"/>
  <c r="Y154" i="3"/>
  <c r="X154" i="3"/>
  <c r="W154" i="3"/>
  <c r="V154" i="3"/>
  <c r="U154" i="3"/>
  <c r="T154" i="3"/>
  <c r="S154" i="3"/>
  <c r="R154" i="3"/>
  <c r="Q154" i="3"/>
  <c r="P154" i="3"/>
  <c r="O154" i="3"/>
  <c r="N154" i="3"/>
  <c r="M154" i="3"/>
  <c r="L154" i="3"/>
  <c r="K154" i="3"/>
  <c r="J154" i="3"/>
  <c r="I154" i="3"/>
  <c r="H154" i="3"/>
  <c r="G154" i="3"/>
  <c r="F154" i="3"/>
  <c r="E154" i="3"/>
  <c r="D154" i="3"/>
  <c r="C154" i="3"/>
  <c r="B154" i="3"/>
  <c r="AI153" i="3"/>
  <c r="AH153" i="3"/>
  <c r="AG153" i="3"/>
  <c r="AF153" i="3"/>
  <c r="AE153" i="3"/>
  <c r="AD153" i="3"/>
  <c r="AC153" i="3"/>
  <c r="AB153" i="3"/>
  <c r="AA153" i="3"/>
  <c r="Z153" i="3"/>
  <c r="Y153" i="3"/>
  <c r="X153" i="3"/>
  <c r="W153" i="3"/>
  <c r="V153" i="3"/>
  <c r="U153" i="3"/>
  <c r="T153" i="3"/>
  <c r="S153" i="3"/>
  <c r="R153" i="3"/>
  <c r="Q153" i="3"/>
  <c r="P153" i="3"/>
  <c r="O153" i="3"/>
  <c r="N153" i="3"/>
  <c r="M153" i="3"/>
  <c r="L153" i="3"/>
  <c r="K153" i="3"/>
  <c r="J153" i="3"/>
  <c r="I153" i="3"/>
  <c r="H153" i="3"/>
  <c r="G153" i="3"/>
  <c r="F153" i="3"/>
  <c r="E153" i="3"/>
  <c r="D153" i="3"/>
  <c r="C153" i="3"/>
  <c r="B153" i="3"/>
  <c r="AI152" i="3"/>
  <c r="AH152" i="3"/>
  <c r="AG152" i="3"/>
  <c r="AF152" i="3"/>
  <c r="AE152" i="3"/>
  <c r="AD152" i="3"/>
  <c r="AC152" i="3"/>
  <c r="AB152" i="3"/>
  <c r="AA152" i="3"/>
  <c r="Z152" i="3"/>
  <c r="Y152" i="3"/>
  <c r="X152" i="3"/>
  <c r="W152" i="3"/>
  <c r="V152" i="3"/>
  <c r="U152" i="3"/>
  <c r="T152" i="3"/>
  <c r="S152" i="3"/>
  <c r="R152" i="3"/>
  <c r="Q152" i="3"/>
  <c r="P152" i="3"/>
  <c r="O152" i="3"/>
  <c r="N152" i="3"/>
  <c r="M152" i="3"/>
  <c r="L152" i="3"/>
  <c r="K152" i="3"/>
  <c r="J152" i="3"/>
  <c r="I152" i="3"/>
  <c r="H152" i="3"/>
  <c r="G152" i="3"/>
  <c r="F152" i="3"/>
  <c r="E152" i="3"/>
  <c r="D152" i="3"/>
  <c r="C152" i="3"/>
  <c r="B152" i="3"/>
  <c r="AI151" i="3"/>
  <c r="AH151" i="3"/>
  <c r="AG151" i="3"/>
  <c r="AF151" i="3"/>
  <c r="AE151" i="3"/>
  <c r="AD151" i="3"/>
  <c r="AC151" i="3"/>
  <c r="AB151" i="3"/>
  <c r="AA151" i="3"/>
  <c r="Z151" i="3"/>
  <c r="Y151" i="3"/>
  <c r="X151" i="3"/>
  <c r="W151" i="3"/>
  <c r="V151" i="3"/>
  <c r="U151" i="3"/>
  <c r="T151" i="3"/>
  <c r="S151" i="3"/>
  <c r="R151" i="3"/>
  <c r="Q151" i="3"/>
  <c r="P151" i="3"/>
  <c r="O151" i="3"/>
  <c r="N151" i="3"/>
  <c r="M151" i="3"/>
  <c r="L151" i="3"/>
  <c r="K151" i="3"/>
  <c r="J151" i="3"/>
  <c r="I151" i="3"/>
  <c r="H151" i="3"/>
  <c r="G151" i="3"/>
  <c r="F151" i="3"/>
  <c r="E151" i="3"/>
  <c r="D151" i="3"/>
  <c r="C151" i="3"/>
  <c r="B151" i="3"/>
  <c r="AI150" i="3"/>
  <c r="AH150" i="3"/>
  <c r="AG150" i="3"/>
  <c r="AF150" i="3"/>
  <c r="AE150" i="3"/>
  <c r="AD150" i="3"/>
  <c r="AC150" i="3"/>
  <c r="AB150" i="3"/>
  <c r="AA150" i="3"/>
  <c r="Z150" i="3"/>
  <c r="Y150" i="3"/>
  <c r="X150" i="3"/>
  <c r="W150" i="3"/>
  <c r="V150" i="3"/>
  <c r="U150" i="3"/>
  <c r="T150" i="3"/>
  <c r="S150" i="3"/>
  <c r="R150" i="3"/>
  <c r="Q150" i="3"/>
  <c r="P150" i="3"/>
  <c r="O150" i="3"/>
  <c r="N150" i="3"/>
  <c r="M150" i="3"/>
  <c r="L150" i="3"/>
  <c r="K150" i="3"/>
  <c r="J150" i="3"/>
  <c r="I150" i="3"/>
  <c r="H150" i="3"/>
  <c r="G150" i="3"/>
  <c r="F150" i="3"/>
  <c r="E150" i="3"/>
  <c r="D150" i="3"/>
  <c r="C150" i="3"/>
  <c r="B150"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I149" i="3"/>
  <c r="H149" i="3"/>
  <c r="G149" i="3"/>
  <c r="F149" i="3"/>
  <c r="E149" i="3"/>
  <c r="D149" i="3"/>
  <c r="C149" i="3"/>
  <c r="B149" i="3"/>
  <c r="AI148" i="3"/>
  <c r="AH148" i="3"/>
  <c r="AG148" i="3"/>
  <c r="AF148" i="3"/>
  <c r="AE148" i="3"/>
  <c r="AD148" i="3"/>
  <c r="AC148" i="3"/>
  <c r="AB148" i="3"/>
  <c r="AA148" i="3"/>
  <c r="Z148" i="3"/>
  <c r="Y148" i="3"/>
  <c r="X148" i="3"/>
  <c r="W148" i="3"/>
  <c r="V148" i="3"/>
  <c r="U148" i="3"/>
  <c r="T148" i="3"/>
  <c r="S148" i="3"/>
  <c r="R148" i="3"/>
  <c r="Q148" i="3"/>
  <c r="P148" i="3"/>
  <c r="O148" i="3"/>
  <c r="N148" i="3"/>
  <c r="M148" i="3"/>
  <c r="L148" i="3"/>
  <c r="K148" i="3"/>
  <c r="J148" i="3"/>
  <c r="I148" i="3"/>
  <c r="H148" i="3"/>
  <c r="G148" i="3"/>
  <c r="F148" i="3"/>
  <c r="E148" i="3"/>
  <c r="D148" i="3"/>
  <c r="C148" i="3"/>
  <c r="B148" i="3"/>
  <c r="AI147" i="3"/>
  <c r="AH147" i="3"/>
  <c r="AG147" i="3"/>
  <c r="AF147" i="3"/>
  <c r="AE147" i="3"/>
  <c r="AD147" i="3"/>
  <c r="AC147" i="3"/>
  <c r="AB147" i="3"/>
  <c r="AA147" i="3"/>
  <c r="Z147" i="3"/>
  <c r="Y147" i="3"/>
  <c r="X147" i="3"/>
  <c r="W147" i="3"/>
  <c r="V147" i="3"/>
  <c r="U147" i="3"/>
  <c r="T147" i="3"/>
  <c r="S147" i="3"/>
  <c r="R147" i="3"/>
  <c r="Q147" i="3"/>
  <c r="P147" i="3"/>
  <c r="O147" i="3"/>
  <c r="N147" i="3"/>
  <c r="M147" i="3"/>
  <c r="L147" i="3"/>
  <c r="K147" i="3"/>
  <c r="J147" i="3"/>
  <c r="I147" i="3"/>
  <c r="H147" i="3"/>
  <c r="G147" i="3"/>
  <c r="F147" i="3"/>
  <c r="E147" i="3"/>
  <c r="D147" i="3"/>
  <c r="C147" i="3"/>
  <c r="B147" i="3"/>
  <c r="AI146" i="3"/>
  <c r="AH146" i="3"/>
  <c r="AG146" i="3"/>
  <c r="AF146" i="3"/>
  <c r="AE146" i="3"/>
  <c r="AD146" i="3"/>
  <c r="AC146" i="3"/>
  <c r="AB146" i="3"/>
  <c r="AA146" i="3"/>
  <c r="Z146" i="3"/>
  <c r="Y146" i="3"/>
  <c r="X146" i="3"/>
  <c r="W146" i="3"/>
  <c r="V146" i="3"/>
  <c r="U146" i="3"/>
  <c r="T146" i="3"/>
  <c r="S146" i="3"/>
  <c r="R146" i="3"/>
  <c r="Q146" i="3"/>
  <c r="P146" i="3"/>
  <c r="O146" i="3"/>
  <c r="N146" i="3"/>
  <c r="M146" i="3"/>
  <c r="L146" i="3"/>
  <c r="K146" i="3"/>
  <c r="J146" i="3"/>
  <c r="I146" i="3"/>
  <c r="H146" i="3"/>
  <c r="G146" i="3"/>
  <c r="F146" i="3"/>
  <c r="E146" i="3"/>
  <c r="D146" i="3"/>
  <c r="C146" i="3"/>
  <c r="B146" i="3"/>
  <c r="AI145" i="3"/>
  <c r="AH145" i="3"/>
  <c r="AG145" i="3"/>
  <c r="AF145" i="3"/>
  <c r="AE145" i="3"/>
  <c r="AD145" i="3"/>
  <c r="AC145" i="3"/>
  <c r="AB145" i="3"/>
  <c r="AA145" i="3"/>
  <c r="Z145" i="3"/>
  <c r="Y145" i="3"/>
  <c r="X145" i="3"/>
  <c r="W145" i="3"/>
  <c r="V145" i="3"/>
  <c r="U145" i="3"/>
  <c r="T145" i="3"/>
  <c r="S145" i="3"/>
  <c r="R145" i="3"/>
  <c r="Q145" i="3"/>
  <c r="P145" i="3"/>
  <c r="O145" i="3"/>
  <c r="N145" i="3"/>
  <c r="M145" i="3"/>
  <c r="L145" i="3"/>
  <c r="K145" i="3"/>
  <c r="J145" i="3"/>
  <c r="I145" i="3"/>
  <c r="H145" i="3"/>
  <c r="G145" i="3"/>
  <c r="F145" i="3"/>
  <c r="E145" i="3"/>
  <c r="D145" i="3"/>
  <c r="C145" i="3"/>
  <c r="B145" i="3"/>
  <c r="AI144" i="3"/>
  <c r="AH144" i="3"/>
  <c r="AG144" i="3"/>
  <c r="AF144" i="3"/>
  <c r="AE144" i="3"/>
  <c r="AD144" i="3"/>
  <c r="AC144" i="3"/>
  <c r="AB144" i="3"/>
  <c r="AA144" i="3"/>
  <c r="Z144" i="3"/>
  <c r="Y144" i="3"/>
  <c r="X144" i="3"/>
  <c r="W144" i="3"/>
  <c r="V144" i="3"/>
  <c r="U144" i="3"/>
  <c r="T144" i="3"/>
  <c r="S144" i="3"/>
  <c r="R144" i="3"/>
  <c r="Q144" i="3"/>
  <c r="P144" i="3"/>
  <c r="O144" i="3"/>
  <c r="N144" i="3"/>
  <c r="M144" i="3"/>
  <c r="L144" i="3"/>
  <c r="K144" i="3"/>
  <c r="J144" i="3"/>
  <c r="I144" i="3"/>
  <c r="H144" i="3"/>
  <c r="G144" i="3"/>
  <c r="F144" i="3"/>
  <c r="E144" i="3"/>
  <c r="D144" i="3"/>
  <c r="C144" i="3"/>
  <c r="B144" i="3"/>
  <c r="AI143" i="3"/>
  <c r="AH143" i="3"/>
  <c r="AG143" i="3"/>
  <c r="AF143" i="3"/>
  <c r="AE143" i="3"/>
  <c r="AD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D143" i="3"/>
  <c r="C143" i="3"/>
  <c r="B143"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K142" i="3"/>
  <c r="J142" i="3"/>
  <c r="I142" i="3"/>
  <c r="H142" i="3"/>
  <c r="G142" i="3"/>
  <c r="F142" i="3"/>
  <c r="E142" i="3"/>
  <c r="D142" i="3"/>
  <c r="C142" i="3"/>
  <c r="B142"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D141" i="3"/>
  <c r="C141" i="3"/>
  <c r="B141"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H140" i="3"/>
  <c r="G140" i="3"/>
  <c r="F140" i="3"/>
  <c r="E140" i="3"/>
  <c r="D140" i="3"/>
  <c r="C140" i="3"/>
  <c r="B140"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I139" i="3"/>
  <c r="H139" i="3"/>
  <c r="G139" i="3"/>
  <c r="F139" i="3"/>
  <c r="E139" i="3"/>
  <c r="D139" i="3"/>
  <c r="C139" i="3"/>
  <c r="B139"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D138" i="3"/>
  <c r="C138" i="3"/>
  <c r="B138"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D137" i="3"/>
  <c r="C137" i="3"/>
  <c r="B137"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D136" i="3"/>
  <c r="C136" i="3"/>
  <c r="B136"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D135" i="3"/>
  <c r="C135" i="3"/>
  <c r="B135"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D134" i="3"/>
  <c r="C134" i="3"/>
  <c r="B134"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D133" i="3"/>
  <c r="C133" i="3"/>
  <c r="B133"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D132" i="3"/>
  <c r="C132" i="3"/>
  <c r="B132"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D131" i="3"/>
  <c r="C131" i="3"/>
  <c r="B131" i="3"/>
  <c r="AI130" i="3"/>
  <c r="AH130" i="3"/>
  <c r="AG130" i="3"/>
  <c r="AF130" i="3"/>
  <c r="AE130" i="3"/>
  <c r="AD130" i="3"/>
  <c r="AC130" i="3"/>
  <c r="AB130" i="3"/>
  <c r="AA130" i="3"/>
  <c r="Z130" i="3"/>
  <c r="Y130" i="3"/>
  <c r="X130" i="3"/>
  <c r="W130" i="3"/>
  <c r="V130" i="3"/>
  <c r="U130" i="3"/>
  <c r="T130" i="3"/>
  <c r="S130" i="3"/>
  <c r="R130" i="3"/>
  <c r="Q130" i="3"/>
  <c r="P130" i="3"/>
  <c r="O130" i="3"/>
  <c r="N130" i="3"/>
  <c r="M130" i="3"/>
  <c r="L130" i="3"/>
  <c r="K130" i="3"/>
  <c r="J130" i="3"/>
  <c r="I130" i="3"/>
  <c r="H130" i="3"/>
  <c r="G130" i="3"/>
  <c r="F130" i="3"/>
  <c r="E130" i="3"/>
  <c r="D130" i="3"/>
  <c r="C130" i="3"/>
  <c r="B130"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D129" i="3"/>
  <c r="C129" i="3"/>
  <c r="B129" i="3"/>
  <c r="AI128" i="3"/>
  <c r="AH128" i="3"/>
  <c r="AG128" i="3"/>
  <c r="AF128" i="3"/>
  <c r="AE128" i="3"/>
  <c r="AD128" i="3"/>
  <c r="AC128" i="3"/>
  <c r="AB128" i="3"/>
  <c r="AA128" i="3"/>
  <c r="Z128" i="3"/>
  <c r="Y128" i="3"/>
  <c r="X128" i="3"/>
  <c r="W128" i="3"/>
  <c r="V128" i="3"/>
  <c r="U128" i="3"/>
  <c r="T128" i="3"/>
  <c r="S128" i="3"/>
  <c r="R128" i="3"/>
  <c r="Q128" i="3"/>
  <c r="P128" i="3"/>
  <c r="O128" i="3"/>
  <c r="N128" i="3"/>
  <c r="M128" i="3"/>
  <c r="L128" i="3"/>
  <c r="K128" i="3"/>
  <c r="J128" i="3"/>
  <c r="I128" i="3"/>
  <c r="H128" i="3"/>
  <c r="G128" i="3"/>
  <c r="F128" i="3"/>
  <c r="E128" i="3"/>
  <c r="D128" i="3"/>
  <c r="C128" i="3"/>
  <c r="B128" i="3"/>
  <c r="AI127" i="3"/>
  <c r="AH127" i="3"/>
  <c r="AG127" i="3"/>
  <c r="AF127" i="3"/>
  <c r="AE127" i="3"/>
  <c r="AD127" i="3"/>
  <c r="AC127" i="3"/>
  <c r="AB127" i="3"/>
  <c r="AA127" i="3"/>
  <c r="Z127" i="3"/>
  <c r="Y127" i="3"/>
  <c r="X127" i="3"/>
  <c r="W127" i="3"/>
  <c r="V127" i="3"/>
  <c r="U127" i="3"/>
  <c r="T127" i="3"/>
  <c r="S127" i="3"/>
  <c r="R127" i="3"/>
  <c r="Q127" i="3"/>
  <c r="P127" i="3"/>
  <c r="O127" i="3"/>
  <c r="N127" i="3"/>
  <c r="M127" i="3"/>
  <c r="L127" i="3"/>
  <c r="K127" i="3"/>
  <c r="J127" i="3"/>
  <c r="I127" i="3"/>
  <c r="H127" i="3"/>
  <c r="G127" i="3"/>
  <c r="F127" i="3"/>
  <c r="E127" i="3"/>
  <c r="D127" i="3"/>
  <c r="C127" i="3"/>
  <c r="B127" i="3"/>
  <c r="AI126" i="3"/>
  <c r="AH126" i="3"/>
  <c r="AG126" i="3"/>
  <c r="AF126" i="3"/>
  <c r="AE126" i="3"/>
  <c r="AD126" i="3"/>
  <c r="AC126" i="3"/>
  <c r="AB126" i="3"/>
  <c r="AA126" i="3"/>
  <c r="Z126" i="3"/>
  <c r="Y126" i="3"/>
  <c r="X126" i="3"/>
  <c r="W126" i="3"/>
  <c r="V126" i="3"/>
  <c r="U126" i="3"/>
  <c r="T126" i="3"/>
  <c r="S126" i="3"/>
  <c r="R126" i="3"/>
  <c r="Q126" i="3"/>
  <c r="P126" i="3"/>
  <c r="O126" i="3"/>
  <c r="N126" i="3"/>
  <c r="M126" i="3"/>
  <c r="L126" i="3"/>
  <c r="K126" i="3"/>
  <c r="J126" i="3"/>
  <c r="I126" i="3"/>
  <c r="H126" i="3"/>
  <c r="G126" i="3"/>
  <c r="F126" i="3"/>
  <c r="E126" i="3"/>
  <c r="D126" i="3"/>
  <c r="C126" i="3"/>
  <c r="B126" i="3"/>
  <c r="AI125" i="3"/>
  <c r="AH125" i="3"/>
  <c r="AG125" i="3"/>
  <c r="AF125" i="3"/>
  <c r="AE125" i="3"/>
  <c r="AD125" i="3"/>
  <c r="AC125" i="3"/>
  <c r="AB125" i="3"/>
  <c r="AA125" i="3"/>
  <c r="Z125" i="3"/>
  <c r="Y125" i="3"/>
  <c r="X125" i="3"/>
  <c r="W125" i="3"/>
  <c r="V125" i="3"/>
  <c r="U125" i="3"/>
  <c r="T125" i="3"/>
  <c r="S125" i="3"/>
  <c r="R125" i="3"/>
  <c r="Q125" i="3"/>
  <c r="P125" i="3"/>
  <c r="O125" i="3"/>
  <c r="N125" i="3"/>
  <c r="M125" i="3"/>
  <c r="L125" i="3"/>
  <c r="K125" i="3"/>
  <c r="J125" i="3"/>
  <c r="I125" i="3"/>
  <c r="H125" i="3"/>
  <c r="G125" i="3"/>
  <c r="F125" i="3"/>
  <c r="E125" i="3"/>
  <c r="D125" i="3"/>
  <c r="C125" i="3"/>
  <c r="B125"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D124" i="3"/>
  <c r="C124" i="3"/>
  <c r="B124" i="3"/>
  <c r="AI123" i="3"/>
  <c r="AH123" i="3"/>
  <c r="AG123" i="3"/>
  <c r="AF123" i="3"/>
  <c r="AE123" i="3"/>
  <c r="AD123" i="3"/>
  <c r="AC123" i="3"/>
  <c r="AB123" i="3"/>
  <c r="AA123" i="3"/>
  <c r="Z123" i="3"/>
  <c r="Y123" i="3"/>
  <c r="X123" i="3"/>
  <c r="W123" i="3"/>
  <c r="V123" i="3"/>
  <c r="U123" i="3"/>
  <c r="T123" i="3"/>
  <c r="S123" i="3"/>
  <c r="R123" i="3"/>
  <c r="Q123" i="3"/>
  <c r="P123" i="3"/>
  <c r="O123" i="3"/>
  <c r="N123" i="3"/>
  <c r="M123" i="3"/>
  <c r="L123" i="3"/>
  <c r="K123" i="3"/>
  <c r="J123" i="3"/>
  <c r="I123" i="3"/>
  <c r="H123" i="3"/>
  <c r="G123" i="3"/>
  <c r="F123" i="3"/>
  <c r="E123" i="3"/>
  <c r="D123" i="3"/>
  <c r="C123" i="3"/>
  <c r="B123" i="3"/>
  <c r="AI122" i="3"/>
  <c r="AH122" i="3"/>
  <c r="AG122" i="3"/>
  <c r="AF122" i="3"/>
  <c r="AE122" i="3"/>
  <c r="AD122" i="3"/>
  <c r="AC122" i="3"/>
  <c r="AB122" i="3"/>
  <c r="AA122" i="3"/>
  <c r="Z122" i="3"/>
  <c r="Y122" i="3"/>
  <c r="X122" i="3"/>
  <c r="W122" i="3"/>
  <c r="V122" i="3"/>
  <c r="U122" i="3"/>
  <c r="T122" i="3"/>
  <c r="S122" i="3"/>
  <c r="R122" i="3"/>
  <c r="Q122" i="3"/>
  <c r="P122" i="3"/>
  <c r="O122" i="3"/>
  <c r="N122" i="3"/>
  <c r="M122" i="3"/>
  <c r="L122" i="3"/>
  <c r="K122" i="3"/>
  <c r="J122" i="3"/>
  <c r="I122" i="3"/>
  <c r="H122" i="3"/>
  <c r="G122" i="3"/>
  <c r="F122" i="3"/>
  <c r="E122" i="3"/>
  <c r="D122" i="3"/>
  <c r="C122" i="3"/>
  <c r="B122"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D120" i="3"/>
  <c r="C120" i="3"/>
  <c r="B120"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D119" i="3"/>
  <c r="C119" i="3"/>
  <c r="B119"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D118" i="3"/>
  <c r="C118" i="3"/>
  <c r="B118"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D117" i="3"/>
  <c r="C117" i="3"/>
  <c r="B117"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D116" i="3"/>
  <c r="C116" i="3"/>
  <c r="B116"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D115" i="3"/>
  <c r="C115" i="3"/>
  <c r="B115"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D114" i="3"/>
  <c r="C114" i="3"/>
  <c r="B114" i="3"/>
  <c r="AI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D113" i="3"/>
  <c r="C113" i="3"/>
  <c r="B113"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D112" i="3"/>
  <c r="C112" i="3"/>
  <c r="B112"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D111" i="3"/>
  <c r="C111" i="3"/>
  <c r="B111"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D110" i="3"/>
  <c r="C110" i="3"/>
  <c r="B110"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D109" i="3"/>
  <c r="C109" i="3"/>
  <c r="B109"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B108"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D107" i="3"/>
  <c r="C107" i="3"/>
  <c r="B107"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D106" i="3"/>
  <c r="C106" i="3"/>
  <c r="B106" i="3"/>
  <c r="AI105" i="3"/>
  <c r="AH105" i="3"/>
  <c r="AG105" i="3"/>
  <c r="AF105" i="3"/>
  <c r="AE105" i="3"/>
  <c r="AD105" i="3"/>
  <c r="AC105" i="3"/>
  <c r="AB105" i="3"/>
  <c r="AA105" i="3"/>
  <c r="Z105" i="3"/>
  <c r="Y105" i="3"/>
  <c r="X105" i="3"/>
  <c r="W105" i="3"/>
  <c r="V105" i="3"/>
  <c r="U105" i="3"/>
  <c r="T105" i="3"/>
  <c r="S105" i="3"/>
  <c r="R105" i="3"/>
  <c r="Q105" i="3"/>
  <c r="P105" i="3"/>
  <c r="O105" i="3"/>
  <c r="N105" i="3"/>
  <c r="M105" i="3"/>
  <c r="L105" i="3"/>
  <c r="K105" i="3"/>
  <c r="J105" i="3"/>
  <c r="I105" i="3"/>
  <c r="H105" i="3"/>
  <c r="G105" i="3"/>
  <c r="F105" i="3"/>
  <c r="E105" i="3"/>
  <c r="D105" i="3"/>
  <c r="C105" i="3"/>
  <c r="B105" i="3"/>
  <c r="AI104" i="3"/>
  <c r="AH104" i="3"/>
  <c r="AG104" i="3"/>
  <c r="AF104" i="3"/>
  <c r="AE104" i="3"/>
  <c r="AD104" i="3"/>
  <c r="AC104" i="3"/>
  <c r="AB104" i="3"/>
  <c r="AA104" i="3"/>
  <c r="Z104" i="3"/>
  <c r="Y104" i="3"/>
  <c r="X104" i="3"/>
  <c r="W104" i="3"/>
  <c r="V104" i="3"/>
  <c r="U104" i="3"/>
  <c r="T104" i="3"/>
  <c r="S104" i="3"/>
  <c r="R104" i="3"/>
  <c r="Q104" i="3"/>
  <c r="P104" i="3"/>
  <c r="O104" i="3"/>
  <c r="N104" i="3"/>
  <c r="M104" i="3"/>
  <c r="L104" i="3"/>
  <c r="K104" i="3"/>
  <c r="J104" i="3"/>
  <c r="I104" i="3"/>
  <c r="H104" i="3"/>
  <c r="G104" i="3"/>
  <c r="F104" i="3"/>
  <c r="E104" i="3"/>
  <c r="D104" i="3"/>
  <c r="C104" i="3"/>
  <c r="B104"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K103" i="3"/>
  <c r="J103" i="3"/>
  <c r="I103" i="3"/>
  <c r="H103" i="3"/>
  <c r="G103" i="3"/>
  <c r="F103" i="3"/>
  <c r="E103" i="3"/>
  <c r="D103" i="3"/>
  <c r="C103" i="3"/>
  <c r="B103"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D102" i="3"/>
  <c r="C102" i="3"/>
  <c r="B102" i="3"/>
  <c r="AI101" i="3"/>
  <c r="AH101" i="3"/>
  <c r="AG101" i="3"/>
  <c r="AF101" i="3"/>
  <c r="AE101" i="3"/>
  <c r="AD101" i="3"/>
  <c r="AC101" i="3"/>
  <c r="AB101" i="3"/>
  <c r="AA101" i="3"/>
  <c r="Z101" i="3"/>
  <c r="Y101" i="3"/>
  <c r="X101" i="3"/>
  <c r="W101" i="3"/>
  <c r="V101" i="3"/>
  <c r="U101" i="3"/>
  <c r="T101" i="3"/>
  <c r="S101" i="3"/>
  <c r="R101" i="3"/>
  <c r="Q101" i="3"/>
  <c r="P101" i="3"/>
  <c r="O101" i="3"/>
  <c r="N101" i="3"/>
  <c r="M101" i="3"/>
  <c r="L101" i="3"/>
  <c r="K101" i="3"/>
  <c r="J101" i="3"/>
  <c r="I101" i="3"/>
  <c r="H101" i="3"/>
  <c r="G101" i="3"/>
  <c r="F101" i="3"/>
  <c r="E101" i="3"/>
  <c r="D101" i="3"/>
  <c r="C101" i="3"/>
  <c r="B101" i="3"/>
  <c r="AI100" i="3"/>
  <c r="AH100" i="3"/>
  <c r="AG100" i="3"/>
  <c r="AF100" i="3"/>
  <c r="AE100" i="3"/>
  <c r="AD100" i="3"/>
  <c r="AC100" i="3"/>
  <c r="AB100" i="3"/>
  <c r="AA100" i="3"/>
  <c r="Z100" i="3"/>
  <c r="Y100" i="3"/>
  <c r="X100" i="3"/>
  <c r="W100" i="3"/>
  <c r="V100" i="3"/>
  <c r="U100" i="3"/>
  <c r="T100" i="3"/>
  <c r="S100" i="3"/>
  <c r="R100" i="3"/>
  <c r="Q100" i="3"/>
  <c r="P100" i="3"/>
  <c r="O100" i="3"/>
  <c r="N100" i="3"/>
  <c r="M100" i="3"/>
  <c r="L100" i="3"/>
  <c r="K100" i="3"/>
  <c r="J100" i="3"/>
  <c r="I100" i="3"/>
  <c r="H100" i="3"/>
  <c r="G100" i="3"/>
  <c r="F100" i="3"/>
  <c r="E100" i="3"/>
  <c r="D100" i="3"/>
  <c r="C100" i="3"/>
  <c r="B100" i="3"/>
  <c r="AI99" i="3"/>
  <c r="AH99" i="3"/>
  <c r="AG99" i="3"/>
  <c r="AF99" i="3"/>
  <c r="AE99" i="3"/>
  <c r="AD99" i="3"/>
  <c r="AC99" i="3"/>
  <c r="AB99" i="3"/>
  <c r="AA99" i="3"/>
  <c r="Z99" i="3"/>
  <c r="Y99" i="3"/>
  <c r="X99" i="3"/>
  <c r="W99" i="3"/>
  <c r="V99" i="3"/>
  <c r="U99" i="3"/>
  <c r="T99" i="3"/>
  <c r="S99" i="3"/>
  <c r="R99" i="3"/>
  <c r="Q99" i="3"/>
  <c r="P99" i="3"/>
  <c r="O99" i="3"/>
  <c r="N99" i="3"/>
  <c r="M99" i="3"/>
  <c r="L99" i="3"/>
  <c r="K99" i="3"/>
  <c r="J99" i="3"/>
  <c r="I99" i="3"/>
  <c r="H99" i="3"/>
  <c r="G99" i="3"/>
  <c r="F99" i="3"/>
  <c r="E99" i="3"/>
  <c r="D99" i="3"/>
  <c r="C99" i="3"/>
  <c r="B99"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D98" i="3"/>
  <c r="C98" i="3"/>
  <c r="B98"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D97" i="3"/>
  <c r="C97" i="3"/>
  <c r="B97"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D96" i="3"/>
  <c r="C96" i="3"/>
  <c r="B96"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D95" i="3"/>
  <c r="C95" i="3"/>
  <c r="B95" i="3"/>
  <c r="AI94" i="3"/>
  <c r="AH94" i="3"/>
  <c r="AG94" i="3"/>
  <c r="AF94" i="3"/>
  <c r="AE94" i="3"/>
  <c r="AD94" i="3"/>
  <c r="AC94" i="3"/>
  <c r="AB94" i="3"/>
  <c r="AA94" i="3"/>
  <c r="Z94" i="3"/>
  <c r="Y94" i="3"/>
  <c r="X94" i="3"/>
  <c r="W94" i="3"/>
  <c r="V94" i="3"/>
  <c r="U94" i="3"/>
  <c r="T94" i="3"/>
  <c r="S94" i="3"/>
  <c r="R94" i="3"/>
  <c r="Q94" i="3"/>
  <c r="P94" i="3"/>
  <c r="O94" i="3"/>
  <c r="N94" i="3"/>
  <c r="M94" i="3"/>
  <c r="L94" i="3"/>
  <c r="K94" i="3"/>
  <c r="J94" i="3"/>
  <c r="I94" i="3"/>
  <c r="H94" i="3"/>
  <c r="G94" i="3"/>
  <c r="F94" i="3"/>
  <c r="E94" i="3"/>
  <c r="D94" i="3"/>
  <c r="C94" i="3"/>
  <c r="B94"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D93" i="3"/>
  <c r="C93" i="3"/>
  <c r="B93"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D92" i="3"/>
  <c r="C92" i="3"/>
  <c r="B92"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D91" i="3"/>
  <c r="C91" i="3"/>
  <c r="B91"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D90" i="3"/>
  <c r="C90" i="3"/>
  <c r="B90"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D89" i="3"/>
  <c r="C89" i="3"/>
  <c r="B89"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D88" i="3"/>
  <c r="C88" i="3"/>
  <c r="B88"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D87" i="3"/>
  <c r="C87" i="3"/>
  <c r="B87"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D86" i="3"/>
  <c r="C86" i="3"/>
  <c r="B86"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D85" i="3"/>
  <c r="C85" i="3"/>
  <c r="B85"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D84" i="3"/>
  <c r="C84" i="3"/>
  <c r="B84"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D83" i="3"/>
  <c r="C83" i="3"/>
  <c r="B83"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D82" i="3"/>
  <c r="C82" i="3"/>
  <c r="B82"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D81" i="3"/>
  <c r="C81" i="3"/>
  <c r="B81" i="3"/>
  <c r="AI80" i="3"/>
  <c r="AH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D80" i="3"/>
  <c r="C80" i="3"/>
  <c r="B80" i="3"/>
  <c r="AI79" i="3"/>
  <c r="AH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D79" i="3"/>
  <c r="C79" i="3"/>
  <c r="B79"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D78" i="3"/>
  <c r="C78" i="3"/>
  <c r="B78"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D77" i="3"/>
  <c r="C77" i="3"/>
  <c r="B77" i="3"/>
  <c r="AI76" i="3"/>
  <c r="AH76" i="3"/>
  <c r="AG76" i="3"/>
  <c r="AF76" i="3"/>
  <c r="AE76" i="3"/>
  <c r="AD76" i="3"/>
  <c r="AC76" i="3"/>
  <c r="AB76" i="3"/>
  <c r="AA76" i="3"/>
  <c r="Z76" i="3"/>
  <c r="Y76" i="3"/>
  <c r="X76" i="3"/>
  <c r="W76" i="3"/>
  <c r="V76" i="3"/>
  <c r="U76" i="3"/>
  <c r="T76" i="3"/>
  <c r="S76" i="3"/>
  <c r="R76" i="3"/>
  <c r="Q76" i="3"/>
  <c r="P76" i="3"/>
  <c r="O76" i="3"/>
  <c r="N76" i="3"/>
  <c r="M76" i="3"/>
  <c r="L76" i="3"/>
  <c r="K76" i="3"/>
  <c r="J76" i="3"/>
  <c r="I76" i="3"/>
  <c r="H76" i="3"/>
  <c r="G76" i="3"/>
  <c r="F76" i="3"/>
  <c r="E76" i="3"/>
  <c r="D76" i="3"/>
  <c r="C76" i="3"/>
  <c r="B76" i="3"/>
  <c r="AI75" i="3"/>
  <c r="AH75" i="3"/>
  <c r="AG75" i="3"/>
  <c r="AF75" i="3"/>
  <c r="AE75" i="3"/>
  <c r="AD75" i="3"/>
  <c r="AC75" i="3"/>
  <c r="AB75" i="3"/>
  <c r="AA75" i="3"/>
  <c r="Z75" i="3"/>
  <c r="Y75" i="3"/>
  <c r="X75" i="3"/>
  <c r="W75" i="3"/>
  <c r="V75" i="3"/>
  <c r="U75" i="3"/>
  <c r="T75" i="3"/>
  <c r="S75" i="3"/>
  <c r="R75" i="3"/>
  <c r="Q75" i="3"/>
  <c r="P75" i="3"/>
  <c r="O75" i="3"/>
  <c r="N75" i="3"/>
  <c r="M75" i="3"/>
  <c r="L75" i="3"/>
  <c r="K75" i="3"/>
  <c r="J75" i="3"/>
  <c r="I75" i="3"/>
  <c r="H75" i="3"/>
  <c r="G75" i="3"/>
  <c r="F75" i="3"/>
  <c r="E75" i="3"/>
  <c r="D75" i="3"/>
  <c r="C75" i="3"/>
  <c r="B75" i="3"/>
  <c r="AI74" i="3"/>
  <c r="AH74" i="3"/>
  <c r="AG74" i="3"/>
  <c r="AF74" i="3"/>
  <c r="AE74" i="3"/>
  <c r="AD74" i="3"/>
  <c r="AC74" i="3"/>
  <c r="AB74" i="3"/>
  <c r="AA74" i="3"/>
  <c r="Z74" i="3"/>
  <c r="Y74" i="3"/>
  <c r="X74" i="3"/>
  <c r="W74" i="3"/>
  <c r="V74" i="3"/>
  <c r="U74" i="3"/>
  <c r="T74" i="3"/>
  <c r="S74" i="3"/>
  <c r="R74" i="3"/>
  <c r="Q74" i="3"/>
  <c r="P74" i="3"/>
  <c r="O74" i="3"/>
  <c r="N74" i="3"/>
  <c r="M74" i="3"/>
  <c r="L74" i="3"/>
  <c r="K74" i="3"/>
  <c r="J74" i="3"/>
  <c r="I74" i="3"/>
  <c r="H74" i="3"/>
  <c r="G74" i="3"/>
  <c r="F74" i="3"/>
  <c r="E74" i="3"/>
  <c r="D74" i="3"/>
  <c r="C74" i="3"/>
  <c r="B74"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D73" i="3"/>
  <c r="C73" i="3"/>
  <c r="B73" i="3"/>
  <c r="AI72" i="3"/>
  <c r="AH72" i="3"/>
  <c r="AG72"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D72" i="3"/>
  <c r="C72" i="3"/>
  <c r="B72" i="3"/>
  <c r="AI71" i="3"/>
  <c r="AH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D71" i="3"/>
  <c r="C71" i="3"/>
  <c r="B71" i="3"/>
  <c r="AI70" i="3"/>
  <c r="AH70" i="3"/>
  <c r="AG70" i="3"/>
  <c r="AF70" i="3"/>
  <c r="AE70" i="3"/>
  <c r="AD70" i="3"/>
  <c r="AC70" i="3"/>
  <c r="AB70" i="3"/>
  <c r="AA70" i="3"/>
  <c r="Z70" i="3"/>
  <c r="Y70" i="3"/>
  <c r="X70" i="3"/>
  <c r="W70" i="3"/>
  <c r="V70" i="3"/>
  <c r="U70" i="3"/>
  <c r="T70" i="3"/>
  <c r="S70" i="3"/>
  <c r="R70" i="3"/>
  <c r="Q70" i="3"/>
  <c r="P70" i="3"/>
  <c r="O70" i="3"/>
  <c r="N70" i="3"/>
  <c r="M70" i="3"/>
  <c r="L70" i="3"/>
  <c r="K70" i="3"/>
  <c r="J70" i="3"/>
  <c r="I70" i="3"/>
  <c r="H70" i="3"/>
  <c r="G70" i="3"/>
  <c r="F70" i="3"/>
  <c r="E70" i="3"/>
  <c r="D70" i="3"/>
  <c r="C70" i="3"/>
  <c r="B70" i="3"/>
  <c r="AI69" i="3"/>
  <c r="AH69" i="3"/>
  <c r="AG69" i="3"/>
  <c r="AF69" i="3"/>
  <c r="AE69" i="3"/>
  <c r="AD69" i="3"/>
  <c r="AC69" i="3"/>
  <c r="AB69" i="3"/>
  <c r="AA69" i="3"/>
  <c r="Z69" i="3"/>
  <c r="Y69" i="3"/>
  <c r="X69" i="3"/>
  <c r="W69" i="3"/>
  <c r="V69" i="3"/>
  <c r="U69" i="3"/>
  <c r="T69" i="3"/>
  <c r="S69" i="3"/>
  <c r="R69" i="3"/>
  <c r="Q69" i="3"/>
  <c r="P69" i="3"/>
  <c r="O69" i="3"/>
  <c r="N69" i="3"/>
  <c r="M69" i="3"/>
  <c r="L69" i="3"/>
  <c r="K69" i="3"/>
  <c r="J69" i="3"/>
  <c r="I69" i="3"/>
  <c r="H69" i="3"/>
  <c r="G69" i="3"/>
  <c r="F69" i="3"/>
  <c r="E69" i="3"/>
  <c r="D69" i="3"/>
  <c r="C69" i="3"/>
  <c r="B69"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D68" i="3"/>
  <c r="C68" i="3"/>
  <c r="B68" i="3"/>
  <c r="AI67" i="3"/>
  <c r="AH67" i="3"/>
  <c r="AG67" i="3"/>
  <c r="AF67" i="3"/>
  <c r="AE67" i="3"/>
  <c r="AD67" i="3"/>
  <c r="AC67" i="3"/>
  <c r="AB67" i="3"/>
  <c r="AA67" i="3"/>
  <c r="Z67" i="3"/>
  <c r="Y67" i="3"/>
  <c r="X67" i="3"/>
  <c r="W67" i="3"/>
  <c r="V67" i="3"/>
  <c r="U67" i="3"/>
  <c r="T67" i="3"/>
  <c r="S67" i="3"/>
  <c r="R67" i="3"/>
  <c r="Q67" i="3"/>
  <c r="P67" i="3"/>
  <c r="O67" i="3"/>
  <c r="N67" i="3"/>
  <c r="M67" i="3"/>
  <c r="L67" i="3"/>
  <c r="K67" i="3"/>
  <c r="J67" i="3"/>
  <c r="I67" i="3"/>
  <c r="H67" i="3"/>
  <c r="G67" i="3"/>
  <c r="F67" i="3"/>
  <c r="E67" i="3"/>
  <c r="D67" i="3"/>
  <c r="C67" i="3"/>
  <c r="B67" i="3"/>
  <c r="AI66" i="3"/>
  <c r="AH66" i="3"/>
  <c r="AG66" i="3"/>
  <c r="AF66" i="3"/>
  <c r="AE66" i="3"/>
  <c r="AD66" i="3"/>
  <c r="AC66" i="3"/>
  <c r="AB66" i="3"/>
  <c r="AA66" i="3"/>
  <c r="Z66" i="3"/>
  <c r="Y66" i="3"/>
  <c r="X66" i="3"/>
  <c r="W66" i="3"/>
  <c r="V66" i="3"/>
  <c r="U66" i="3"/>
  <c r="T66" i="3"/>
  <c r="S66" i="3"/>
  <c r="R66" i="3"/>
  <c r="Q66" i="3"/>
  <c r="P66" i="3"/>
  <c r="O66" i="3"/>
  <c r="N66" i="3"/>
  <c r="M66" i="3"/>
  <c r="L66" i="3"/>
  <c r="K66" i="3"/>
  <c r="J66" i="3"/>
  <c r="I66" i="3"/>
  <c r="H66" i="3"/>
  <c r="G66" i="3"/>
  <c r="F66" i="3"/>
  <c r="E66" i="3"/>
  <c r="D66" i="3"/>
  <c r="C66" i="3"/>
  <c r="B66" i="3"/>
  <c r="AI65" i="3"/>
  <c r="AH65" i="3"/>
  <c r="AG65" i="3"/>
  <c r="AF65" i="3"/>
  <c r="AE65" i="3"/>
  <c r="AD65" i="3"/>
  <c r="AC65" i="3"/>
  <c r="AB65" i="3"/>
  <c r="AA65" i="3"/>
  <c r="Z65" i="3"/>
  <c r="Y65" i="3"/>
  <c r="X65" i="3"/>
  <c r="W65" i="3"/>
  <c r="V65" i="3"/>
  <c r="U65" i="3"/>
  <c r="T65" i="3"/>
  <c r="S65" i="3"/>
  <c r="R65" i="3"/>
  <c r="Q65" i="3"/>
  <c r="P65" i="3"/>
  <c r="O65" i="3"/>
  <c r="N65" i="3"/>
  <c r="M65" i="3"/>
  <c r="L65" i="3"/>
  <c r="K65" i="3"/>
  <c r="J65" i="3"/>
  <c r="I65" i="3"/>
  <c r="H65" i="3"/>
  <c r="G65" i="3"/>
  <c r="F65" i="3"/>
  <c r="E65" i="3"/>
  <c r="D65" i="3"/>
  <c r="C65" i="3"/>
  <c r="B65" i="3"/>
  <c r="AI64" i="3"/>
  <c r="AH64" i="3"/>
  <c r="AG64" i="3"/>
  <c r="AF64" i="3"/>
  <c r="AE64" i="3"/>
  <c r="AD64" i="3"/>
  <c r="AC64" i="3"/>
  <c r="AB64" i="3"/>
  <c r="AA64" i="3"/>
  <c r="Z64" i="3"/>
  <c r="Y64" i="3"/>
  <c r="X64" i="3"/>
  <c r="W64" i="3"/>
  <c r="V64" i="3"/>
  <c r="U64" i="3"/>
  <c r="T64" i="3"/>
  <c r="S64" i="3"/>
  <c r="R64" i="3"/>
  <c r="Q64" i="3"/>
  <c r="P64" i="3"/>
  <c r="O64" i="3"/>
  <c r="N64" i="3"/>
  <c r="M64" i="3"/>
  <c r="L64" i="3"/>
  <c r="K64" i="3"/>
  <c r="J64" i="3"/>
  <c r="I64" i="3"/>
  <c r="H64" i="3"/>
  <c r="G64" i="3"/>
  <c r="F64" i="3"/>
  <c r="E64" i="3"/>
  <c r="D64" i="3"/>
  <c r="C64" i="3"/>
  <c r="B64" i="3"/>
  <c r="AI63" i="3"/>
  <c r="AH63" i="3"/>
  <c r="AG63" i="3"/>
  <c r="AF63" i="3"/>
  <c r="AE63" i="3"/>
  <c r="AD63" i="3"/>
  <c r="AC63" i="3"/>
  <c r="AB63" i="3"/>
  <c r="AA63" i="3"/>
  <c r="Z63" i="3"/>
  <c r="Y63" i="3"/>
  <c r="X63" i="3"/>
  <c r="W63" i="3"/>
  <c r="V63" i="3"/>
  <c r="U63" i="3"/>
  <c r="T63" i="3"/>
  <c r="S63" i="3"/>
  <c r="R63" i="3"/>
  <c r="Q63" i="3"/>
  <c r="P63" i="3"/>
  <c r="O63" i="3"/>
  <c r="N63" i="3"/>
  <c r="M63" i="3"/>
  <c r="L63" i="3"/>
  <c r="K63" i="3"/>
  <c r="J63" i="3"/>
  <c r="I63" i="3"/>
  <c r="H63" i="3"/>
  <c r="G63" i="3"/>
  <c r="F63" i="3"/>
  <c r="E63" i="3"/>
  <c r="D63" i="3"/>
  <c r="C63" i="3"/>
  <c r="B63" i="3"/>
  <c r="AI62" i="3"/>
  <c r="AH62" i="3"/>
  <c r="AG62" i="3"/>
  <c r="AF62" i="3"/>
  <c r="AE62" i="3"/>
  <c r="AD62" i="3"/>
  <c r="AC62" i="3"/>
  <c r="AB62" i="3"/>
  <c r="AA62" i="3"/>
  <c r="Z62" i="3"/>
  <c r="Y62" i="3"/>
  <c r="X62" i="3"/>
  <c r="W62" i="3"/>
  <c r="V62" i="3"/>
  <c r="U62" i="3"/>
  <c r="T62" i="3"/>
  <c r="S62" i="3"/>
  <c r="R62" i="3"/>
  <c r="Q62" i="3"/>
  <c r="P62" i="3"/>
  <c r="O62" i="3"/>
  <c r="N62" i="3"/>
  <c r="M62" i="3"/>
  <c r="L62" i="3"/>
  <c r="K62" i="3"/>
  <c r="J62" i="3"/>
  <c r="I62" i="3"/>
  <c r="H62" i="3"/>
  <c r="G62" i="3"/>
  <c r="F62" i="3"/>
  <c r="E62" i="3"/>
  <c r="D62" i="3"/>
  <c r="C62" i="3"/>
  <c r="B62" i="3"/>
  <c r="AI61" i="3"/>
  <c r="AH61" i="3"/>
  <c r="AG61" i="3"/>
  <c r="AF61" i="3"/>
  <c r="AE61" i="3"/>
  <c r="AD61" i="3"/>
  <c r="AC61" i="3"/>
  <c r="AB61" i="3"/>
  <c r="AA61" i="3"/>
  <c r="Z61" i="3"/>
  <c r="Y61" i="3"/>
  <c r="X61" i="3"/>
  <c r="W61" i="3"/>
  <c r="V61" i="3"/>
  <c r="U61" i="3"/>
  <c r="T61" i="3"/>
  <c r="S61" i="3"/>
  <c r="R61" i="3"/>
  <c r="Q61" i="3"/>
  <c r="P61" i="3"/>
  <c r="O61" i="3"/>
  <c r="N61" i="3"/>
  <c r="M61" i="3"/>
  <c r="L61" i="3"/>
  <c r="K61" i="3"/>
  <c r="J61" i="3"/>
  <c r="I61" i="3"/>
  <c r="H61" i="3"/>
  <c r="G61" i="3"/>
  <c r="F61" i="3"/>
  <c r="E61" i="3"/>
  <c r="D61" i="3"/>
  <c r="C61" i="3"/>
  <c r="B61" i="3"/>
  <c r="AI60" i="3"/>
  <c r="AH60" i="3"/>
  <c r="AG60" i="3"/>
  <c r="AF60" i="3"/>
  <c r="AE60" i="3"/>
  <c r="AD60" i="3"/>
  <c r="AC60" i="3"/>
  <c r="AB60" i="3"/>
  <c r="AA60" i="3"/>
  <c r="Z60" i="3"/>
  <c r="Y60" i="3"/>
  <c r="X60" i="3"/>
  <c r="W60" i="3"/>
  <c r="V60" i="3"/>
  <c r="U60" i="3"/>
  <c r="T60" i="3"/>
  <c r="S60" i="3"/>
  <c r="R60" i="3"/>
  <c r="Q60" i="3"/>
  <c r="P60" i="3"/>
  <c r="O60" i="3"/>
  <c r="N60" i="3"/>
  <c r="M60" i="3"/>
  <c r="L60" i="3"/>
  <c r="K60" i="3"/>
  <c r="J60" i="3"/>
  <c r="I60" i="3"/>
  <c r="H60" i="3"/>
  <c r="G60" i="3"/>
  <c r="F60" i="3"/>
  <c r="E60" i="3"/>
  <c r="D60" i="3"/>
  <c r="C60" i="3"/>
  <c r="B60" i="3"/>
  <c r="AI59" i="3"/>
  <c r="AH59" i="3"/>
  <c r="AG59" i="3"/>
  <c r="AF59" i="3"/>
  <c r="AE59" i="3"/>
  <c r="AD59" i="3"/>
  <c r="AC59" i="3"/>
  <c r="AB59" i="3"/>
  <c r="AA59" i="3"/>
  <c r="Z59" i="3"/>
  <c r="Y59" i="3"/>
  <c r="X59" i="3"/>
  <c r="W59" i="3"/>
  <c r="V59" i="3"/>
  <c r="U59" i="3"/>
  <c r="T59" i="3"/>
  <c r="S59" i="3"/>
  <c r="R59" i="3"/>
  <c r="Q59" i="3"/>
  <c r="P59" i="3"/>
  <c r="O59" i="3"/>
  <c r="N59" i="3"/>
  <c r="M59" i="3"/>
  <c r="L59" i="3"/>
  <c r="K59" i="3"/>
  <c r="J59" i="3"/>
  <c r="I59" i="3"/>
  <c r="H59" i="3"/>
  <c r="G59" i="3"/>
  <c r="F59" i="3"/>
  <c r="E59" i="3"/>
  <c r="D59" i="3"/>
  <c r="C59" i="3"/>
  <c r="B59" i="3"/>
  <c r="AI58" i="3"/>
  <c r="AH58" i="3"/>
  <c r="AG58" i="3"/>
  <c r="AF58" i="3"/>
  <c r="AE58" i="3"/>
  <c r="AD58" i="3"/>
  <c r="AC58" i="3"/>
  <c r="AB58" i="3"/>
  <c r="AA58" i="3"/>
  <c r="Z58" i="3"/>
  <c r="Y58" i="3"/>
  <c r="X58" i="3"/>
  <c r="W58" i="3"/>
  <c r="V58" i="3"/>
  <c r="U58" i="3"/>
  <c r="T58" i="3"/>
  <c r="S58" i="3"/>
  <c r="R58" i="3"/>
  <c r="Q58" i="3"/>
  <c r="P58" i="3"/>
  <c r="O58" i="3"/>
  <c r="N58" i="3"/>
  <c r="M58" i="3"/>
  <c r="L58" i="3"/>
  <c r="K58" i="3"/>
  <c r="J58" i="3"/>
  <c r="I58" i="3"/>
  <c r="H58" i="3"/>
  <c r="G58" i="3"/>
  <c r="F58" i="3"/>
  <c r="E58" i="3"/>
  <c r="D58" i="3"/>
  <c r="C58" i="3"/>
  <c r="B58" i="3"/>
  <c r="AI57" i="3"/>
  <c r="AH57" i="3"/>
  <c r="AG57" i="3"/>
  <c r="AF57" i="3"/>
  <c r="AE57" i="3"/>
  <c r="AD57" i="3"/>
  <c r="AC57" i="3"/>
  <c r="AB57" i="3"/>
  <c r="AA57" i="3"/>
  <c r="Z57" i="3"/>
  <c r="Y57" i="3"/>
  <c r="X57" i="3"/>
  <c r="W57" i="3"/>
  <c r="V57" i="3"/>
  <c r="U57" i="3"/>
  <c r="T57" i="3"/>
  <c r="S57" i="3"/>
  <c r="R57" i="3"/>
  <c r="Q57" i="3"/>
  <c r="P57" i="3"/>
  <c r="O57" i="3"/>
  <c r="N57" i="3"/>
  <c r="M57" i="3"/>
  <c r="L57" i="3"/>
  <c r="K57" i="3"/>
  <c r="J57" i="3"/>
  <c r="I57" i="3"/>
  <c r="H57" i="3"/>
  <c r="G57" i="3"/>
  <c r="F57" i="3"/>
  <c r="E57" i="3"/>
  <c r="D57" i="3"/>
  <c r="C57" i="3"/>
  <c r="B57" i="3"/>
  <c r="AI56" i="3"/>
  <c r="AH56" i="3"/>
  <c r="AG56" i="3"/>
  <c r="AF56" i="3"/>
  <c r="AE56" i="3"/>
  <c r="AD56" i="3"/>
  <c r="AC56" i="3"/>
  <c r="AB56" i="3"/>
  <c r="AA56" i="3"/>
  <c r="Z56" i="3"/>
  <c r="Y56" i="3"/>
  <c r="X56" i="3"/>
  <c r="W56" i="3"/>
  <c r="V56" i="3"/>
  <c r="U56" i="3"/>
  <c r="T56" i="3"/>
  <c r="S56" i="3"/>
  <c r="R56" i="3"/>
  <c r="Q56" i="3"/>
  <c r="P56" i="3"/>
  <c r="O56" i="3"/>
  <c r="N56" i="3"/>
  <c r="M56" i="3"/>
  <c r="L56" i="3"/>
  <c r="K56" i="3"/>
  <c r="J56" i="3"/>
  <c r="I56" i="3"/>
  <c r="H56" i="3"/>
  <c r="G56" i="3"/>
  <c r="F56" i="3"/>
  <c r="E56" i="3"/>
  <c r="D56" i="3"/>
  <c r="C56" i="3"/>
  <c r="B56" i="3"/>
  <c r="AI55" i="3"/>
  <c r="AH55" i="3"/>
  <c r="AG55" i="3"/>
  <c r="AF55" i="3"/>
  <c r="AE55" i="3"/>
  <c r="AD55" i="3"/>
  <c r="AC55" i="3"/>
  <c r="AB55" i="3"/>
  <c r="AA55" i="3"/>
  <c r="Z55" i="3"/>
  <c r="Y55" i="3"/>
  <c r="X55" i="3"/>
  <c r="W55" i="3"/>
  <c r="V55" i="3"/>
  <c r="U55" i="3"/>
  <c r="T55" i="3"/>
  <c r="S55" i="3"/>
  <c r="R55" i="3"/>
  <c r="Q55" i="3"/>
  <c r="P55" i="3"/>
  <c r="O55" i="3"/>
  <c r="N55" i="3"/>
  <c r="M55" i="3"/>
  <c r="L55" i="3"/>
  <c r="K55" i="3"/>
  <c r="J55" i="3"/>
  <c r="I55" i="3"/>
  <c r="H55" i="3"/>
  <c r="G55" i="3"/>
  <c r="F55" i="3"/>
  <c r="E55" i="3"/>
  <c r="D55" i="3"/>
  <c r="C55" i="3"/>
  <c r="B55" i="3"/>
  <c r="AI54" i="3"/>
  <c r="AH54" i="3"/>
  <c r="AG54" i="3"/>
  <c r="AF54" i="3"/>
  <c r="AE54" i="3"/>
  <c r="AD54" i="3"/>
  <c r="AC54" i="3"/>
  <c r="AB54" i="3"/>
  <c r="AA54" i="3"/>
  <c r="Z54" i="3"/>
  <c r="Y54" i="3"/>
  <c r="X54" i="3"/>
  <c r="W54" i="3"/>
  <c r="V54" i="3"/>
  <c r="U54" i="3"/>
  <c r="T54" i="3"/>
  <c r="S54" i="3"/>
  <c r="R54" i="3"/>
  <c r="Q54" i="3"/>
  <c r="P54" i="3"/>
  <c r="O54" i="3"/>
  <c r="N54" i="3"/>
  <c r="M54" i="3"/>
  <c r="L54" i="3"/>
  <c r="K54" i="3"/>
  <c r="J54" i="3"/>
  <c r="I54" i="3"/>
  <c r="H54" i="3"/>
  <c r="G54" i="3"/>
  <c r="F54" i="3"/>
  <c r="E54" i="3"/>
  <c r="D54" i="3"/>
  <c r="C54" i="3"/>
  <c r="B54" i="3"/>
  <c r="AI53" i="3"/>
  <c r="AH53" i="3"/>
  <c r="AG53" i="3"/>
  <c r="AF53" i="3"/>
  <c r="AE53" i="3"/>
  <c r="AD53" i="3"/>
  <c r="AC53" i="3"/>
  <c r="AB53" i="3"/>
  <c r="AA53" i="3"/>
  <c r="Z53" i="3"/>
  <c r="Y53" i="3"/>
  <c r="X53" i="3"/>
  <c r="W53" i="3"/>
  <c r="V53" i="3"/>
  <c r="U53" i="3"/>
  <c r="T53" i="3"/>
  <c r="S53" i="3"/>
  <c r="R53" i="3"/>
  <c r="Q53" i="3"/>
  <c r="P53" i="3"/>
  <c r="O53" i="3"/>
  <c r="N53" i="3"/>
  <c r="M53" i="3"/>
  <c r="L53" i="3"/>
  <c r="K53" i="3"/>
  <c r="J53" i="3"/>
  <c r="I53" i="3"/>
  <c r="H53" i="3"/>
  <c r="G53" i="3"/>
  <c r="F53" i="3"/>
  <c r="E53" i="3"/>
  <c r="D53" i="3"/>
  <c r="C53" i="3"/>
  <c r="B53" i="3"/>
  <c r="AI52" i="3"/>
  <c r="AH52" i="3"/>
  <c r="AG52" i="3"/>
  <c r="AF52" i="3"/>
  <c r="AE52" i="3"/>
  <c r="AD52" i="3"/>
  <c r="AC52" i="3"/>
  <c r="AB52" i="3"/>
  <c r="AA52" i="3"/>
  <c r="Z52" i="3"/>
  <c r="Y52" i="3"/>
  <c r="X52" i="3"/>
  <c r="W52" i="3"/>
  <c r="V52" i="3"/>
  <c r="U52" i="3"/>
  <c r="T52" i="3"/>
  <c r="S52" i="3"/>
  <c r="R52" i="3"/>
  <c r="Q52" i="3"/>
  <c r="P52" i="3"/>
  <c r="O52" i="3"/>
  <c r="N52" i="3"/>
  <c r="M52" i="3"/>
  <c r="L52" i="3"/>
  <c r="K52" i="3"/>
  <c r="J52" i="3"/>
  <c r="I52" i="3"/>
  <c r="H52" i="3"/>
  <c r="G52" i="3"/>
  <c r="F52" i="3"/>
  <c r="E52" i="3"/>
  <c r="D52" i="3"/>
  <c r="C52" i="3"/>
  <c r="B52" i="3"/>
  <c r="AI51" i="3"/>
  <c r="AH51" i="3"/>
  <c r="AG51" i="3"/>
  <c r="AF51" i="3"/>
  <c r="AE51" i="3"/>
  <c r="AD51" i="3"/>
  <c r="AC51" i="3"/>
  <c r="AB51" i="3"/>
  <c r="AA51" i="3"/>
  <c r="Z51" i="3"/>
  <c r="Y51" i="3"/>
  <c r="X51" i="3"/>
  <c r="W51" i="3"/>
  <c r="V51" i="3"/>
  <c r="U51" i="3"/>
  <c r="T51" i="3"/>
  <c r="S51" i="3"/>
  <c r="R51" i="3"/>
  <c r="Q51" i="3"/>
  <c r="P51" i="3"/>
  <c r="O51" i="3"/>
  <c r="N51" i="3"/>
  <c r="M51" i="3"/>
  <c r="L51" i="3"/>
  <c r="K51" i="3"/>
  <c r="J51" i="3"/>
  <c r="I51" i="3"/>
  <c r="H51" i="3"/>
  <c r="G51" i="3"/>
  <c r="F51" i="3"/>
  <c r="E51" i="3"/>
  <c r="D51" i="3"/>
  <c r="C51" i="3"/>
  <c r="B51" i="3"/>
  <c r="AI50" i="3"/>
  <c r="AH50" i="3"/>
  <c r="AG50" i="3"/>
  <c r="AF50" i="3"/>
  <c r="AE50" i="3"/>
  <c r="AD50" i="3"/>
  <c r="AC50" i="3"/>
  <c r="AB50" i="3"/>
  <c r="AA50" i="3"/>
  <c r="Z50" i="3"/>
  <c r="Y50" i="3"/>
  <c r="X50" i="3"/>
  <c r="W50" i="3"/>
  <c r="V50" i="3"/>
  <c r="U50" i="3"/>
  <c r="T50" i="3"/>
  <c r="S50" i="3"/>
  <c r="R50" i="3"/>
  <c r="Q50" i="3"/>
  <c r="P50" i="3"/>
  <c r="O50" i="3"/>
  <c r="N50" i="3"/>
  <c r="M50" i="3"/>
  <c r="L50" i="3"/>
  <c r="K50" i="3"/>
  <c r="J50" i="3"/>
  <c r="I50" i="3"/>
  <c r="H50" i="3"/>
  <c r="G50" i="3"/>
  <c r="F50" i="3"/>
  <c r="E50" i="3"/>
  <c r="D50" i="3"/>
  <c r="C50" i="3"/>
  <c r="B50" i="3"/>
  <c r="AI49" i="3"/>
  <c r="AH49" i="3"/>
  <c r="AG49" i="3"/>
  <c r="AF49" i="3"/>
  <c r="AE49" i="3"/>
  <c r="AD49" i="3"/>
  <c r="AC49" i="3"/>
  <c r="AB49" i="3"/>
  <c r="AA49" i="3"/>
  <c r="Z49" i="3"/>
  <c r="Y49" i="3"/>
  <c r="X49" i="3"/>
  <c r="W49" i="3"/>
  <c r="V49" i="3"/>
  <c r="U49" i="3"/>
  <c r="T49" i="3"/>
  <c r="S49" i="3"/>
  <c r="R49" i="3"/>
  <c r="Q49" i="3"/>
  <c r="P49" i="3"/>
  <c r="O49" i="3"/>
  <c r="N49" i="3"/>
  <c r="M49" i="3"/>
  <c r="L49" i="3"/>
  <c r="K49" i="3"/>
  <c r="J49" i="3"/>
  <c r="I49" i="3"/>
  <c r="H49" i="3"/>
  <c r="G49" i="3"/>
  <c r="F49" i="3"/>
  <c r="E49" i="3"/>
  <c r="D49" i="3"/>
  <c r="C49" i="3"/>
  <c r="B49" i="3"/>
  <c r="AI48" i="3"/>
  <c r="AH48" i="3"/>
  <c r="AG48" i="3"/>
  <c r="AF48" i="3"/>
  <c r="AE48" i="3"/>
  <c r="AD48" i="3"/>
  <c r="AC48" i="3"/>
  <c r="AB48" i="3"/>
  <c r="AA48" i="3"/>
  <c r="Z48" i="3"/>
  <c r="Y48" i="3"/>
  <c r="X48" i="3"/>
  <c r="W48" i="3"/>
  <c r="V48" i="3"/>
  <c r="U48" i="3"/>
  <c r="T48" i="3"/>
  <c r="S48" i="3"/>
  <c r="R48" i="3"/>
  <c r="Q48" i="3"/>
  <c r="P48" i="3"/>
  <c r="O48" i="3"/>
  <c r="N48" i="3"/>
  <c r="M48" i="3"/>
  <c r="L48" i="3"/>
  <c r="K48" i="3"/>
  <c r="J48" i="3"/>
  <c r="I48" i="3"/>
  <c r="H48" i="3"/>
  <c r="G48" i="3"/>
  <c r="F48" i="3"/>
  <c r="E48" i="3"/>
  <c r="D48" i="3"/>
  <c r="C48" i="3"/>
  <c r="B48" i="3"/>
  <c r="AI47" i="3"/>
  <c r="AH47" i="3"/>
  <c r="AG47" i="3"/>
  <c r="AF47" i="3"/>
  <c r="AE47" i="3"/>
  <c r="AD47" i="3"/>
  <c r="AC47" i="3"/>
  <c r="AB47" i="3"/>
  <c r="AA47" i="3"/>
  <c r="Z47" i="3"/>
  <c r="Y47" i="3"/>
  <c r="X47" i="3"/>
  <c r="W47" i="3"/>
  <c r="V47" i="3"/>
  <c r="U47" i="3"/>
  <c r="T47" i="3"/>
  <c r="S47" i="3"/>
  <c r="R47" i="3"/>
  <c r="Q47" i="3"/>
  <c r="P47" i="3"/>
  <c r="O47" i="3"/>
  <c r="N47" i="3"/>
  <c r="M47" i="3"/>
  <c r="L47" i="3"/>
  <c r="K47" i="3"/>
  <c r="J47" i="3"/>
  <c r="I47" i="3"/>
  <c r="H47" i="3"/>
  <c r="G47" i="3"/>
  <c r="F47" i="3"/>
  <c r="E47" i="3"/>
  <c r="D47" i="3"/>
  <c r="C47" i="3"/>
  <c r="B47" i="3"/>
  <c r="AI46" i="3"/>
  <c r="AH46" i="3"/>
  <c r="AG46" i="3"/>
  <c r="AF46" i="3"/>
  <c r="AE46" i="3"/>
  <c r="AD46" i="3"/>
  <c r="AC46" i="3"/>
  <c r="AB46" i="3"/>
  <c r="AA46" i="3"/>
  <c r="Z46" i="3"/>
  <c r="Y46" i="3"/>
  <c r="X46" i="3"/>
  <c r="W46" i="3"/>
  <c r="V46" i="3"/>
  <c r="U46" i="3"/>
  <c r="T46" i="3"/>
  <c r="S46" i="3"/>
  <c r="R46" i="3"/>
  <c r="Q46" i="3"/>
  <c r="P46" i="3"/>
  <c r="O46" i="3"/>
  <c r="N46" i="3"/>
  <c r="M46" i="3"/>
  <c r="L46" i="3"/>
  <c r="K46" i="3"/>
  <c r="J46" i="3"/>
  <c r="I46" i="3"/>
  <c r="H46" i="3"/>
  <c r="G46" i="3"/>
  <c r="F46" i="3"/>
  <c r="E46" i="3"/>
  <c r="D46" i="3"/>
  <c r="C46" i="3"/>
  <c r="B46" i="3"/>
  <c r="AI45" i="3"/>
  <c r="AH45" i="3"/>
  <c r="AG45" i="3"/>
  <c r="AF45" i="3"/>
  <c r="AE45" i="3"/>
  <c r="AD45" i="3"/>
  <c r="AC45" i="3"/>
  <c r="AB45" i="3"/>
  <c r="AA45" i="3"/>
  <c r="Z45" i="3"/>
  <c r="Y45" i="3"/>
  <c r="X45" i="3"/>
  <c r="W45" i="3"/>
  <c r="V45" i="3"/>
  <c r="U45" i="3"/>
  <c r="T45" i="3"/>
  <c r="S45" i="3"/>
  <c r="R45" i="3"/>
  <c r="Q45" i="3"/>
  <c r="P45" i="3"/>
  <c r="O45" i="3"/>
  <c r="N45" i="3"/>
  <c r="M45" i="3"/>
  <c r="L45" i="3"/>
  <c r="K45" i="3"/>
  <c r="J45" i="3"/>
  <c r="I45" i="3"/>
  <c r="H45" i="3"/>
  <c r="G45" i="3"/>
  <c r="F45" i="3"/>
  <c r="E45" i="3"/>
  <c r="D45" i="3"/>
  <c r="C45" i="3"/>
  <c r="B45" i="3"/>
  <c r="AI44" i="3"/>
  <c r="AH44" i="3"/>
  <c r="AG44" i="3"/>
  <c r="AF44" i="3"/>
  <c r="AE44" i="3"/>
  <c r="AD44" i="3"/>
  <c r="AC44" i="3"/>
  <c r="AB44" i="3"/>
  <c r="AA44" i="3"/>
  <c r="Z44" i="3"/>
  <c r="Y44" i="3"/>
  <c r="X44" i="3"/>
  <c r="W44" i="3"/>
  <c r="V44" i="3"/>
  <c r="U44" i="3"/>
  <c r="T44" i="3"/>
  <c r="S44" i="3"/>
  <c r="R44" i="3"/>
  <c r="Q44" i="3"/>
  <c r="P44" i="3"/>
  <c r="O44" i="3"/>
  <c r="N44" i="3"/>
  <c r="M44" i="3"/>
  <c r="L44" i="3"/>
  <c r="K44" i="3"/>
  <c r="J44" i="3"/>
  <c r="I44" i="3"/>
  <c r="H44" i="3"/>
  <c r="G44" i="3"/>
  <c r="F44" i="3"/>
  <c r="E44" i="3"/>
  <c r="D44" i="3"/>
  <c r="C44" i="3"/>
  <c r="B44" i="3"/>
  <c r="AI43" i="3"/>
  <c r="AH43" i="3"/>
  <c r="AG43" i="3"/>
  <c r="AF43" i="3"/>
  <c r="AE43" i="3"/>
  <c r="AD43" i="3"/>
  <c r="AC43" i="3"/>
  <c r="AB43" i="3"/>
  <c r="AA43" i="3"/>
  <c r="Z43" i="3"/>
  <c r="Y43" i="3"/>
  <c r="X43" i="3"/>
  <c r="W43" i="3"/>
  <c r="V43" i="3"/>
  <c r="U43" i="3"/>
  <c r="T43" i="3"/>
  <c r="S43" i="3"/>
  <c r="R43" i="3"/>
  <c r="Q43" i="3"/>
  <c r="P43" i="3"/>
  <c r="O43" i="3"/>
  <c r="N43" i="3"/>
  <c r="M43" i="3"/>
  <c r="L43" i="3"/>
  <c r="K43" i="3"/>
  <c r="J43" i="3"/>
  <c r="I43" i="3"/>
  <c r="H43" i="3"/>
  <c r="G43" i="3"/>
  <c r="F43" i="3"/>
  <c r="E43" i="3"/>
  <c r="D43" i="3"/>
  <c r="C43" i="3"/>
  <c r="B43" i="3"/>
  <c r="AI42" i="3"/>
  <c r="AH42" i="3"/>
  <c r="AG42" i="3"/>
  <c r="AF42" i="3"/>
  <c r="AE42" i="3"/>
  <c r="AD42" i="3"/>
  <c r="AC42" i="3"/>
  <c r="AB42" i="3"/>
  <c r="AA42" i="3"/>
  <c r="Z42" i="3"/>
  <c r="Y42" i="3"/>
  <c r="X42" i="3"/>
  <c r="W42" i="3"/>
  <c r="V42" i="3"/>
  <c r="U42" i="3"/>
  <c r="T42" i="3"/>
  <c r="S42" i="3"/>
  <c r="R42" i="3"/>
  <c r="Q42" i="3"/>
  <c r="P42" i="3"/>
  <c r="O42" i="3"/>
  <c r="N42" i="3"/>
  <c r="M42" i="3"/>
  <c r="L42" i="3"/>
  <c r="K42" i="3"/>
  <c r="J42" i="3"/>
  <c r="I42" i="3"/>
  <c r="H42" i="3"/>
  <c r="G42" i="3"/>
  <c r="F42" i="3"/>
  <c r="E42" i="3"/>
  <c r="D42" i="3"/>
  <c r="C42" i="3"/>
  <c r="B42" i="3"/>
  <c r="AI41" i="3"/>
  <c r="AH41" i="3"/>
  <c r="AG41" i="3"/>
  <c r="AF41" i="3"/>
  <c r="AE41" i="3"/>
  <c r="AD41" i="3"/>
  <c r="AC41" i="3"/>
  <c r="AB41" i="3"/>
  <c r="AA41" i="3"/>
  <c r="Z41" i="3"/>
  <c r="Y41" i="3"/>
  <c r="X41" i="3"/>
  <c r="W41" i="3"/>
  <c r="V41" i="3"/>
  <c r="U41" i="3"/>
  <c r="T41" i="3"/>
  <c r="S41" i="3"/>
  <c r="R41" i="3"/>
  <c r="Q41" i="3"/>
  <c r="P41" i="3"/>
  <c r="O41" i="3"/>
  <c r="N41" i="3"/>
  <c r="M41" i="3"/>
  <c r="L41" i="3"/>
  <c r="K41" i="3"/>
  <c r="J41" i="3"/>
  <c r="I41" i="3"/>
  <c r="H41" i="3"/>
  <c r="G41" i="3"/>
  <c r="F41" i="3"/>
  <c r="E41" i="3"/>
  <c r="D41" i="3"/>
  <c r="C41" i="3"/>
  <c r="B41" i="3"/>
  <c r="AI40" i="3"/>
  <c r="AH40" i="3"/>
  <c r="AG40" i="3"/>
  <c r="AF40" i="3"/>
  <c r="AE40" i="3"/>
  <c r="AD40" i="3"/>
  <c r="AC40" i="3"/>
  <c r="AB40" i="3"/>
  <c r="AA40" i="3"/>
  <c r="Z40" i="3"/>
  <c r="Y40" i="3"/>
  <c r="X40" i="3"/>
  <c r="W40" i="3"/>
  <c r="V40" i="3"/>
  <c r="U40" i="3"/>
  <c r="T40" i="3"/>
  <c r="S40" i="3"/>
  <c r="R40" i="3"/>
  <c r="Q40" i="3"/>
  <c r="P40" i="3"/>
  <c r="O40" i="3"/>
  <c r="N40" i="3"/>
  <c r="M40" i="3"/>
  <c r="L40" i="3"/>
  <c r="K40" i="3"/>
  <c r="J40" i="3"/>
  <c r="I40" i="3"/>
  <c r="H40" i="3"/>
  <c r="G40" i="3"/>
  <c r="F40" i="3"/>
  <c r="E40" i="3"/>
  <c r="D40" i="3"/>
  <c r="C40" i="3"/>
  <c r="B40" i="3"/>
  <c r="AI39" i="3"/>
  <c r="AH39" i="3"/>
  <c r="AG39" i="3"/>
  <c r="AF39" i="3"/>
  <c r="AE39" i="3"/>
  <c r="AD39" i="3"/>
  <c r="AC39" i="3"/>
  <c r="AB39" i="3"/>
  <c r="AA39" i="3"/>
  <c r="Z39" i="3"/>
  <c r="Y39" i="3"/>
  <c r="X39" i="3"/>
  <c r="W39" i="3"/>
  <c r="V39" i="3"/>
  <c r="U39" i="3"/>
  <c r="T39" i="3"/>
  <c r="S39" i="3"/>
  <c r="R39" i="3"/>
  <c r="Q39" i="3"/>
  <c r="P39" i="3"/>
  <c r="O39" i="3"/>
  <c r="N39" i="3"/>
  <c r="M39" i="3"/>
  <c r="L39" i="3"/>
  <c r="K39" i="3"/>
  <c r="J39" i="3"/>
  <c r="I39" i="3"/>
  <c r="H39" i="3"/>
  <c r="G39" i="3"/>
  <c r="F39" i="3"/>
  <c r="E39" i="3"/>
  <c r="D39" i="3"/>
  <c r="C39" i="3"/>
  <c r="B39" i="3"/>
  <c r="AI38" i="3"/>
  <c r="AH38" i="3"/>
  <c r="AG38" i="3"/>
  <c r="AF38" i="3"/>
  <c r="AE38" i="3"/>
  <c r="AD38" i="3"/>
  <c r="AC38" i="3"/>
  <c r="AB38" i="3"/>
  <c r="AA38" i="3"/>
  <c r="Z38" i="3"/>
  <c r="Y38" i="3"/>
  <c r="X38" i="3"/>
  <c r="W38" i="3"/>
  <c r="V38" i="3"/>
  <c r="U38" i="3"/>
  <c r="T38" i="3"/>
  <c r="S38" i="3"/>
  <c r="R38" i="3"/>
  <c r="Q38" i="3"/>
  <c r="P38" i="3"/>
  <c r="O38" i="3"/>
  <c r="N38" i="3"/>
  <c r="M38" i="3"/>
  <c r="L38" i="3"/>
  <c r="K38" i="3"/>
  <c r="J38" i="3"/>
  <c r="I38" i="3"/>
  <c r="H38" i="3"/>
  <c r="G38" i="3"/>
  <c r="F38" i="3"/>
  <c r="E38" i="3"/>
  <c r="D38" i="3"/>
  <c r="C38" i="3"/>
  <c r="B38" i="3"/>
  <c r="AI37" i="3"/>
  <c r="AH37" i="3"/>
  <c r="AG37" i="3"/>
  <c r="AF37" i="3"/>
  <c r="AE37" i="3"/>
  <c r="AD37" i="3"/>
  <c r="AC37" i="3"/>
  <c r="AB37" i="3"/>
  <c r="AA37" i="3"/>
  <c r="Z37" i="3"/>
  <c r="Y37" i="3"/>
  <c r="X37" i="3"/>
  <c r="W37" i="3"/>
  <c r="V37" i="3"/>
  <c r="U37" i="3"/>
  <c r="T37" i="3"/>
  <c r="S37" i="3"/>
  <c r="R37" i="3"/>
  <c r="Q37" i="3"/>
  <c r="P37" i="3"/>
  <c r="O37" i="3"/>
  <c r="N37" i="3"/>
  <c r="M37" i="3"/>
  <c r="L37" i="3"/>
  <c r="K37" i="3"/>
  <c r="J37" i="3"/>
  <c r="I37" i="3"/>
  <c r="H37" i="3"/>
  <c r="G37" i="3"/>
  <c r="F37" i="3"/>
  <c r="E37" i="3"/>
  <c r="D37" i="3"/>
  <c r="C37" i="3"/>
  <c r="B37" i="3"/>
  <c r="AI36" i="3"/>
  <c r="AH36" i="3"/>
  <c r="AG36" i="3"/>
  <c r="AF36" i="3"/>
  <c r="AE36" i="3"/>
  <c r="AD36" i="3"/>
  <c r="AC36" i="3"/>
  <c r="AB36" i="3"/>
  <c r="AA36" i="3"/>
  <c r="Z36" i="3"/>
  <c r="Y36" i="3"/>
  <c r="X36" i="3"/>
  <c r="W36" i="3"/>
  <c r="V36" i="3"/>
  <c r="U36" i="3"/>
  <c r="T36" i="3"/>
  <c r="S36" i="3"/>
  <c r="R36" i="3"/>
  <c r="Q36" i="3"/>
  <c r="P36" i="3"/>
  <c r="O36" i="3"/>
  <c r="N36" i="3"/>
  <c r="M36" i="3"/>
  <c r="L36" i="3"/>
  <c r="K36" i="3"/>
  <c r="J36" i="3"/>
  <c r="I36" i="3"/>
  <c r="H36" i="3"/>
  <c r="G36" i="3"/>
  <c r="F36" i="3"/>
  <c r="E36" i="3"/>
  <c r="D36" i="3"/>
  <c r="C36" i="3"/>
  <c r="B36" i="3"/>
  <c r="AI35" i="3"/>
  <c r="AH35" i="3"/>
  <c r="AG35" i="3"/>
  <c r="AF35" i="3"/>
  <c r="AE35" i="3"/>
  <c r="AD35" i="3"/>
  <c r="AC35" i="3"/>
  <c r="AB35" i="3"/>
  <c r="AA35" i="3"/>
  <c r="Z35" i="3"/>
  <c r="Y35" i="3"/>
  <c r="X35" i="3"/>
  <c r="W35" i="3"/>
  <c r="V35" i="3"/>
  <c r="U35" i="3"/>
  <c r="T35" i="3"/>
  <c r="S35" i="3"/>
  <c r="R35" i="3"/>
  <c r="Q35" i="3"/>
  <c r="P35" i="3"/>
  <c r="O35" i="3"/>
  <c r="N35" i="3"/>
  <c r="M35" i="3"/>
  <c r="L35" i="3"/>
  <c r="K35" i="3"/>
  <c r="J35" i="3"/>
  <c r="I35" i="3"/>
  <c r="H35" i="3"/>
  <c r="G35" i="3"/>
  <c r="F35" i="3"/>
  <c r="E35" i="3"/>
  <c r="D35" i="3"/>
  <c r="C35" i="3"/>
  <c r="B35" i="3"/>
  <c r="AI34" i="3"/>
  <c r="AH34" i="3"/>
  <c r="AG34" i="3"/>
  <c r="AF34" i="3"/>
  <c r="AE34" i="3"/>
  <c r="AD34" i="3"/>
  <c r="AC34" i="3"/>
  <c r="AB34" i="3"/>
  <c r="AA34" i="3"/>
  <c r="Z34" i="3"/>
  <c r="Y34" i="3"/>
  <c r="X34" i="3"/>
  <c r="W34" i="3"/>
  <c r="V34" i="3"/>
  <c r="U34" i="3"/>
  <c r="T34" i="3"/>
  <c r="S34" i="3"/>
  <c r="R34" i="3"/>
  <c r="Q34" i="3"/>
  <c r="P34" i="3"/>
  <c r="O34" i="3"/>
  <c r="N34" i="3"/>
  <c r="M34" i="3"/>
  <c r="L34" i="3"/>
  <c r="K34" i="3"/>
  <c r="J34" i="3"/>
  <c r="I34" i="3"/>
  <c r="H34" i="3"/>
  <c r="G34" i="3"/>
  <c r="F34" i="3"/>
  <c r="E34" i="3"/>
  <c r="D34" i="3"/>
  <c r="C34" i="3"/>
  <c r="B34" i="3"/>
  <c r="AI33" i="3"/>
  <c r="AH33" i="3"/>
  <c r="AG33" i="3"/>
  <c r="AF33" i="3"/>
  <c r="AE33" i="3"/>
  <c r="AD33" i="3"/>
  <c r="AC33" i="3"/>
  <c r="AB33" i="3"/>
  <c r="AA33" i="3"/>
  <c r="Z33" i="3"/>
  <c r="Y33" i="3"/>
  <c r="X33" i="3"/>
  <c r="W33" i="3"/>
  <c r="V33" i="3"/>
  <c r="U33" i="3"/>
  <c r="T33" i="3"/>
  <c r="S33" i="3"/>
  <c r="R33" i="3"/>
  <c r="Q33" i="3"/>
  <c r="P33" i="3"/>
  <c r="O33" i="3"/>
  <c r="N33" i="3"/>
  <c r="M33" i="3"/>
  <c r="L33" i="3"/>
  <c r="K33" i="3"/>
  <c r="J33" i="3"/>
  <c r="I33" i="3"/>
  <c r="H33" i="3"/>
  <c r="G33" i="3"/>
  <c r="F33" i="3"/>
  <c r="E33" i="3"/>
  <c r="D33" i="3"/>
  <c r="C33" i="3"/>
  <c r="B33" i="3"/>
  <c r="AI32" i="3"/>
  <c r="AH32" i="3"/>
  <c r="AG32" i="3"/>
  <c r="AF32" i="3"/>
  <c r="AE32" i="3"/>
  <c r="AD32" i="3"/>
  <c r="AC32" i="3"/>
  <c r="AB32" i="3"/>
  <c r="AA32" i="3"/>
  <c r="Z32" i="3"/>
  <c r="Y32" i="3"/>
  <c r="X32" i="3"/>
  <c r="W32" i="3"/>
  <c r="V32" i="3"/>
  <c r="U32" i="3"/>
  <c r="T32" i="3"/>
  <c r="S32" i="3"/>
  <c r="R32" i="3"/>
  <c r="Q32" i="3"/>
  <c r="P32" i="3"/>
  <c r="O32" i="3"/>
  <c r="N32" i="3"/>
  <c r="M32" i="3"/>
  <c r="L32" i="3"/>
  <c r="K32" i="3"/>
  <c r="J32" i="3"/>
  <c r="I32" i="3"/>
  <c r="H32" i="3"/>
  <c r="G32" i="3"/>
  <c r="F32" i="3"/>
  <c r="E32" i="3"/>
  <c r="D32" i="3"/>
  <c r="C32" i="3"/>
  <c r="B32" i="3"/>
  <c r="AI31" i="3"/>
  <c r="AH31" i="3"/>
  <c r="AG31" i="3"/>
  <c r="AF31" i="3"/>
  <c r="AE31" i="3"/>
  <c r="AD31" i="3"/>
  <c r="AC31" i="3"/>
  <c r="AB31" i="3"/>
  <c r="AA31" i="3"/>
  <c r="Z31" i="3"/>
  <c r="Y31" i="3"/>
  <c r="X31" i="3"/>
  <c r="W31" i="3"/>
  <c r="V31" i="3"/>
  <c r="U31" i="3"/>
  <c r="T31" i="3"/>
  <c r="S31" i="3"/>
  <c r="R31" i="3"/>
  <c r="Q31" i="3"/>
  <c r="P31" i="3"/>
  <c r="O31" i="3"/>
  <c r="N31" i="3"/>
  <c r="M31" i="3"/>
  <c r="L31" i="3"/>
  <c r="K31" i="3"/>
  <c r="J31" i="3"/>
  <c r="I31" i="3"/>
  <c r="H31" i="3"/>
  <c r="G31" i="3"/>
  <c r="F31" i="3"/>
  <c r="E31" i="3"/>
  <c r="D31" i="3"/>
  <c r="C31" i="3"/>
  <c r="B31" i="3"/>
  <c r="AI30" i="3"/>
  <c r="AH30" i="3"/>
  <c r="AG30" i="3"/>
  <c r="AF30" i="3"/>
  <c r="AE30" i="3"/>
  <c r="AD30" i="3"/>
  <c r="AC30" i="3"/>
  <c r="AB30" i="3"/>
  <c r="AA30" i="3"/>
  <c r="Z30" i="3"/>
  <c r="Y30" i="3"/>
  <c r="X30" i="3"/>
  <c r="W30" i="3"/>
  <c r="V30" i="3"/>
  <c r="U30" i="3"/>
  <c r="T30" i="3"/>
  <c r="S30" i="3"/>
  <c r="R30" i="3"/>
  <c r="Q30" i="3"/>
  <c r="P30" i="3"/>
  <c r="O30" i="3"/>
  <c r="N30" i="3"/>
  <c r="M30" i="3"/>
  <c r="L30" i="3"/>
  <c r="K30" i="3"/>
  <c r="J30" i="3"/>
  <c r="I30" i="3"/>
  <c r="H30" i="3"/>
  <c r="G30" i="3"/>
  <c r="F30" i="3"/>
  <c r="E30" i="3"/>
  <c r="D30" i="3"/>
  <c r="C30" i="3"/>
  <c r="B30"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D29" i="3"/>
  <c r="C29" i="3"/>
  <c r="B29" i="3"/>
  <c r="AI28" i="3"/>
  <c r="AH28" i="3"/>
  <c r="AG28" i="3"/>
  <c r="AF28" i="3"/>
  <c r="AE28" i="3"/>
  <c r="AD28" i="3"/>
  <c r="AC28" i="3"/>
  <c r="AB28" i="3"/>
  <c r="AA28" i="3"/>
  <c r="Z28" i="3"/>
  <c r="Y28" i="3"/>
  <c r="X28" i="3"/>
  <c r="W28" i="3"/>
  <c r="V28" i="3"/>
  <c r="U28" i="3"/>
  <c r="T28" i="3"/>
  <c r="S28" i="3"/>
  <c r="R28" i="3"/>
  <c r="Q28" i="3"/>
  <c r="P28" i="3"/>
  <c r="O28" i="3"/>
  <c r="N28" i="3"/>
  <c r="M28" i="3"/>
  <c r="L28" i="3"/>
  <c r="K28" i="3"/>
  <c r="J28" i="3"/>
  <c r="I28" i="3"/>
  <c r="H28" i="3"/>
  <c r="G28" i="3"/>
  <c r="F28" i="3"/>
  <c r="E28" i="3"/>
  <c r="D28" i="3"/>
  <c r="C28" i="3"/>
  <c r="B28" i="3"/>
  <c r="AI27" i="3"/>
  <c r="AH27" i="3"/>
  <c r="AG27" i="3"/>
  <c r="AF27"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D27" i="3"/>
  <c r="C27" i="3"/>
  <c r="B27" i="3"/>
  <c r="AI26" i="3"/>
  <c r="AH26" i="3"/>
  <c r="AG26" i="3"/>
  <c r="AF26" i="3"/>
  <c r="AE26" i="3"/>
  <c r="AD26" i="3"/>
  <c r="AC26" i="3"/>
  <c r="AB26" i="3"/>
  <c r="AA26" i="3"/>
  <c r="Z26" i="3"/>
  <c r="Y26" i="3"/>
  <c r="X26" i="3"/>
  <c r="W26" i="3"/>
  <c r="V26" i="3"/>
  <c r="U26" i="3"/>
  <c r="T26" i="3"/>
  <c r="S26" i="3"/>
  <c r="R26" i="3"/>
  <c r="Q26" i="3"/>
  <c r="P26" i="3"/>
  <c r="O26" i="3"/>
  <c r="N26" i="3"/>
  <c r="M26" i="3"/>
  <c r="L26" i="3"/>
  <c r="K26" i="3"/>
  <c r="J26" i="3"/>
  <c r="I26" i="3"/>
  <c r="H26" i="3"/>
  <c r="G26" i="3"/>
  <c r="F26" i="3"/>
  <c r="E26" i="3"/>
  <c r="D26" i="3"/>
  <c r="C26" i="3"/>
  <c r="B26" i="3"/>
  <c r="AI25" i="3"/>
  <c r="AH25" i="3"/>
  <c r="AG25" i="3"/>
  <c r="AF25" i="3"/>
  <c r="AE25" i="3"/>
  <c r="AD25" i="3"/>
  <c r="AC25" i="3"/>
  <c r="AB25" i="3"/>
  <c r="AA25" i="3"/>
  <c r="Z25" i="3"/>
  <c r="Y25" i="3"/>
  <c r="X25" i="3"/>
  <c r="W25" i="3"/>
  <c r="V25" i="3"/>
  <c r="U25" i="3"/>
  <c r="T25" i="3"/>
  <c r="S25" i="3"/>
  <c r="R25" i="3"/>
  <c r="Q25" i="3"/>
  <c r="P25" i="3"/>
  <c r="O25" i="3"/>
  <c r="N25" i="3"/>
  <c r="M25" i="3"/>
  <c r="L25" i="3"/>
  <c r="K25" i="3"/>
  <c r="J25" i="3"/>
  <c r="I25" i="3"/>
  <c r="H25" i="3"/>
  <c r="G25" i="3"/>
  <c r="F25" i="3"/>
  <c r="E25" i="3"/>
  <c r="D25" i="3"/>
  <c r="C25" i="3"/>
  <c r="B25"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D24" i="3"/>
  <c r="C24" i="3"/>
  <c r="B24"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D23" i="3"/>
  <c r="C23" i="3"/>
  <c r="B23"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D22" i="3"/>
  <c r="C22" i="3"/>
  <c r="B22"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D21" i="3"/>
  <c r="C21" i="3"/>
  <c r="B21"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D20" i="3"/>
  <c r="C20" i="3"/>
  <c r="B20"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D19" i="3"/>
  <c r="C19" i="3"/>
  <c r="B19" i="3"/>
  <c r="AI18" i="3"/>
  <c r="AH18" i="3"/>
  <c r="AG18" i="3"/>
  <c r="AF18" i="3"/>
  <c r="AE18" i="3"/>
  <c r="AD18" i="3"/>
  <c r="AC18" i="3"/>
  <c r="AB18" i="3"/>
  <c r="AA18" i="3"/>
  <c r="Z18" i="3"/>
  <c r="Y18" i="3"/>
  <c r="X18" i="3"/>
  <c r="W18" i="3"/>
  <c r="V18" i="3"/>
  <c r="U18" i="3"/>
  <c r="T18" i="3"/>
  <c r="S18" i="3"/>
  <c r="R18" i="3"/>
  <c r="Q18" i="3"/>
  <c r="P18" i="3"/>
  <c r="O18" i="3"/>
  <c r="N18" i="3"/>
  <c r="M18" i="3"/>
  <c r="L18" i="3"/>
  <c r="K18" i="3"/>
  <c r="J18" i="3"/>
  <c r="I18" i="3"/>
  <c r="H18" i="3"/>
  <c r="G18" i="3"/>
  <c r="F18" i="3"/>
  <c r="E18" i="3"/>
  <c r="D18" i="3"/>
  <c r="C18" i="3"/>
  <c r="B18" i="3"/>
  <c r="AI17" i="3"/>
  <c r="AH17" i="3"/>
  <c r="AG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D17" i="3"/>
  <c r="C17" i="3"/>
  <c r="B17" i="3"/>
  <c r="AI16" i="3"/>
  <c r="AH16" i="3"/>
  <c r="AG16" i="3"/>
  <c r="AF16" i="3"/>
  <c r="AE16" i="3"/>
  <c r="AD16" i="3"/>
  <c r="AC16" i="3"/>
  <c r="AB16" i="3"/>
  <c r="AA16" i="3"/>
  <c r="Z16" i="3"/>
  <c r="Y16" i="3"/>
  <c r="X16" i="3"/>
  <c r="W16" i="3"/>
  <c r="V16" i="3"/>
  <c r="U16" i="3"/>
  <c r="T16" i="3"/>
  <c r="S16" i="3"/>
  <c r="R16" i="3"/>
  <c r="Q16" i="3"/>
  <c r="P16" i="3"/>
  <c r="O16" i="3"/>
  <c r="N16" i="3"/>
  <c r="M16" i="3"/>
  <c r="L16" i="3"/>
  <c r="K16" i="3"/>
  <c r="J16" i="3"/>
  <c r="I16" i="3"/>
  <c r="H16" i="3"/>
  <c r="G16" i="3"/>
  <c r="F16" i="3"/>
  <c r="E16" i="3"/>
  <c r="D16" i="3"/>
  <c r="C16" i="3"/>
  <c r="B16"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H15" i="3"/>
  <c r="G15" i="3"/>
  <c r="F15" i="3"/>
  <c r="E15" i="3"/>
  <c r="D15" i="3"/>
  <c r="C15" i="3"/>
  <c r="B15" i="3"/>
  <c r="AI14" i="3"/>
  <c r="AH14" i="3"/>
  <c r="AG14" i="3"/>
  <c r="AF14" i="3"/>
  <c r="AE14" i="3"/>
  <c r="AD14" i="3"/>
  <c r="AC14" i="3"/>
  <c r="AB14" i="3"/>
  <c r="AA14" i="3"/>
  <c r="Z14" i="3"/>
  <c r="Y14" i="3"/>
  <c r="X14" i="3"/>
  <c r="W14" i="3"/>
  <c r="V14" i="3"/>
  <c r="U14" i="3"/>
  <c r="T14" i="3"/>
  <c r="S14" i="3"/>
  <c r="R14" i="3"/>
  <c r="Q14" i="3"/>
  <c r="P14" i="3"/>
  <c r="O14" i="3"/>
  <c r="N14" i="3"/>
  <c r="M14" i="3"/>
  <c r="L14" i="3"/>
  <c r="K14" i="3"/>
  <c r="J14" i="3"/>
  <c r="I14" i="3"/>
  <c r="H14" i="3"/>
  <c r="G14" i="3"/>
  <c r="F14" i="3"/>
  <c r="E14" i="3"/>
  <c r="D14" i="3"/>
  <c r="C14" i="3"/>
  <c r="B14" i="3"/>
  <c r="AI13" i="3"/>
  <c r="AH13" i="3"/>
  <c r="AG13" i="3"/>
  <c r="AF13" i="3"/>
  <c r="AE13" i="3"/>
  <c r="AD13" i="3"/>
  <c r="AC13" i="3"/>
  <c r="AB13" i="3"/>
  <c r="AA13" i="3"/>
  <c r="Z13" i="3"/>
  <c r="Y13" i="3"/>
  <c r="X13" i="3"/>
  <c r="W13" i="3"/>
  <c r="V13" i="3"/>
  <c r="U13" i="3"/>
  <c r="T13" i="3"/>
  <c r="S13" i="3"/>
  <c r="R13" i="3"/>
  <c r="Q13" i="3"/>
  <c r="P13" i="3"/>
  <c r="O13" i="3"/>
  <c r="N13" i="3"/>
  <c r="M13" i="3"/>
  <c r="L13" i="3"/>
  <c r="K13" i="3"/>
  <c r="J13" i="3"/>
  <c r="I13" i="3"/>
  <c r="H13" i="3"/>
  <c r="G13" i="3"/>
  <c r="F13" i="3"/>
  <c r="E13" i="3"/>
  <c r="D13" i="3"/>
  <c r="C13" i="3"/>
  <c r="B13" i="3"/>
  <c r="AI12" i="3"/>
  <c r="AH12" i="3"/>
  <c r="AG12" i="3"/>
  <c r="AF12" i="3"/>
  <c r="AE12" i="3"/>
  <c r="AD12" i="3"/>
  <c r="AC12" i="3"/>
  <c r="AB12" i="3"/>
  <c r="AA12" i="3"/>
  <c r="Z12" i="3"/>
  <c r="Y12" i="3"/>
  <c r="X12" i="3"/>
  <c r="W12" i="3"/>
  <c r="V12" i="3"/>
  <c r="U12" i="3"/>
  <c r="T12" i="3"/>
  <c r="S12" i="3"/>
  <c r="R12" i="3"/>
  <c r="Q12" i="3"/>
  <c r="P12" i="3"/>
  <c r="O12" i="3"/>
  <c r="N12" i="3"/>
  <c r="M12" i="3"/>
  <c r="L12" i="3"/>
  <c r="K12" i="3"/>
  <c r="J12" i="3"/>
  <c r="I12" i="3"/>
  <c r="H12" i="3"/>
  <c r="G12" i="3"/>
  <c r="F12" i="3"/>
  <c r="E12" i="3"/>
  <c r="D12" i="3"/>
  <c r="C12" i="3"/>
  <c r="B12" i="3"/>
  <c r="AI11" i="3"/>
  <c r="AH11" i="3"/>
  <c r="AG11" i="3"/>
  <c r="AF11" i="3"/>
  <c r="AE11" i="3"/>
  <c r="AD11" i="3"/>
  <c r="AC11" i="3"/>
  <c r="AB11" i="3"/>
  <c r="AA11" i="3"/>
  <c r="Z11" i="3"/>
  <c r="Y11" i="3"/>
  <c r="X11" i="3"/>
  <c r="W11" i="3"/>
  <c r="V11" i="3"/>
  <c r="U11" i="3"/>
  <c r="T11" i="3"/>
  <c r="S11" i="3"/>
  <c r="R11" i="3"/>
  <c r="Q11" i="3"/>
  <c r="P11" i="3"/>
  <c r="O11" i="3"/>
  <c r="N11" i="3"/>
  <c r="M11" i="3"/>
  <c r="L11" i="3"/>
  <c r="K11" i="3"/>
  <c r="J11" i="3"/>
  <c r="I11" i="3"/>
  <c r="H11" i="3"/>
  <c r="G11" i="3"/>
  <c r="F11" i="3"/>
  <c r="E11" i="3"/>
  <c r="D11" i="3"/>
  <c r="C11" i="3"/>
  <c r="B11" i="3"/>
  <c r="AI10" i="3"/>
  <c r="AH10" i="3"/>
  <c r="AG10" i="3"/>
  <c r="AF10" i="3"/>
  <c r="AE10" i="3"/>
  <c r="AD10" i="3"/>
  <c r="AC10" i="3"/>
  <c r="AB10" i="3"/>
  <c r="AA10" i="3"/>
  <c r="Z10" i="3"/>
  <c r="Y10" i="3"/>
  <c r="X10" i="3"/>
  <c r="W10" i="3"/>
  <c r="V10" i="3"/>
  <c r="U10" i="3"/>
  <c r="T10" i="3"/>
  <c r="S10" i="3"/>
  <c r="R10" i="3"/>
  <c r="Q10" i="3"/>
  <c r="P10" i="3"/>
  <c r="O10" i="3"/>
  <c r="N10" i="3"/>
  <c r="M10" i="3"/>
  <c r="L10" i="3"/>
  <c r="K10" i="3"/>
  <c r="J10" i="3"/>
  <c r="I10" i="3"/>
  <c r="H10" i="3"/>
  <c r="G10" i="3"/>
  <c r="F10" i="3"/>
  <c r="E10" i="3"/>
  <c r="D10" i="3"/>
  <c r="C10" i="3"/>
  <c r="B10" i="3"/>
  <c r="AI9" i="3"/>
  <c r="AH9" i="3"/>
  <c r="AG9" i="3"/>
  <c r="AF9" i="3"/>
  <c r="AE9" i="3"/>
  <c r="AD9" i="3"/>
  <c r="AC9" i="3"/>
  <c r="AB9" i="3"/>
  <c r="AA9" i="3"/>
  <c r="Z9" i="3"/>
  <c r="Y9" i="3"/>
  <c r="X9" i="3"/>
  <c r="W9" i="3"/>
  <c r="V9" i="3"/>
  <c r="U9" i="3"/>
  <c r="T9" i="3"/>
  <c r="S9" i="3"/>
  <c r="R9" i="3"/>
  <c r="Q9" i="3"/>
  <c r="P9" i="3"/>
  <c r="O9" i="3"/>
  <c r="N9" i="3"/>
  <c r="M9" i="3"/>
  <c r="L9" i="3"/>
  <c r="K9" i="3"/>
  <c r="J9" i="3"/>
  <c r="I9" i="3"/>
  <c r="H9" i="3"/>
  <c r="G9" i="3"/>
  <c r="F9" i="3"/>
  <c r="E9" i="3"/>
  <c r="D9" i="3"/>
  <c r="C9" i="3"/>
  <c r="B9" i="3"/>
  <c r="AI8" i="3"/>
  <c r="AH8" i="3"/>
  <c r="AG8" i="3"/>
  <c r="AF8" i="3"/>
  <c r="AE8" i="3"/>
  <c r="AD8" i="3"/>
  <c r="AC8" i="3"/>
  <c r="AB8" i="3"/>
  <c r="AA8" i="3"/>
  <c r="Z8" i="3"/>
  <c r="Y8" i="3"/>
  <c r="X8" i="3"/>
  <c r="W8" i="3"/>
  <c r="V8" i="3"/>
  <c r="U8" i="3"/>
  <c r="T8" i="3"/>
  <c r="S8" i="3"/>
  <c r="R8" i="3"/>
  <c r="Q8" i="3"/>
  <c r="P8" i="3"/>
  <c r="O8" i="3"/>
  <c r="N8" i="3"/>
  <c r="M8" i="3"/>
  <c r="L8" i="3"/>
  <c r="K8" i="3"/>
  <c r="J8" i="3"/>
  <c r="I8" i="3"/>
  <c r="H8" i="3"/>
  <c r="G8" i="3"/>
  <c r="F8" i="3"/>
  <c r="E8" i="3"/>
  <c r="D8" i="3"/>
  <c r="C8" i="3"/>
  <c r="B8" i="3"/>
  <c r="AI7" i="3"/>
  <c r="AH7" i="3"/>
  <c r="AG7" i="3"/>
  <c r="AF7" i="3"/>
  <c r="AE7" i="3"/>
  <c r="AD7" i="3"/>
  <c r="AC7" i="3"/>
  <c r="AB7" i="3"/>
  <c r="AA7" i="3"/>
  <c r="Z7" i="3"/>
  <c r="Y7" i="3"/>
  <c r="X7" i="3"/>
  <c r="W7" i="3"/>
  <c r="V7" i="3"/>
  <c r="U7" i="3"/>
  <c r="T7" i="3"/>
  <c r="S7" i="3"/>
  <c r="R7" i="3"/>
  <c r="Q7" i="3"/>
  <c r="P7" i="3"/>
  <c r="O7" i="3"/>
  <c r="N7" i="3"/>
  <c r="M7" i="3"/>
  <c r="L7" i="3"/>
  <c r="K7" i="3"/>
  <c r="J7" i="3"/>
  <c r="I7" i="3"/>
  <c r="H7" i="3"/>
  <c r="G7" i="3"/>
  <c r="F7" i="3"/>
  <c r="E7" i="3"/>
  <c r="D7" i="3"/>
  <c r="C7" i="3"/>
  <c r="B7" i="3"/>
  <c r="O6" i="2"/>
  <c r="AS6" i="1"/>
  <c r="AD6" i="1"/>
  <c r="O6" i="1"/>
  <c r="L16" i="8" l="1"/>
  <c r="AJ16" i="8"/>
  <c r="M16" i="8"/>
  <c r="AK16" i="8"/>
  <c r="N16" i="8"/>
  <c r="AL16" i="8"/>
  <c r="O16" i="8"/>
  <c r="K16" i="8"/>
  <c r="P16" i="8"/>
  <c r="Q22" i="20"/>
  <c r="Q42" i="20" s="1"/>
  <c r="AE22" i="8"/>
  <c r="G22" i="8"/>
  <c r="P22" i="20"/>
  <c r="P42" i="20" s="1"/>
  <c r="AD22" i="8"/>
  <c r="O22" i="20"/>
  <c r="O42" i="20" s="1"/>
  <c r="AC22" i="8"/>
  <c r="AL22" i="20"/>
  <c r="AL42" i="20" s="1"/>
  <c r="N22" i="20"/>
  <c r="N42" i="20" s="1"/>
  <c r="AB22" i="8"/>
  <c r="AK22" i="20"/>
  <c r="AK42" i="20" s="1"/>
  <c r="M22" i="20"/>
  <c r="M42" i="20" s="1"/>
  <c r="AA22" i="8"/>
  <c r="AJ22" i="20"/>
  <c r="AJ42" i="20" s="1"/>
  <c r="L22" i="20"/>
  <c r="L42" i="20" s="1"/>
  <c r="Z22" i="8"/>
  <c r="AI22" i="20"/>
  <c r="AI42" i="20" s="1"/>
  <c r="K22" i="20"/>
  <c r="K42" i="20" s="1"/>
  <c r="Y22" i="8"/>
  <c r="AH22" i="20"/>
  <c r="AH42" i="20" s="1"/>
  <c r="J22" i="20"/>
  <c r="J42" i="20" s="1"/>
  <c r="X22" i="8"/>
  <c r="AG22" i="20"/>
  <c r="AG42" i="20" s="1"/>
  <c r="I22" i="20"/>
  <c r="I42" i="20" s="1"/>
  <c r="W22" i="8"/>
  <c r="AF22" i="20"/>
  <c r="AF42" i="20" s="1"/>
  <c r="H22" i="20"/>
  <c r="H42" i="20" s="1"/>
  <c r="V22" i="8"/>
  <c r="AE22" i="20"/>
  <c r="AE42" i="20" s="1"/>
  <c r="G22" i="20"/>
  <c r="G42" i="20" s="1"/>
  <c r="U22" i="8"/>
  <c r="AD22" i="20"/>
  <c r="AD42" i="20" s="1"/>
  <c r="T22" i="8"/>
  <c r="H22" i="8"/>
  <c r="AC22" i="20"/>
  <c r="AC42" i="20" s="1"/>
  <c r="S22" i="8"/>
  <c r="AB22" i="20"/>
  <c r="AB42" i="20" s="1"/>
  <c r="R22" i="8"/>
  <c r="AA22" i="20"/>
  <c r="AA42" i="20" s="1"/>
  <c r="Q22" i="8"/>
  <c r="Z22" i="20"/>
  <c r="Z42" i="20" s="1"/>
  <c r="P22" i="8"/>
  <c r="R22" i="20"/>
  <c r="R42" i="20" s="1"/>
  <c r="Y22" i="20"/>
  <c r="Y42" i="20" s="1"/>
  <c r="O22" i="8"/>
  <c r="X22" i="20"/>
  <c r="X42" i="20" s="1"/>
  <c r="AL22" i="8"/>
  <c r="N22" i="8"/>
  <c r="W22" i="20"/>
  <c r="W42" i="20" s="1"/>
  <c r="AK22" i="8"/>
  <c r="M22" i="8"/>
  <c r="V22" i="20"/>
  <c r="V42" i="20" s="1"/>
  <c r="AJ22" i="8"/>
  <c r="L22" i="8"/>
  <c r="U22" i="20"/>
  <c r="U42" i="20" s="1"/>
  <c r="F22" i="20"/>
  <c r="F42" i="20" s="1"/>
  <c r="AI22" i="8"/>
  <c r="K22" i="8"/>
  <c r="T22" i="20"/>
  <c r="T42" i="20" s="1"/>
  <c r="AH22" i="8"/>
  <c r="J22" i="8"/>
  <c r="F22" i="8"/>
  <c r="AF22" i="8"/>
  <c r="S22" i="20"/>
  <c r="S42" i="20" s="1"/>
  <c r="AG22" i="8"/>
  <c r="I22" i="8"/>
  <c r="Q16" i="8"/>
  <c r="R16" i="8"/>
  <c r="S16" i="8"/>
  <c r="T16" i="8"/>
  <c r="Y21" i="20"/>
  <c r="Y41" i="20" s="1"/>
  <c r="Q16" i="20"/>
  <c r="Q36" i="20" s="1"/>
  <c r="O21" i="8"/>
  <c r="X21" i="20"/>
  <c r="X41" i="20" s="1"/>
  <c r="P16" i="20"/>
  <c r="P36" i="20" s="1"/>
  <c r="AL21" i="8"/>
  <c r="N21" i="8"/>
  <c r="W21" i="20"/>
  <c r="W41" i="20" s="1"/>
  <c r="O16" i="20"/>
  <c r="O36" i="20" s="1"/>
  <c r="F16" i="20"/>
  <c r="F36" i="20" s="1"/>
  <c r="AK21" i="8"/>
  <c r="M21" i="8"/>
  <c r="V21" i="20"/>
  <c r="V41" i="20" s="1"/>
  <c r="AL16" i="20"/>
  <c r="AL36" i="20" s="1"/>
  <c r="N16" i="20"/>
  <c r="N36" i="20" s="1"/>
  <c r="AJ21" i="8"/>
  <c r="L21" i="8"/>
  <c r="U21" i="20"/>
  <c r="U41" i="20" s="1"/>
  <c r="AK16" i="20"/>
  <c r="AK36" i="20" s="1"/>
  <c r="M16" i="20"/>
  <c r="M36" i="20" s="1"/>
  <c r="AI21" i="8"/>
  <c r="K21" i="8"/>
  <c r="Z21" i="20"/>
  <c r="Z41" i="20" s="1"/>
  <c r="T21" i="20"/>
  <c r="T41" i="20" s="1"/>
  <c r="AJ16" i="20"/>
  <c r="AJ36" i="20" s="1"/>
  <c r="L16" i="20"/>
  <c r="L36" i="20" s="1"/>
  <c r="AH21" i="8"/>
  <c r="J21" i="8"/>
  <c r="S21" i="20"/>
  <c r="S41" i="20" s="1"/>
  <c r="AI16" i="20"/>
  <c r="AI36" i="20" s="1"/>
  <c r="K16" i="20"/>
  <c r="K36" i="20" s="1"/>
  <c r="AG21" i="8"/>
  <c r="I21" i="8"/>
  <c r="P21" i="8"/>
  <c r="R21" i="20"/>
  <c r="R41" i="20" s="1"/>
  <c r="AH16" i="20"/>
  <c r="AH36" i="20" s="1"/>
  <c r="J16" i="20"/>
  <c r="J36" i="20" s="1"/>
  <c r="AF21" i="8"/>
  <c r="H21" i="8"/>
  <c r="Q21" i="20"/>
  <c r="Q41" i="20" s="1"/>
  <c r="AG16" i="20"/>
  <c r="AG36" i="20" s="1"/>
  <c r="I16" i="20"/>
  <c r="I36" i="20" s="1"/>
  <c r="AE21" i="8"/>
  <c r="G21" i="8"/>
  <c r="P21" i="20"/>
  <c r="P41" i="20" s="1"/>
  <c r="AF16" i="20"/>
  <c r="AF36" i="20" s="1"/>
  <c r="H16" i="20"/>
  <c r="H36" i="20" s="1"/>
  <c r="AD21" i="8"/>
  <c r="O21" i="20"/>
  <c r="O41" i="20" s="1"/>
  <c r="AE16" i="20"/>
  <c r="AE36" i="20" s="1"/>
  <c r="G16" i="20"/>
  <c r="G36" i="20" s="1"/>
  <c r="AC21" i="8"/>
  <c r="AL21" i="20"/>
  <c r="AL41" i="20" s="1"/>
  <c r="N21" i="20"/>
  <c r="N41" i="20" s="1"/>
  <c r="AD16" i="20"/>
  <c r="AD36" i="20" s="1"/>
  <c r="AB21" i="8"/>
  <c r="AK21" i="20"/>
  <c r="AK41" i="20" s="1"/>
  <c r="M21" i="20"/>
  <c r="M41" i="20" s="1"/>
  <c r="AC16" i="20"/>
  <c r="AC36" i="20" s="1"/>
  <c r="AA21" i="8"/>
  <c r="R16" i="20"/>
  <c r="R36" i="20" s="1"/>
  <c r="AJ21" i="20"/>
  <c r="AJ41" i="20" s="1"/>
  <c r="L21" i="20"/>
  <c r="L41" i="20" s="1"/>
  <c r="AB16" i="20"/>
  <c r="AB36" i="20" s="1"/>
  <c r="Z21" i="8"/>
  <c r="AI21" i="20"/>
  <c r="AI41" i="20" s="1"/>
  <c r="K21" i="20"/>
  <c r="K41" i="20" s="1"/>
  <c r="AA16" i="20"/>
  <c r="AA36" i="20" s="1"/>
  <c r="Y21" i="8"/>
  <c r="AH21" i="20"/>
  <c r="AH41" i="20" s="1"/>
  <c r="J21" i="20"/>
  <c r="J41" i="20" s="1"/>
  <c r="Z16" i="20"/>
  <c r="Z36" i="20" s="1"/>
  <c r="X21" i="8"/>
  <c r="AG21" i="20"/>
  <c r="AG41" i="20" s="1"/>
  <c r="I21" i="20"/>
  <c r="I41" i="20" s="1"/>
  <c r="Y16" i="20"/>
  <c r="Y36" i="20" s="1"/>
  <c r="W21" i="8"/>
  <c r="AF21" i="20"/>
  <c r="AF41" i="20" s="1"/>
  <c r="H21" i="20"/>
  <c r="H41" i="20" s="1"/>
  <c r="X16" i="20"/>
  <c r="X36" i="20" s="1"/>
  <c r="V21" i="8"/>
  <c r="F21" i="8"/>
  <c r="AE21" i="20"/>
  <c r="AE41" i="20" s="1"/>
  <c r="G21" i="20"/>
  <c r="G41" i="20" s="1"/>
  <c r="W16" i="20"/>
  <c r="W36" i="20" s="1"/>
  <c r="U21" i="8"/>
  <c r="AD21" i="20"/>
  <c r="AD41" i="20" s="1"/>
  <c r="V16" i="20"/>
  <c r="V36" i="20" s="1"/>
  <c r="T21" i="8"/>
  <c r="AC21" i="20"/>
  <c r="AC41" i="20" s="1"/>
  <c r="U16" i="20"/>
  <c r="U36" i="20" s="1"/>
  <c r="S21" i="8"/>
  <c r="AB21" i="20"/>
  <c r="AB41" i="20" s="1"/>
  <c r="T16" i="20"/>
  <c r="T36" i="20" s="1"/>
  <c r="F21" i="20"/>
  <c r="F41" i="20" s="1"/>
  <c r="R21" i="8"/>
  <c r="AA21" i="20"/>
  <c r="AA41" i="20" s="1"/>
  <c r="S16" i="20"/>
  <c r="S36" i="20" s="1"/>
  <c r="Q21" i="8"/>
  <c r="V16" i="8"/>
  <c r="W16" i="8"/>
  <c r="X16" i="8"/>
  <c r="Y16" i="8"/>
  <c r="Z16" i="8"/>
  <c r="AA16" i="8"/>
  <c r="AB16" i="8"/>
  <c r="AC16" i="8"/>
  <c r="F16" i="8"/>
  <c r="AD16" i="8"/>
  <c r="G16" i="8"/>
  <c r="AE16" i="8"/>
  <c r="H16" i="8"/>
  <c r="AF16" i="8"/>
  <c r="I16" i="8"/>
  <c r="AG16" i="8"/>
  <c r="J16" i="8"/>
  <c r="AH16" i="8"/>
  <c r="F6" i="21"/>
  <c r="N9" i="38"/>
  <c r="V8" i="38"/>
  <c r="AD7" i="38"/>
  <c r="F7" i="38"/>
  <c r="N6" i="38"/>
  <c r="V5" i="38"/>
  <c r="B6" i="38"/>
  <c r="P5" i="38"/>
  <c r="S6" i="38"/>
  <c r="M9" i="38"/>
  <c r="U8" i="38"/>
  <c r="AC7" i="38"/>
  <c r="E7" i="38"/>
  <c r="M6" i="38"/>
  <c r="U5" i="38"/>
  <c r="T5" i="38"/>
  <c r="Q5" i="38"/>
  <c r="O5" i="38"/>
  <c r="L9" i="38"/>
  <c r="T8" i="38"/>
  <c r="AB7" i="38"/>
  <c r="D7" i="38"/>
  <c r="L6" i="38"/>
  <c r="AG6" i="38"/>
  <c r="AD6" i="38"/>
  <c r="K9" i="38"/>
  <c r="S8" i="38"/>
  <c r="AA7" i="38"/>
  <c r="C7" i="38"/>
  <c r="K6" i="38"/>
  <c r="S5" i="38"/>
  <c r="R8" i="38"/>
  <c r="AH6" i="38"/>
  <c r="R5" i="38"/>
  <c r="I6" i="38"/>
  <c r="H6" i="38"/>
  <c r="N5" i="38"/>
  <c r="AH9" i="38"/>
  <c r="J9" i="38"/>
  <c r="Z7" i="38"/>
  <c r="J6" i="38"/>
  <c r="Y7" i="38"/>
  <c r="F6" i="38"/>
  <c r="AG9" i="38"/>
  <c r="I9" i="38"/>
  <c r="Q8" i="38"/>
  <c r="AF6" i="38"/>
  <c r="AF9" i="38"/>
  <c r="H9" i="38"/>
  <c r="P8" i="38"/>
  <c r="X7" i="38"/>
  <c r="B8" i="38"/>
  <c r="AE9" i="38"/>
  <c r="G9" i="38"/>
  <c r="O8" i="38"/>
  <c r="W7" i="38"/>
  <c r="AE6" i="38"/>
  <c r="G6" i="38"/>
  <c r="AD9" i="38"/>
  <c r="F9" i="38"/>
  <c r="N8" i="38"/>
  <c r="V7" i="38"/>
  <c r="AC9" i="38"/>
  <c r="E9" i="38"/>
  <c r="M8" i="38"/>
  <c r="U7" i="38"/>
  <c r="AC6" i="38"/>
  <c r="E6" i="38"/>
  <c r="M5" i="38"/>
  <c r="Q7" i="38"/>
  <c r="AC5" i="38"/>
  <c r="B7" i="38"/>
  <c r="AB9" i="38"/>
  <c r="D9" i="38"/>
  <c r="L8" i="38"/>
  <c r="T7" i="38"/>
  <c r="AB6" i="38"/>
  <c r="D6" i="38"/>
  <c r="L5" i="38"/>
  <c r="Y6" i="38"/>
  <c r="T6" i="38"/>
  <c r="B5" i="38"/>
  <c r="AA9" i="38"/>
  <c r="C9" i="38"/>
  <c r="K8" i="38"/>
  <c r="S7" i="38"/>
  <c r="AA6" i="38"/>
  <c r="C6" i="38"/>
  <c r="K5" i="38"/>
  <c r="Z6" i="38"/>
  <c r="J5" i="38"/>
  <c r="I5" i="38"/>
  <c r="U6" i="38"/>
  <c r="C5" i="38"/>
  <c r="Z9" i="38"/>
  <c r="AH8" i="38"/>
  <c r="J8" i="38"/>
  <c r="R7" i="38"/>
  <c r="AH5" i="38"/>
  <c r="AG5" i="38"/>
  <c r="AB5" i="38"/>
  <c r="Y9" i="38"/>
  <c r="AG8" i="38"/>
  <c r="I8" i="38"/>
  <c r="H5" i="38"/>
  <c r="X9" i="38"/>
  <c r="AF8" i="38"/>
  <c r="H8" i="38"/>
  <c r="P7" i="38"/>
  <c r="X6" i="38"/>
  <c r="AF5" i="38"/>
  <c r="W9" i="38"/>
  <c r="AE8" i="38"/>
  <c r="G8" i="38"/>
  <c r="O7" i="38"/>
  <c r="W6" i="38"/>
  <c r="AE5" i="38"/>
  <c r="G5" i="38"/>
  <c r="X5" i="38"/>
  <c r="V9" i="38"/>
  <c r="AD8" i="38"/>
  <c r="F8" i="38"/>
  <c r="N7" i="38"/>
  <c r="V6" i="38"/>
  <c r="AD5" i="38"/>
  <c r="F5" i="38"/>
  <c r="M7" i="38"/>
  <c r="AA5" i="38"/>
  <c r="U9" i="38"/>
  <c r="AC8" i="38"/>
  <c r="E8" i="38"/>
  <c r="E5" i="38"/>
  <c r="T9" i="38"/>
  <c r="AB8" i="38"/>
  <c r="D8" i="38"/>
  <c r="L7" i="38"/>
  <c r="D5" i="38"/>
  <c r="S9" i="38"/>
  <c r="AA8" i="38"/>
  <c r="C8" i="38"/>
  <c r="K7" i="38"/>
  <c r="R9" i="38"/>
  <c r="Z8" i="38"/>
  <c r="AH7" i="38"/>
  <c r="J7" i="38"/>
  <c r="R6" i="38"/>
  <c r="Z5" i="38"/>
  <c r="B9" i="38"/>
  <c r="Y5" i="38"/>
  <c r="Q9" i="38"/>
  <c r="Y8" i="38"/>
  <c r="AG7" i="38"/>
  <c r="I7" i="38"/>
  <c r="Q6" i="38"/>
  <c r="P9" i="38"/>
  <c r="X8" i="38"/>
  <c r="AF7" i="38"/>
  <c r="H7" i="38"/>
  <c r="P6" i="38"/>
  <c r="O9" i="38"/>
  <c r="W8" i="38"/>
  <c r="AE7" i="38"/>
  <c r="G7" i="38"/>
  <c r="O6" i="38"/>
  <c r="B10" i="43" s="1"/>
  <c r="B11" i="43" s="1"/>
  <c r="B17" i="43" s="1"/>
  <c r="W5" i="38"/>
  <c r="Q5" i="8"/>
  <c r="F5" i="20"/>
  <c r="F25" i="20" s="1"/>
  <c r="P9" i="20"/>
  <c r="P29" i="20" s="1"/>
  <c r="O9" i="20"/>
  <c r="O29" i="20" s="1"/>
  <c r="AL9" i="20"/>
  <c r="AL29" i="20" s="1"/>
  <c r="N9" i="20"/>
  <c r="N29" i="20" s="1"/>
  <c r="AK9" i="20"/>
  <c r="AK29" i="20" s="1"/>
  <c r="M9" i="20"/>
  <c r="M29" i="20" s="1"/>
  <c r="AJ9" i="20"/>
  <c r="AJ29" i="20" s="1"/>
  <c r="L9" i="20"/>
  <c r="L29" i="20" s="1"/>
  <c r="AI9" i="20"/>
  <c r="AI29" i="20" s="1"/>
  <c r="K9" i="20"/>
  <c r="K29" i="20" s="1"/>
  <c r="AH9" i="20"/>
  <c r="AH29" i="20" s="1"/>
  <c r="J9" i="20"/>
  <c r="J29" i="20" s="1"/>
  <c r="AG9" i="20"/>
  <c r="AG29" i="20" s="1"/>
  <c r="I9" i="20"/>
  <c r="I29" i="20" s="1"/>
  <c r="AF9" i="20"/>
  <c r="AF29" i="20" s="1"/>
  <c r="H9" i="20"/>
  <c r="H29" i="20" s="1"/>
  <c r="AE9" i="20"/>
  <c r="AE29" i="20" s="1"/>
  <c r="G9" i="20"/>
  <c r="G29" i="20" s="1"/>
  <c r="AD9" i="20"/>
  <c r="AD29" i="20" s="1"/>
  <c r="AC9" i="20"/>
  <c r="AC29" i="20" s="1"/>
  <c r="AB9" i="20"/>
  <c r="AB29" i="20" s="1"/>
  <c r="AA9" i="20"/>
  <c r="AA29" i="20" s="1"/>
  <c r="Z9" i="20"/>
  <c r="Z29" i="20" s="1"/>
  <c r="Y9" i="20"/>
  <c r="Y29" i="20" s="1"/>
  <c r="X9" i="20"/>
  <c r="X29" i="20" s="1"/>
  <c r="W9" i="20"/>
  <c r="W29" i="20" s="1"/>
  <c r="V9" i="20"/>
  <c r="V29" i="20" s="1"/>
  <c r="U9" i="20"/>
  <c r="U29" i="20" s="1"/>
  <c r="T9" i="20"/>
  <c r="T29" i="20" s="1"/>
  <c r="S9" i="20"/>
  <c r="S29" i="20" s="1"/>
  <c r="R9" i="20"/>
  <c r="R29" i="20" s="1"/>
  <c r="Q9" i="20"/>
  <c r="Q29" i="20" s="1"/>
  <c r="F9" i="20"/>
  <c r="F29" i="20" s="1"/>
  <c r="AL8" i="20"/>
  <c r="AL28" i="20" s="1"/>
  <c r="N8" i="20"/>
  <c r="N28" i="20" s="1"/>
  <c r="AL5" i="20"/>
  <c r="AL25" i="20" s="1"/>
  <c r="N5" i="20"/>
  <c r="N25" i="20" s="1"/>
  <c r="AK8" i="20"/>
  <c r="AK28" i="20" s="1"/>
  <c r="M8" i="20"/>
  <c r="M28" i="20" s="1"/>
  <c r="AK5" i="20"/>
  <c r="AK25" i="20" s="1"/>
  <c r="M5" i="20"/>
  <c r="M25" i="20" s="1"/>
  <c r="AJ8" i="20"/>
  <c r="AJ28" i="20" s="1"/>
  <c r="L8" i="20"/>
  <c r="L28" i="20" s="1"/>
  <c r="AJ5" i="20"/>
  <c r="AJ25" i="20" s="1"/>
  <c r="L5" i="20"/>
  <c r="L25" i="20" s="1"/>
  <c r="AI8" i="20"/>
  <c r="AI28" i="20" s="1"/>
  <c r="K8" i="20"/>
  <c r="K28" i="20" s="1"/>
  <c r="AI5" i="20"/>
  <c r="AI25" i="20" s="1"/>
  <c r="K5" i="20"/>
  <c r="K25" i="20" s="1"/>
  <c r="AH8" i="20"/>
  <c r="AH28" i="20" s="1"/>
  <c r="J8" i="20"/>
  <c r="J28" i="20" s="1"/>
  <c r="AH5" i="20"/>
  <c r="AH25" i="20" s="1"/>
  <c r="J5" i="20"/>
  <c r="J25" i="20" s="1"/>
  <c r="AG8" i="20"/>
  <c r="AG28" i="20" s="1"/>
  <c r="I8" i="20"/>
  <c r="AG5" i="20"/>
  <c r="AG25" i="20" s="1"/>
  <c r="I5" i="20"/>
  <c r="AF8" i="20"/>
  <c r="AF28" i="20" s="1"/>
  <c r="H8" i="20"/>
  <c r="H28" i="20" s="1"/>
  <c r="AF5" i="20"/>
  <c r="AF25" i="20" s="1"/>
  <c r="H5" i="20"/>
  <c r="H25" i="20" s="1"/>
  <c r="AE8" i="20"/>
  <c r="AE28" i="20" s="1"/>
  <c r="G8" i="20"/>
  <c r="G28" i="20" s="1"/>
  <c r="AE5" i="20"/>
  <c r="AE25" i="20" s="1"/>
  <c r="G5" i="20"/>
  <c r="G25" i="20" s="1"/>
  <c r="AD8" i="20"/>
  <c r="AD28" i="20" s="1"/>
  <c r="AD5" i="20"/>
  <c r="AD25" i="20" s="1"/>
  <c r="F8" i="20"/>
  <c r="F28" i="20" s="1"/>
  <c r="AC8" i="20"/>
  <c r="AC28" i="20" s="1"/>
  <c r="AC5" i="20"/>
  <c r="AC25" i="20" s="1"/>
  <c r="AB8" i="20"/>
  <c r="AB28" i="20" s="1"/>
  <c r="AB5" i="20"/>
  <c r="AB25" i="20" s="1"/>
  <c r="AA8" i="20"/>
  <c r="AA28" i="20" s="1"/>
  <c r="AA5" i="20"/>
  <c r="AA25" i="20" s="1"/>
  <c r="Z8" i="20"/>
  <c r="Z28" i="20" s="1"/>
  <c r="Z5" i="20"/>
  <c r="Z25" i="20" s="1"/>
  <c r="Y8" i="20"/>
  <c r="Y28" i="20" s="1"/>
  <c r="Y5" i="20"/>
  <c r="Y25" i="20" s="1"/>
  <c r="X8" i="20"/>
  <c r="X28" i="20" s="1"/>
  <c r="X5" i="20"/>
  <c r="X25" i="20" s="1"/>
  <c r="W8" i="20"/>
  <c r="W28" i="20" s="1"/>
  <c r="W5" i="20"/>
  <c r="W25" i="20" s="1"/>
  <c r="V8" i="20"/>
  <c r="V28" i="20" s="1"/>
  <c r="V5" i="20"/>
  <c r="V25" i="20" s="1"/>
  <c r="U8" i="20"/>
  <c r="U28" i="20" s="1"/>
  <c r="U5" i="20"/>
  <c r="U25" i="20" s="1"/>
  <c r="T8" i="20"/>
  <c r="T28" i="20" s="1"/>
  <c r="T5" i="20"/>
  <c r="T25" i="20" s="1"/>
  <c r="S8" i="20"/>
  <c r="S28" i="20" s="1"/>
  <c r="S5" i="20"/>
  <c r="S25" i="20" s="1"/>
  <c r="R8" i="20"/>
  <c r="R28" i="20" s="1"/>
  <c r="R5" i="20"/>
  <c r="R25" i="20" s="1"/>
  <c r="Q8" i="20"/>
  <c r="Q28" i="20" s="1"/>
  <c r="Q5" i="20"/>
  <c r="Q25" i="20" s="1"/>
  <c r="P8" i="20"/>
  <c r="P28" i="20" s="1"/>
  <c r="P5" i="20"/>
  <c r="P25" i="20" s="1"/>
  <c r="O8" i="20"/>
  <c r="O28" i="20" s="1"/>
  <c r="O5" i="20"/>
  <c r="O25" i="20" s="1"/>
  <c r="H5" i="8"/>
  <c r="J5" i="8"/>
  <c r="L5" i="8"/>
  <c r="AH5" i="8"/>
  <c r="AJ5" i="8"/>
  <c r="K5" i="8"/>
  <c r="AI5" i="8"/>
  <c r="G14" i="7"/>
  <c r="M8" i="8"/>
  <c r="AK8" i="8"/>
  <c r="O8" i="8"/>
  <c r="L8" i="8"/>
  <c r="N8" i="8"/>
  <c r="AL8" i="8"/>
  <c r="S8" i="8"/>
  <c r="U8" i="8"/>
  <c r="I8" i="8"/>
  <c r="P8" i="8"/>
  <c r="T8" i="8"/>
  <c r="Q8" i="8"/>
  <c r="R8" i="8"/>
  <c r="AH8" i="8"/>
  <c r="V8" i="8"/>
  <c r="W8" i="8"/>
  <c r="AC8" i="8"/>
  <c r="H8" i="8"/>
  <c r="AJ8" i="8"/>
  <c r="X8" i="8"/>
  <c r="AB8" i="8"/>
  <c r="AI8" i="8"/>
  <c r="Y8" i="8"/>
  <c r="G8" i="8"/>
  <c r="Z8" i="8"/>
  <c r="AA8" i="8"/>
  <c r="AD8" i="8"/>
  <c r="F8" i="8"/>
  <c r="AE8" i="8"/>
  <c r="AF8" i="8"/>
  <c r="AG8" i="8"/>
  <c r="J8" i="8"/>
  <c r="K8" i="8"/>
  <c r="G38" i="7"/>
  <c r="AB9" i="8"/>
  <c r="AC9" i="8"/>
  <c r="AG9" i="8"/>
  <c r="K9" i="8"/>
  <c r="M9" i="8"/>
  <c r="F9" i="8"/>
  <c r="AD9" i="8"/>
  <c r="Y9" i="8"/>
  <c r="G9" i="8"/>
  <c r="AE9" i="8"/>
  <c r="H9" i="8"/>
  <c r="I9" i="8"/>
  <c r="AK9" i="8"/>
  <c r="AA9" i="8"/>
  <c r="AF9" i="8"/>
  <c r="AH9" i="8"/>
  <c r="AJ9" i="8"/>
  <c r="AI9" i="8"/>
  <c r="X9" i="8"/>
  <c r="J9" i="8"/>
  <c r="W9" i="8"/>
  <c r="L9" i="8"/>
  <c r="N9" i="8"/>
  <c r="AL9" i="8"/>
  <c r="O9" i="8"/>
  <c r="P9" i="8"/>
  <c r="Q9" i="8"/>
  <c r="S9" i="8"/>
  <c r="V9" i="8"/>
  <c r="R9" i="8"/>
  <c r="U9" i="8"/>
  <c r="T9" i="8"/>
  <c r="Z9" i="8"/>
  <c r="M5" i="8"/>
  <c r="AK5" i="8"/>
  <c r="N5" i="8"/>
  <c r="O5" i="8"/>
  <c r="P5" i="8"/>
  <c r="R5" i="8"/>
  <c r="S5" i="8"/>
  <c r="T5" i="8"/>
  <c r="U5" i="8"/>
  <c r="V5" i="8"/>
  <c r="W5" i="8"/>
  <c r="X5" i="8"/>
  <c r="Y5" i="8"/>
  <c r="Z5" i="8"/>
  <c r="AA5" i="8"/>
  <c r="AB5" i="8"/>
  <c r="AC5" i="8"/>
  <c r="F5" i="8"/>
  <c r="AD5" i="8"/>
  <c r="G33" i="7"/>
  <c r="G57" i="7"/>
  <c r="G5" i="8"/>
  <c r="AE5" i="8"/>
  <c r="AL5" i="8"/>
  <c r="AF5" i="8"/>
  <c r="I5" i="8"/>
  <c r="AG5" i="8"/>
  <c r="AT6" i="8"/>
  <c r="BR6" i="8"/>
  <c r="BK14" i="8"/>
  <c r="BB15" i="8"/>
  <c r="E14" i="8"/>
  <c r="D14" i="21" s="1"/>
  <c r="E6" i="8"/>
  <c r="D6" i="21" s="1"/>
  <c r="E15" i="8"/>
  <c r="D15" i="21" s="1"/>
  <c r="AU6" i="8"/>
  <c r="AN14" i="8"/>
  <c r="BL14" i="8"/>
  <c r="BC15" i="8"/>
  <c r="AV6" i="8"/>
  <c r="AO14" i="8"/>
  <c r="BM14" i="8"/>
  <c r="BD15" i="8"/>
  <c r="AW6" i="8"/>
  <c r="AP14" i="8"/>
  <c r="BN14" i="8"/>
  <c r="BE15" i="8"/>
  <c r="AX6" i="8"/>
  <c r="AQ14" i="8"/>
  <c r="BO14" i="8"/>
  <c r="BF15" i="8"/>
  <c r="AY6" i="8"/>
  <c r="AR14" i="8"/>
  <c r="BP14" i="8"/>
  <c r="BG15" i="8"/>
  <c r="AZ6" i="8"/>
  <c r="AS14" i="8"/>
  <c r="BQ14" i="8"/>
  <c r="BH15" i="8"/>
  <c r="BA6" i="8"/>
  <c r="AT14" i="8"/>
  <c r="BR14" i="8"/>
  <c r="BI15" i="8"/>
  <c r="BB6" i="8"/>
  <c r="AU14" i="8"/>
  <c r="BS14" i="8"/>
  <c r="BJ15" i="8"/>
  <c r="BC6" i="8"/>
  <c r="AV14" i="8"/>
  <c r="AM14" i="8"/>
  <c r="BK15" i="8"/>
  <c r="BD6" i="8"/>
  <c r="AW14" i="8"/>
  <c r="AN15" i="8"/>
  <c r="BL15" i="8"/>
  <c r="BE6" i="8"/>
  <c r="AX14" i="8"/>
  <c r="AO15" i="8"/>
  <c r="BM15" i="8"/>
  <c r="BF6" i="8"/>
  <c r="AY14" i="8"/>
  <c r="AP15" i="8"/>
  <c r="BN15" i="8"/>
  <c r="BG6" i="8"/>
  <c r="AZ14" i="8"/>
  <c r="AQ15" i="8"/>
  <c r="BO15" i="8"/>
  <c r="BH6" i="8"/>
  <c r="BA14" i="8"/>
  <c r="AR15" i="8"/>
  <c r="BP15" i="8"/>
  <c r="BI6" i="8"/>
  <c r="BB14" i="8"/>
  <c r="AS15" i="8"/>
  <c r="BQ15" i="8"/>
  <c r="BJ6" i="8"/>
  <c r="BC14" i="8"/>
  <c r="AT15" i="8"/>
  <c r="BR15" i="8"/>
  <c r="AM6" i="8"/>
  <c r="BK6" i="8"/>
  <c r="BD14" i="8"/>
  <c r="AU15" i="8"/>
  <c r="BS15" i="8"/>
  <c r="AN6" i="8"/>
  <c r="BL6" i="8"/>
  <c r="BE14" i="8"/>
  <c r="AV15" i="8"/>
  <c r="AM15" i="8"/>
  <c r="AO6" i="8"/>
  <c r="BM6" i="8"/>
  <c r="BF14" i="8"/>
  <c r="AW15" i="8"/>
  <c r="AP6" i="8"/>
  <c r="BN6" i="8"/>
  <c r="BG14" i="8"/>
  <c r="AX15" i="8"/>
  <c r="AQ6" i="8"/>
  <c r="BO6" i="8"/>
  <c r="BH14" i="8"/>
  <c r="AY15" i="8"/>
  <c r="AR6" i="8"/>
  <c r="BP6" i="8"/>
  <c r="BI14" i="8"/>
  <c r="AZ15" i="8"/>
  <c r="AS6" i="8"/>
  <c r="BQ6" i="8"/>
  <c r="BS6" i="8"/>
  <c r="BJ14" i="8"/>
  <c r="BA15" i="8"/>
  <c r="D14" i="8" a="1"/>
  <c r="D14" i="8" s="1"/>
  <c r="E14" i="21" s="1"/>
  <c r="I14" i="21" s="1"/>
  <c r="D15" i="8" a="1"/>
  <c r="D15" i="8" s="1"/>
  <c r="E15" i="21" s="1"/>
  <c r="I15" i="21" s="1"/>
  <c r="D6" i="8" a="1"/>
  <c r="D6" i="8" s="1"/>
  <c r="E6" i="21" s="1"/>
  <c r="I6" i="21" s="1"/>
  <c r="D37" i="48" l="1"/>
  <c r="C37" i="48"/>
  <c r="B37" i="48"/>
  <c r="B11" i="46"/>
  <c r="AW16" i="8"/>
  <c r="BQ21" i="8"/>
  <c r="AY22" i="8"/>
  <c r="BA16" i="8"/>
  <c r="BP16" i="8"/>
  <c r="AO21" i="8"/>
  <c r="AQ22" i="8"/>
  <c r="BH22" i="8"/>
  <c r="E16" i="8"/>
  <c r="D16" i="21" s="1"/>
  <c r="BB21" i="8"/>
  <c r="BM21" i="8"/>
  <c r="BO22" i="8"/>
  <c r="AZ22" i="8"/>
  <c r="AP16" i="8"/>
  <c r="BH21" i="8"/>
  <c r="AT21" i="8"/>
  <c r="AR22" i="8"/>
  <c r="AO22" i="8"/>
  <c r="BI22" i="8"/>
  <c r="BR21" i="8"/>
  <c r="BP22" i="8"/>
  <c r="BA22" i="8"/>
  <c r="AM21" i="8"/>
  <c r="D21" i="8" a="1"/>
  <c r="D21" i="8" s="1"/>
  <c r="E21" i="21" s="1"/>
  <c r="I21" i="21" s="1"/>
  <c r="E21" i="8"/>
  <c r="D21" i="21" s="1"/>
  <c r="AW21" i="8"/>
  <c r="D36" i="20" a="1"/>
  <c r="D36" i="20" s="1"/>
  <c r="H16" i="21" s="1"/>
  <c r="F16" i="21" s="1"/>
  <c r="E36" i="20"/>
  <c r="G16" i="21" s="1"/>
  <c r="D42" i="20" a="1"/>
  <c r="D42" i="20" s="1"/>
  <c r="H22" i="21" s="1"/>
  <c r="F22" i="21" s="1"/>
  <c r="E42" i="20"/>
  <c r="G22" i="21" s="1"/>
  <c r="BC21" i="8"/>
  <c r="AP21" i="8"/>
  <c r="BB22" i="8"/>
  <c r="BJ22" i="8"/>
  <c r="BM16" i="8"/>
  <c r="BI16" i="8"/>
  <c r="AU16" i="8"/>
  <c r="BI21" i="8"/>
  <c r="BN21" i="8"/>
  <c r="AS22" i="8"/>
  <c r="BS16" i="8"/>
  <c r="AU21" i="8"/>
  <c r="BQ22" i="8"/>
  <c r="BK22" i="8"/>
  <c r="BE16" i="8"/>
  <c r="BD16" i="8"/>
  <c r="BS21" i="8"/>
  <c r="BC22" i="8"/>
  <c r="AV16" i="8"/>
  <c r="AR16" i="8"/>
  <c r="AY16" i="8"/>
  <c r="BD21" i="8"/>
  <c r="AT22" i="8"/>
  <c r="AN22" i="8"/>
  <c r="BJ16" i="8"/>
  <c r="BJ21" i="8"/>
  <c r="AQ21" i="8"/>
  <c r="BR22" i="8"/>
  <c r="BL22" i="8"/>
  <c r="AO16" i="8"/>
  <c r="BR16" i="8"/>
  <c r="AX21" i="8"/>
  <c r="BO21" i="8"/>
  <c r="AV21" i="8"/>
  <c r="BD22" i="8"/>
  <c r="E22" i="8"/>
  <c r="D22" i="21" s="1"/>
  <c r="AM22" i="8"/>
  <c r="D22" i="8" a="1"/>
  <c r="D22" i="8" s="1"/>
  <c r="E22" i="21" s="1"/>
  <c r="I22" i="21" s="1"/>
  <c r="AU22" i="8"/>
  <c r="BH16" i="8"/>
  <c r="BE21" i="8"/>
  <c r="BS22" i="8"/>
  <c r="AZ16" i="8"/>
  <c r="BL16" i="8"/>
  <c r="AT16" i="8"/>
  <c r="AN16" i="8"/>
  <c r="BC16" i="8"/>
  <c r="D16" i="8" a="1"/>
  <c r="D16" i="8" s="1"/>
  <c r="E16" i="21" s="1"/>
  <c r="I16" i="21" s="1"/>
  <c r="AX16" i="8"/>
  <c r="AY21" i="8"/>
  <c r="BK21" i="8"/>
  <c r="BE22" i="8"/>
  <c r="D41" i="20" a="1"/>
  <c r="D41" i="20" s="1"/>
  <c r="H21" i="21" s="1"/>
  <c r="F21" i="21" s="1"/>
  <c r="E41" i="20"/>
  <c r="G21" i="21" s="1"/>
  <c r="AV22" i="8"/>
  <c r="BN16" i="8"/>
  <c r="AR21" i="8"/>
  <c r="BO16" i="8"/>
  <c r="BG16" i="8"/>
  <c r="BQ16" i="8"/>
  <c r="BF21" i="8"/>
  <c r="BP21" i="8"/>
  <c r="BF22" i="8"/>
  <c r="AQ16" i="8"/>
  <c r="BK16" i="8"/>
  <c r="BB16" i="8"/>
  <c r="AS16" i="8"/>
  <c r="AZ21" i="8"/>
  <c r="AN21" i="8"/>
  <c r="AP22" i="8"/>
  <c r="AW22" i="8"/>
  <c r="BL21" i="8"/>
  <c r="BN22" i="8"/>
  <c r="AM16" i="8"/>
  <c r="AX22" i="8"/>
  <c r="BG22" i="8"/>
  <c r="BF16" i="8"/>
  <c r="BA21" i="8"/>
  <c r="BG21" i="8"/>
  <c r="AS21" i="8"/>
  <c r="BM22" i="8"/>
  <c r="U11" i="38"/>
  <c r="AF13" i="38"/>
  <c r="AF12" i="38"/>
  <c r="L13" i="38"/>
  <c r="L12" i="38"/>
  <c r="Z10" i="38"/>
  <c r="Z11" i="38"/>
  <c r="R10" i="38"/>
  <c r="R11" i="38"/>
  <c r="U12" i="38"/>
  <c r="U13" i="38"/>
  <c r="I10" i="38"/>
  <c r="I11" i="38"/>
  <c r="O13" i="38"/>
  <c r="O12" i="38"/>
  <c r="W12" i="38"/>
  <c r="W13" i="38"/>
  <c r="E13" i="38"/>
  <c r="E12" i="38"/>
  <c r="AG10" i="38"/>
  <c r="AG11" i="38"/>
  <c r="AC13" i="38"/>
  <c r="AC12" i="38"/>
  <c r="F13" i="38"/>
  <c r="F12" i="38"/>
  <c r="L11" i="38"/>
  <c r="L10" i="38"/>
  <c r="V10" i="38"/>
  <c r="V11" i="38"/>
  <c r="S11" i="38"/>
  <c r="S10" i="38"/>
  <c r="Z12" i="38"/>
  <c r="Z13" i="38"/>
  <c r="U10" i="38"/>
  <c r="J13" i="38"/>
  <c r="J12" i="38"/>
  <c r="O11" i="38"/>
  <c r="O10" i="38"/>
  <c r="W11" i="38"/>
  <c r="W10" i="38"/>
  <c r="C12" i="38"/>
  <c r="C13" i="38"/>
  <c r="E11" i="38"/>
  <c r="E10" i="38"/>
  <c r="P13" i="38"/>
  <c r="P12" i="38"/>
  <c r="AA12" i="38"/>
  <c r="AA13" i="38"/>
  <c r="AC11" i="38"/>
  <c r="AC10" i="38"/>
  <c r="J10" i="38"/>
  <c r="J11" i="38"/>
  <c r="X12" i="38"/>
  <c r="X13" i="38"/>
  <c r="AH10" i="38"/>
  <c r="AH11" i="38"/>
  <c r="M13" i="38"/>
  <c r="M12" i="38"/>
  <c r="T10" i="38"/>
  <c r="T11" i="38"/>
  <c r="C10" i="38"/>
  <c r="C11" i="38"/>
  <c r="F11" i="38"/>
  <c r="F10" i="38"/>
  <c r="H13" i="38"/>
  <c r="H12" i="38"/>
  <c r="P11" i="38"/>
  <c r="P10" i="38"/>
  <c r="AA10" i="38"/>
  <c r="AA11" i="38"/>
  <c r="AD11" i="38"/>
  <c r="AD10" i="38"/>
  <c r="I12" i="38"/>
  <c r="I13" i="38"/>
  <c r="Q13" i="38"/>
  <c r="Q12" i="38"/>
  <c r="X11" i="38"/>
  <c r="X10" i="38"/>
  <c r="G13" i="38"/>
  <c r="G12" i="38"/>
  <c r="M11" i="38"/>
  <c r="M10" i="38"/>
  <c r="T12" i="38"/>
  <c r="T13" i="38"/>
  <c r="AE13" i="38"/>
  <c r="AE12" i="38"/>
  <c r="AH13" i="38"/>
  <c r="AH12" i="38"/>
  <c r="S12" i="38"/>
  <c r="S13" i="38"/>
  <c r="Y12" i="38"/>
  <c r="Y13" i="38"/>
  <c r="B12" i="38"/>
  <c r="B13" i="38"/>
  <c r="Q11" i="38"/>
  <c r="Q10" i="38"/>
  <c r="Y10" i="38"/>
  <c r="Y11" i="38"/>
  <c r="D13" i="38"/>
  <c r="D12" i="38"/>
  <c r="G10" i="38"/>
  <c r="G11" i="38"/>
  <c r="K13" i="38"/>
  <c r="K12" i="38"/>
  <c r="AF10" i="38"/>
  <c r="AF11" i="38"/>
  <c r="AH37" i="38"/>
  <c r="J37" i="38"/>
  <c r="R36" i="38"/>
  <c r="Z35" i="38"/>
  <c r="Z6" i="48" s="1"/>
  <c r="AH34" i="38"/>
  <c r="AH5" i="48" s="1"/>
  <c r="J34" i="38"/>
  <c r="J5" i="48" s="1"/>
  <c r="R33" i="38"/>
  <c r="B33" i="38"/>
  <c r="AG37" i="38"/>
  <c r="I37" i="38"/>
  <c r="Q36" i="38"/>
  <c r="Y35" i="38"/>
  <c r="Y6" i="48" s="1"/>
  <c r="AG34" i="38"/>
  <c r="AG5" i="48" s="1"/>
  <c r="I34" i="38"/>
  <c r="I5" i="48" s="1"/>
  <c r="Q33" i="38"/>
  <c r="AF37" i="38"/>
  <c r="H37" i="38"/>
  <c r="P36" i="38"/>
  <c r="X35" i="38"/>
  <c r="X6" i="48" s="1"/>
  <c r="AF34" i="38"/>
  <c r="AF5" i="48" s="1"/>
  <c r="H34" i="38"/>
  <c r="H5" i="48" s="1"/>
  <c r="P33" i="38"/>
  <c r="AE37" i="38"/>
  <c r="G37" i="38"/>
  <c r="O36" i="38"/>
  <c r="W35" i="38"/>
  <c r="W6" i="48" s="1"/>
  <c r="AE34" i="38"/>
  <c r="AE5" i="48" s="1"/>
  <c r="G34" i="38"/>
  <c r="G5" i="48" s="1"/>
  <c r="O33" i="38"/>
  <c r="AD37" i="38"/>
  <c r="F37" i="38"/>
  <c r="N36" i="38"/>
  <c r="V35" i="38"/>
  <c r="V6" i="48" s="1"/>
  <c r="AD34" i="38"/>
  <c r="AD5" i="48" s="1"/>
  <c r="F34" i="38"/>
  <c r="F5" i="48" s="1"/>
  <c r="N33" i="38"/>
  <c r="AC37" i="38"/>
  <c r="E37" i="38"/>
  <c r="M36" i="38"/>
  <c r="U35" i="38"/>
  <c r="U6" i="48" s="1"/>
  <c r="AC34" i="38"/>
  <c r="AC5" i="48" s="1"/>
  <c r="E34" i="38"/>
  <c r="E5" i="48" s="1"/>
  <c r="M33" i="38"/>
  <c r="AB37" i="38"/>
  <c r="D37" i="38"/>
  <c r="L36" i="38"/>
  <c r="T35" i="38"/>
  <c r="T6" i="48" s="1"/>
  <c r="AB34" i="38"/>
  <c r="AB5" i="48" s="1"/>
  <c r="D34" i="38"/>
  <c r="D5" i="48" s="1"/>
  <c r="L33" i="38"/>
  <c r="AA37" i="38"/>
  <c r="C37" i="38"/>
  <c r="K36" i="38"/>
  <c r="S35" i="38"/>
  <c r="S6" i="48" s="1"/>
  <c r="AA34" i="38"/>
  <c r="AA5" i="48" s="1"/>
  <c r="C34" i="38"/>
  <c r="C5" i="48" s="1"/>
  <c r="K33" i="38"/>
  <c r="Z37" i="38"/>
  <c r="AH36" i="38"/>
  <c r="J36" i="38"/>
  <c r="R35" i="38"/>
  <c r="R6" i="48" s="1"/>
  <c r="Z34" i="38"/>
  <c r="Z5" i="48" s="1"/>
  <c r="AH33" i="38"/>
  <c r="J33" i="38"/>
  <c r="Y37" i="38"/>
  <c r="AG36" i="38"/>
  <c r="I36" i="38"/>
  <c r="Q35" i="38"/>
  <c r="Q6" i="48" s="1"/>
  <c r="Y34" i="38"/>
  <c r="Y5" i="48" s="1"/>
  <c r="AG33" i="38"/>
  <c r="I33" i="38"/>
  <c r="X37" i="38"/>
  <c r="AF36" i="38"/>
  <c r="H36" i="38"/>
  <c r="P35" i="38"/>
  <c r="P6" i="48" s="1"/>
  <c r="X34" i="38"/>
  <c r="X5" i="48" s="1"/>
  <c r="AF33" i="38"/>
  <c r="H33" i="38"/>
  <c r="W37" i="38"/>
  <c r="AE36" i="38"/>
  <c r="G36" i="38"/>
  <c r="O35" i="38"/>
  <c r="O6" i="48" s="1"/>
  <c r="W34" i="38"/>
  <c r="W5" i="48" s="1"/>
  <c r="AE33" i="38"/>
  <c r="G33" i="38"/>
  <c r="V37" i="38"/>
  <c r="AD36" i="38"/>
  <c r="F36" i="38"/>
  <c r="N35" i="38"/>
  <c r="N6" i="48" s="1"/>
  <c r="V34" i="38"/>
  <c r="V5" i="48" s="1"/>
  <c r="AD33" i="38"/>
  <c r="F33" i="38"/>
  <c r="U37" i="38"/>
  <c r="AC36" i="38"/>
  <c r="E36" i="38"/>
  <c r="M35" i="38"/>
  <c r="M6" i="48" s="1"/>
  <c r="U34" i="38"/>
  <c r="U5" i="48" s="1"/>
  <c r="AC33" i="38"/>
  <c r="E33" i="38"/>
  <c r="T37" i="38"/>
  <c r="AB36" i="38"/>
  <c r="D36" i="38"/>
  <c r="L35" i="38"/>
  <c r="L6" i="48" s="1"/>
  <c r="T34" i="38"/>
  <c r="T5" i="48" s="1"/>
  <c r="AB33" i="38"/>
  <c r="D33" i="38"/>
  <c r="S37" i="38"/>
  <c r="AA36" i="38"/>
  <c r="C36" i="38"/>
  <c r="K35" i="38"/>
  <c r="K6" i="48" s="1"/>
  <c r="S34" i="38"/>
  <c r="S5" i="48" s="1"/>
  <c r="AA33" i="38"/>
  <c r="C33" i="38"/>
  <c r="R37" i="38"/>
  <c r="Z36" i="38"/>
  <c r="AH35" i="38"/>
  <c r="AH6" i="48" s="1"/>
  <c r="J35" i="38"/>
  <c r="J6" i="48" s="1"/>
  <c r="R34" i="38"/>
  <c r="R5" i="48" s="1"/>
  <c r="Z33" i="38"/>
  <c r="Q37" i="38"/>
  <c r="Y36" i="38"/>
  <c r="AG35" i="38"/>
  <c r="AG6" i="48" s="1"/>
  <c r="I35" i="38"/>
  <c r="I6" i="48" s="1"/>
  <c r="Q34" i="38"/>
  <c r="Q5" i="48" s="1"/>
  <c r="Y33" i="38"/>
  <c r="P37" i="38"/>
  <c r="X36" i="38"/>
  <c r="AF35" i="38"/>
  <c r="AF6" i="48" s="1"/>
  <c r="H35" i="38"/>
  <c r="H6" i="48" s="1"/>
  <c r="P34" i="38"/>
  <c r="P5" i="48" s="1"/>
  <c r="X33" i="38"/>
  <c r="O37" i="38"/>
  <c r="W36" i="38"/>
  <c r="AE35" i="38"/>
  <c r="AE6" i="48" s="1"/>
  <c r="G35" i="38"/>
  <c r="G6" i="48" s="1"/>
  <c r="O34" i="38"/>
  <c r="O5" i="48" s="1"/>
  <c r="W33" i="38"/>
  <c r="N37" i="38"/>
  <c r="V36" i="38"/>
  <c r="AD35" i="38"/>
  <c r="AD6" i="48" s="1"/>
  <c r="F35" i="38"/>
  <c r="F6" i="48" s="1"/>
  <c r="N34" i="38"/>
  <c r="N5" i="48" s="1"/>
  <c r="V33" i="38"/>
  <c r="B37" i="38"/>
  <c r="M37" i="38"/>
  <c r="U36" i="38"/>
  <c r="AC35" i="38"/>
  <c r="AC6" i="48" s="1"/>
  <c r="E35" i="38"/>
  <c r="E6" i="48" s="1"/>
  <c r="M34" i="38"/>
  <c r="M5" i="48" s="1"/>
  <c r="U33" i="38"/>
  <c r="B36" i="38"/>
  <c r="L37" i="38"/>
  <c r="T36" i="38"/>
  <c r="AB35" i="38"/>
  <c r="AB6" i="48" s="1"/>
  <c r="D35" i="38"/>
  <c r="D6" i="48" s="1"/>
  <c r="L34" i="38"/>
  <c r="T33" i="38"/>
  <c r="B35" i="38"/>
  <c r="B6" i="48" s="1"/>
  <c r="K37" i="38"/>
  <c r="S36" i="38"/>
  <c r="AA35" i="38"/>
  <c r="AA6" i="48" s="1"/>
  <c r="C35" i="38"/>
  <c r="C6" i="48" s="1"/>
  <c r="K34" i="38"/>
  <c r="K5" i="48" s="1"/>
  <c r="S33" i="38"/>
  <c r="B34" i="38"/>
  <c r="B5" i="48" s="1"/>
  <c r="AB13" i="38"/>
  <c r="AB12" i="38"/>
  <c r="AE10" i="38"/>
  <c r="AE11" i="38"/>
  <c r="N13" i="38"/>
  <c r="N12" i="38"/>
  <c r="AG12" i="38"/>
  <c r="AG13" i="38"/>
  <c r="B11" i="38"/>
  <c r="B10" i="38"/>
  <c r="V13" i="38"/>
  <c r="V12" i="38"/>
  <c r="R13" i="38"/>
  <c r="R12" i="38"/>
  <c r="D10" i="38"/>
  <c r="D11" i="38"/>
  <c r="K11" i="38"/>
  <c r="K10" i="38"/>
  <c r="AB11" i="38"/>
  <c r="AB10" i="38"/>
  <c r="H10" i="38"/>
  <c r="H11" i="38"/>
  <c r="AD13" i="38"/>
  <c r="AD12" i="38"/>
  <c r="N11" i="38"/>
  <c r="N10" i="38"/>
  <c r="AF13" i="20"/>
  <c r="AF33" i="20" s="1"/>
  <c r="H13" i="20"/>
  <c r="H33" i="20" s="1"/>
  <c r="AE13" i="20"/>
  <c r="AE33" i="20" s="1"/>
  <c r="G13" i="20"/>
  <c r="G33" i="20" s="1"/>
  <c r="AD13" i="20"/>
  <c r="AD33" i="20" s="1"/>
  <c r="AC13" i="20"/>
  <c r="AC33" i="20" s="1"/>
  <c r="AB13" i="20"/>
  <c r="AB33" i="20" s="1"/>
  <c r="AA13" i="20"/>
  <c r="AA33" i="20" s="1"/>
  <c r="Z13" i="20"/>
  <c r="Z33" i="20" s="1"/>
  <c r="Y13" i="20"/>
  <c r="Y33" i="20" s="1"/>
  <c r="X13" i="20"/>
  <c r="X33" i="20" s="1"/>
  <c r="W13" i="20"/>
  <c r="W33" i="20" s="1"/>
  <c r="V13" i="20"/>
  <c r="V33" i="20" s="1"/>
  <c r="U13" i="20"/>
  <c r="U33" i="20" s="1"/>
  <c r="F13" i="20"/>
  <c r="F33" i="20" s="1"/>
  <c r="T13" i="20"/>
  <c r="T33" i="20" s="1"/>
  <c r="S13" i="20"/>
  <c r="S33" i="20" s="1"/>
  <c r="R13" i="20"/>
  <c r="R33" i="20" s="1"/>
  <c r="Q13" i="20"/>
  <c r="Q33" i="20" s="1"/>
  <c r="P13" i="20"/>
  <c r="P33" i="20" s="1"/>
  <c r="O13" i="20"/>
  <c r="O33" i="20" s="1"/>
  <c r="AL13" i="20"/>
  <c r="AL33" i="20" s="1"/>
  <c r="N13" i="20"/>
  <c r="N33" i="20" s="1"/>
  <c r="AK13" i="20"/>
  <c r="AK33" i="20" s="1"/>
  <c r="M13" i="20"/>
  <c r="M33" i="20" s="1"/>
  <c r="AJ13" i="20"/>
  <c r="AJ33" i="20" s="1"/>
  <c r="L13" i="20"/>
  <c r="L33" i="20" s="1"/>
  <c r="AI13" i="20"/>
  <c r="AI33" i="20" s="1"/>
  <c r="K13" i="20"/>
  <c r="K33" i="20" s="1"/>
  <c r="AH13" i="20"/>
  <c r="AH33" i="20" s="1"/>
  <c r="J13" i="20"/>
  <c r="J33" i="20" s="1"/>
  <c r="AG13" i="20"/>
  <c r="AG33" i="20" s="1"/>
  <c r="I13" i="20"/>
  <c r="I33" i="20" s="1"/>
  <c r="P12" i="20"/>
  <c r="P32" i="20" s="1"/>
  <c r="O12" i="20"/>
  <c r="O32" i="20" s="1"/>
  <c r="AL12" i="20"/>
  <c r="AL32" i="20" s="1"/>
  <c r="N12" i="20"/>
  <c r="N32" i="20" s="1"/>
  <c r="AK12" i="20"/>
  <c r="AK32" i="20" s="1"/>
  <c r="M12" i="20"/>
  <c r="M32" i="20" s="1"/>
  <c r="AJ12" i="20"/>
  <c r="AJ32" i="20" s="1"/>
  <c r="L12" i="20"/>
  <c r="L32" i="20" s="1"/>
  <c r="AI12" i="20"/>
  <c r="AI32" i="20" s="1"/>
  <c r="K12" i="20"/>
  <c r="K32" i="20" s="1"/>
  <c r="AH12" i="20"/>
  <c r="AH32" i="20" s="1"/>
  <c r="J12" i="20"/>
  <c r="J32" i="20" s="1"/>
  <c r="AG12" i="20"/>
  <c r="AG32" i="20" s="1"/>
  <c r="I12" i="20"/>
  <c r="I32" i="20" s="1"/>
  <c r="AF12" i="20"/>
  <c r="AF32" i="20" s="1"/>
  <c r="H12" i="20"/>
  <c r="H32" i="20" s="1"/>
  <c r="AE12" i="20"/>
  <c r="AE32" i="20" s="1"/>
  <c r="G12" i="20"/>
  <c r="G32" i="20" s="1"/>
  <c r="AD12" i="20"/>
  <c r="AD32" i="20" s="1"/>
  <c r="AC12" i="20"/>
  <c r="AC32" i="20" s="1"/>
  <c r="AB12" i="20"/>
  <c r="AB32" i="20" s="1"/>
  <c r="F12" i="20"/>
  <c r="F32" i="20" s="1"/>
  <c r="AA12" i="20"/>
  <c r="AA32" i="20" s="1"/>
  <c r="Z12" i="20"/>
  <c r="Z32" i="20" s="1"/>
  <c r="Y12" i="20"/>
  <c r="Y32" i="20" s="1"/>
  <c r="X12" i="20"/>
  <c r="X32" i="20" s="1"/>
  <c r="W12" i="20"/>
  <c r="W32" i="20" s="1"/>
  <c r="V12" i="20"/>
  <c r="V32" i="20" s="1"/>
  <c r="U12" i="20"/>
  <c r="U32" i="20" s="1"/>
  <c r="T12" i="20"/>
  <c r="T32" i="20" s="1"/>
  <c r="S12" i="20"/>
  <c r="S32" i="20" s="1"/>
  <c r="R12" i="20"/>
  <c r="R32" i="20" s="1"/>
  <c r="Q12" i="20"/>
  <c r="Q32" i="20" s="1"/>
  <c r="I25" i="20"/>
  <c r="D25" i="20" s="1" a="1"/>
  <c r="D25" i="20" s="1"/>
  <c r="H5" i="21" s="1"/>
  <c r="F5" i="21" s="1"/>
  <c r="D29" i="20" a="1"/>
  <c r="D29" i="20" s="1"/>
  <c r="H9" i="21" s="1"/>
  <c r="F9" i="21" s="1"/>
  <c r="I28" i="20"/>
  <c r="D28" i="20" s="1" a="1"/>
  <c r="D28" i="20" s="1"/>
  <c r="H8" i="21" s="1"/>
  <c r="F8" i="21" s="1"/>
  <c r="V7" i="20"/>
  <c r="V27" i="20" s="1"/>
  <c r="U7" i="20"/>
  <c r="U27" i="20" s="1"/>
  <c r="T7" i="20"/>
  <c r="T27" i="20" s="1"/>
  <c r="S7" i="20"/>
  <c r="S27" i="20" s="1"/>
  <c r="R7" i="20"/>
  <c r="R27" i="20" s="1"/>
  <c r="Q7" i="20"/>
  <c r="Q27" i="20" s="1"/>
  <c r="P7" i="20"/>
  <c r="P27" i="20" s="1"/>
  <c r="O7" i="20"/>
  <c r="O27" i="20" s="1"/>
  <c r="AL7" i="20"/>
  <c r="AL27" i="20" s="1"/>
  <c r="N7" i="20"/>
  <c r="N27" i="20" s="1"/>
  <c r="AK7" i="20"/>
  <c r="AK27" i="20" s="1"/>
  <c r="M7" i="20"/>
  <c r="M27" i="20" s="1"/>
  <c r="F7" i="20"/>
  <c r="F27" i="20" s="1"/>
  <c r="AJ7" i="20"/>
  <c r="AJ27" i="20" s="1"/>
  <c r="L7" i="20"/>
  <c r="L27" i="20" s="1"/>
  <c r="AI7" i="20"/>
  <c r="AI27" i="20" s="1"/>
  <c r="K7" i="20"/>
  <c r="K27" i="20" s="1"/>
  <c r="AH7" i="20"/>
  <c r="AH27" i="20" s="1"/>
  <c r="J7" i="20"/>
  <c r="J27" i="20" s="1"/>
  <c r="AG7" i="20"/>
  <c r="AG27" i="20" s="1"/>
  <c r="I7" i="20"/>
  <c r="I27" i="20" s="1"/>
  <c r="AF7" i="20"/>
  <c r="AF27" i="20" s="1"/>
  <c r="H7" i="20"/>
  <c r="H27" i="20" s="1"/>
  <c r="AE7" i="20"/>
  <c r="AE27" i="20" s="1"/>
  <c r="G7" i="20"/>
  <c r="G27" i="20" s="1"/>
  <c r="AD7" i="20"/>
  <c r="AD27" i="20" s="1"/>
  <c r="AC7" i="20"/>
  <c r="AC27" i="20" s="1"/>
  <c r="AB7" i="20"/>
  <c r="AB27" i="20" s="1"/>
  <c r="AA7" i="20"/>
  <c r="AA27" i="20" s="1"/>
  <c r="Z7" i="20"/>
  <c r="Z27" i="20" s="1"/>
  <c r="Y7" i="20"/>
  <c r="Y27" i="20" s="1"/>
  <c r="X7" i="20"/>
  <c r="X27" i="20" s="1"/>
  <c r="W7" i="20"/>
  <c r="W27" i="20" s="1"/>
  <c r="AU5" i="8"/>
  <c r="BA5" i="8"/>
  <c r="AX5" i="8"/>
  <c r="BR5" i="8"/>
  <c r="AO9" i="8"/>
  <c r="BI8" i="8"/>
  <c r="BL9" i="8"/>
  <c r="BE8" i="8"/>
  <c r="AO5" i="8"/>
  <c r="BC5" i="8"/>
  <c r="BG9" i="8"/>
  <c r="AN9" i="8"/>
  <c r="BQ8" i="8"/>
  <c r="AM5" i="8"/>
  <c r="BA9" i="8"/>
  <c r="BF9" i="8"/>
  <c r="AO8" i="8"/>
  <c r="BB9" i="8"/>
  <c r="BK9" i="8"/>
  <c r="BJ8" i="8"/>
  <c r="BD5" i="8"/>
  <c r="AZ5" i="8"/>
  <c r="AY9" i="8"/>
  <c r="D9" i="8" a="1"/>
  <c r="D9" i="8" s="1"/>
  <c r="E9" i="21" s="1"/>
  <c r="I9" i="21" s="1"/>
  <c r="AM9" i="8"/>
  <c r="E9" i="8"/>
  <c r="D9" i="21" s="1"/>
  <c r="BD8" i="8"/>
  <c r="BC9" i="8"/>
  <c r="AT9" i="8"/>
  <c r="BC8" i="8"/>
  <c r="BP5" i="8"/>
  <c r="AZ9" i="8"/>
  <c r="AR9" i="8"/>
  <c r="BO8" i="8"/>
  <c r="BJ5" i="8"/>
  <c r="AX9" i="8"/>
  <c r="BN9" i="8"/>
  <c r="AY8" i="8"/>
  <c r="BO5" i="8"/>
  <c r="AW9" i="8"/>
  <c r="BJ9" i="8"/>
  <c r="AX8" i="8"/>
  <c r="BG5" i="8"/>
  <c r="AW5" i="8"/>
  <c r="AV9" i="8"/>
  <c r="BI9" i="8"/>
  <c r="BA8" i="8"/>
  <c r="D5" i="8" a="1"/>
  <c r="D5" i="8" s="1"/>
  <c r="E5" i="21" s="1"/>
  <c r="I5" i="21" s="1"/>
  <c r="AN5" i="8"/>
  <c r="BI5" i="8"/>
  <c r="BF5" i="8"/>
  <c r="BS9" i="8"/>
  <c r="S13" i="8"/>
  <c r="R13" i="8"/>
  <c r="Q13" i="8"/>
  <c r="P13" i="8"/>
  <c r="O13" i="8"/>
  <c r="AL13" i="8"/>
  <c r="N13" i="8"/>
  <c r="AK13" i="8"/>
  <c r="M13" i="8"/>
  <c r="AJ13" i="8"/>
  <c r="L13" i="8"/>
  <c r="AI13" i="8"/>
  <c r="K13" i="8"/>
  <c r="AH13" i="8"/>
  <c r="J13" i="8"/>
  <c r="AG13" i="8"/>
  <c r="I13" i="8"/>
  <c r="AF13" i="8"/>
  <c r="H13" i="8"/>
  <c r="AE13" i="8"/>
  <c r="G13" i="8"/>
  <c r="AD13" i="8"/>
  <c r="F13" i="8"/>
  <c r="AC13" i="8"/>
  <c r="T13" i="8"/>
  <c r="AB13" i="8"/>
  <c r="AA13" i="8"/>
  <c r="Z13" i="8"/>
  <c r="Y13" i="8"/>
  <c r="X13" i="8"/>
  <c r="W13" i="8"/>
  <c r="V13" i="8"/>
  <c r="U13" i="8"/>
  <c r="AW8" i="8"/>
  <c r="E5" i="8"/>
  <c r="D5" i="21" s="1"/>
  <c r="AU9" i="8"/>
  <c r="AR8" i="8"/>
  <c r="AP8" i="8"/>
  <c r="AR5" i="8"/>
  <c r="AT5" i="8"/>
  <c r="AS9" i="8"/>
  <c r="AQ8" i="8"/>
  <c r="BB8" i="8"/>
  <c r="BD9" i="8"/>
  <c r="BN8" i="8"/>
  <c r="AZ8" i="8"/>
  <c r="BB5" i="8"/>
  <c r="AS5" i="8"/>
  <c r="AV5" i="8"/>
  <c r="AQ9" i="8"/>
  <c r="BM8" i="8"/>
  <c r="BS8" i="8"/>
  <c r="BE9" i="8"/>
  <c r="BL8" i="8"/>
  <c r="AU8" i="8"/>
  <c r="BP9" i="8"/>
  <c r="E8" i="8"/>
  <c r="D8" i="21" s="1"/>
  <c r="AM8" i="8"/>
  <c r="D8" i="8" a="1"/>
  <c r="D8" i="8" s="1"/>
  <c r="E8" i="21" s="1"/>
  <c r="I8" i="21" s="1"/>
  <c r="AS8" i="8"/>
  <c r="BM5" i="8"/>
  <c r="BE5" i="8"/>
  <c r="BQ5" i="8"/>
  <c r="AQ5" i="8"/>
  <c r="BQ9" i="8"/>
  <c r="BK8" i="8"/>
  <c r="AV8" i="8"/>
  <c r="BO9" i="8"/>
  <c r="BH8" i="8"/>
  <c r="BR8" i="8"/>
  <c r="AY5" i="8"/>
  <c r="BK5" i="8"/>
  <c r="BM9" i="8"/>
  <c r="BG8" i="8"/>
  <c r="AT8" i="8"/>
  <c r="AP5" i="8"/>
  <c r="BH9" i="8"/>
  <c r="AN8" i="8"/>
  <c r="AB12" i="8"/>
  <c r="AA12" i="8"/>
  <c r="Z12" i="8"/>
  <c r="Y12" i="8"/>
  <c r="W12" i="8"/>
  <c r="X12" i="8"/>
  <c r="AC12" i="8"/>
  <c r="V12" i="8"/>
  <c r="U12" i="8"/>
  <c r="T12" i="8"/>
  <c r="S12" i="8"/>
  <c r="R12" i="8"/>
  <c r="Q12" i="8"/>
  <c r="P12" i="8"/>
  <c r="M12" i="8"/>
  <c r="O12" i="8"/>
  <c r="AL12" i="8"/>
  <c r="N12" i="8"/>
  <c r="AK12" i="8"/>
  <c r="AJ12" i="8"/>
  <c r="L12" i="8"/>
  <c r="AI12" i="8"/>
  <c r="K12" i="8"/>
  <c r="AH12" i="8"/>
  <c r="J12" i="8"/>
  <c r="AG12" i="8"/>
  <c r="I12" i="8"/>
  <c r="AF12" i="8"/>
  <c r="H12" i="8"/>
  <c r="AE12" i="8"/>
  <c r="G12" i="8"/>
  <c r="AD12" i="8"/>
  <c r="F12" i="8"/>
  <c r="AB7" i="8"/>
  <c r="AA7" i="8"/>
  <c r="Z7" i="8"/>
  <c r="Y7" i="8"/>
  <c r="X7" i="8"/>
  <c r="W7" i="8"/>
  <c r="V7" i="8"/>
  <c r="U7" i="8"/>
  <c r="T7" i="8"/>
  <c r="S7" i="8"/>
  <c r="R7" i="8"/>
  <c r="Q7" i="8"/>
  <c r="P7" i="8"/>
  <c r="O7" i="8"/>
  <c r="N7" i="8"/>
  <c r="AK7" i="8"/>
  <c r="M7" i="8"/>
  <c r="AJ7" i="8"/>
  <c r="L7" i="8"/>
  <c r="AI7" i="8"/>
  <c r="K7" i="8"/>
  <c r="AH7" i="8"/>
  <c r="J7" i="8"/>
  <c r="AG7" i="8"/>
  <c r="I7" i="8"/>
  <c r="AF7" i="8"/>
  <c r="H7" i="8"/>
  <c r="AE7" i="8"/>
  <c r="G7" i="8"/>
  <c r="AD7" i="8"/>
  <c r="F7" i="8"/>
  <c r="AL7" i="8"/>
  <c r="AC7" i="8"/>
  <c r="BL5" i="8"/>
  <c r="BR9" i="8"/>
  <c r="BF8" i="8"/>
  <c r="BN5" i="8"/>
  <c r="BH5" i="8"/>
  <c r="BS5" i="8"/>
  <c r="AP9" i="8"/>
  <c r="BP8" i="8"/>
  <c r="B18" i="48" l="1"/>
  <c r="B25" i="48" s="1"/>
  <c r="B17" i="48"/>
  <c r="B24" i="48" s="1"/>
  <c r="B16" i="48"/>
  <c r="B23" i="48" s="1"/>
  <c r="B15" i="48"/>
  <c r="B22" i="48" s="1"/>
  <c r="B14" i="48"/>
  <c r="B21" i="48" s="1"/>
  <c r="B13" i="48"/>
  <c r="B20" i="48" s="1"/>
  <c r="B8" i="48"/>
  <c r="B10" i="48" s="1"/>
  <c r="K18" i="48"/>
  <c r="K25" i="48" s="1"/>
  <c r="K17" i="48"/>
  <c r="K24" i="48" s="1"/>
  <c r="K16" i="48"/>
  <c r="K23" i="48" s="1"/>
  <c r="K15" i="48"/>
  <c r="K22" i="48" s="1"/>
  <c r="K14" i="48"/>
  <c r="K21" i="48" s="1"/>
  <c r="K13" i="48"/>
  <c r="K20" i="48" s="1"/>
  <c r="K8" i="48"/>
  <c r="K10" i="48" s="1"/>
  <c r="B36" i="43"/>
  <c r="B37" i="43" s="1"/>
  <c r="B43" i="43" s="1"/>
  <c r="L5" i="48"/>
  <c r="M18" i="48"/>
  <c r="M25" i="48" s="1"/>
  <c r="M17" i="48"/>
  <c r="M24" i="48" s="1"/>
  <c r="M16" i="48"/>
  <c r="M23" i="48" s="1"/>
  <c r="M15" i="48"/>
  <c r="M22" i="48" s="1"/>
  <c r="M14" i="48"/>
  <c r="M21" i="48" s="1"/>
  <c r="M13" i="48"/>
  <c r="M20" i="48" s="1"/>
  <c r="M8" i="48"/>
  <c r="M10" i="48" s="1"/>
  <c r="N18" i="48"/>
  <c r="N25" i="48" s="1"/>
  <c r="N17" i="48"/>
  <c r="N24" i="48" s="1"/>
  <c r="N16" i="48"/>
  <c r="N23" i="48" s="1"/>
  <c r="N15" i="48"/>
  <c r="N22" i="48" s="1"/>
  <c r="N14" i="48"/>
  <c r="N21" i="48" s="1"/>
  <c r="N13" i="48"/>
  <c r="N20" i="48" s="1"/>
  <c r="N8" i="48"/>
  <c r="N10" i="48" s="1"/>
  <c r="O18" i="48"/>
  <c r="O25" i="48" s="1"/>
  <c r="O17" i="48"/>
  <c r="O24" i="48" s="1"/>
  <c r="O16" i="48"/>
  <c r="O23" i="48" s="1"/>
  <c r="O15" i="48"/>
  <c r="O22" i="48" s="1"/>
  <c r="O14" i="48"/>
  <c r="O21" i="48" s="1"/>
  <c r="O13" i="48"/>
  <c r="O20" i="48" s="1"/>
  <c r="O8" i="48"/>
  <c r="O10" i="48" s="1"/>
  <c r="P18" i="48"/>
  <c r="P25" i="48" s="1"/>
  <c r="P17" i="48"/>
  <c r="P24" i="48" s="1"/>
  <c r="P16" i="48"/>
  <c r="P23" i="48" s="1"/>
  <c r="P15" i="48"/>
  <c r="P22" i="48" s="1"/>
  <c r="P14" i="48"/>
  <c r="P21" i="48" s="1"/>
  <c r="P13" i="48"/>
  <c r="P20" i="48" s="1"/>
  <c r="P8" i="48"/>
  <c r="P10" i="48" s="1"/>
  <c r="Q18" i="48"/>
  <c r="Q25" i="48" s="1"/>
  <c r="Q17" i="48"/>
  <c r="Q24" i="48" s="1"/>
  <c r="Q16" i="48"/>
  <c r="Q23" i="48" s="1"/>
  <c r="Q15" i="48"/>
  <c r="Q22" i="48" s="1"/>
  <c r="Q14" i="48"/>
  <c r="Q21" i="48" s="1"/>
  <c r="Q13" i="48"/>
  <c r="Q20" i="48" s="1"/>
  <c r="Q8" i="48"/>
  <c r="Q10" i="48" s="1"/>
  <c r="R18" i="48"/>
  <c r="R25" i="48" s="1"/>
  <c r="R17" i="48"/>
  <c r="R24" i="48" s="1"/>
  <c r="R16" i="48"/>
  <c r="R23" i="48" s="1"/>
  <c r="R15" i="48"/>
  <c r="R22" i="48" s="1"/>
  <c r="R14" i="48"/>
  <c r="R21" i="48" s="1"/>
  <c r="R13" i="48"/>
  <c r="R20" i="48" s="1"/>
  <c r="R8" i="48"/>
  <c r="R10" i="48" s="1"/>
  <c r="S18" i="48"/>
  <c r="S25" i="48" s="1"/>
  <c r="S17" i="48"/>
  <c r="S24" i="48" s="1"/>
  <c r="S16" i="48"/>
  <c r="S23" i="48" s="1"/>
  <c r="S15" i="48"/>
  <c r="S22" i="48" s="1"/>
  <c r="S14" i="48"/>
  <c r="S21" i="48" s="1"/>
  <c r="S13" i="48"/>
  <c r="S20" i="48" s="1"/>
  <c r="S8" i="48"/>
  <c r="S10" i="48" s="1"/>
  <c r="T18" i="48"/>
  <c r="T25" i="48" s="1"/>
  <c r="T17" i="48"/>
  <c r="T24" i="48" s="1"/>
  <c r="T16" i="48"/>
  <c r="T23" i="48" s="1"/>
  <c r="T15" i="48"/>
  <c r="T22" i="48" s="1"/>
  <c r="T14" i="48"/>
  <c r="T21" i="48" s="1"/>
  <c r="T13" i="48"/>
  <c r="T20" i="48" s="1"/>
  <c r="T8" i="48"/>
  <c r="T10" i="48" s="1"/>
  <c r="U18" i="48"/>
  <c r="U25" i="48" s="1"/>
  <c r="U17" i="48"/>
  <c r="U24" i="48" s="1"/>
  <c r="U16" i="48"/>
  <c r="U23" i="48" s="1"/>
  <c r="U15" i="48"/>
  <c r="U22" i="48" s="1"/>
  <c r="U14" i="48"/>
  <c r="U21" i="48" s="1"/>
  <c r="U13" i="48"/>
  <c r="U20" i="48" s="1"/>
  <c r="U8" i="48"/>
  <c r="U10" i="48" s="1"/>
  <c r="V18" i="48"/>
  <c r="V25" i="48" s="1"/>
  <c r="V17" i="48"/>
  <c r="V24" i="48" s="1"/>
  <c r="V16" i="48"/>
  <c r="V23" i="48" s="1"/>
  <c r="V15" i="48"/>
  <c r="V22" i="48" s="1"/>
  <c r="V14" i="48"/>
  <c r="V21" i="48" s="1"/>
  <c r="V13" i="48"/>
  <c r="V20" i="48" s="1"/>
  <c r="V8" i="48"/>
  <c r="V10" i="48" s="1"/>
  <c r="W18" i="48"/>
  <c r="W25" i="48" s="1"/>
  <c r="W17" i="48"/>
  <c r="W24" i="48" s="1"/>
  <c r="W16" i="48"/>
  <c r="W23" i="48" s="1"/>
  <c r="W15" i="48"/>
  <c r="W22" i="48" s="1"/>
  <c r="W14" i="48"/>
  <c r="W21" i="48" s="1"/>
  <c r="W13" i="48"/>
  <c r="W20" i="48" s="1"/>
  <c r="W8" i="48"/>
  <c r="W10" i="48" s="1"/>
  <c r="X18" i="48"/>
  <c r="X25" i="48" s="1"/>
  <c r="X17" i="48"/>
  <c r="X24" i="48" s="1"/>
  <c r="X16" i="48"/>
  <c r="X23" i="48" s="1"/>
  <c r="X15" i="48"/>
  <c r="X22" i="48" s="1"/>
  <c r="X14" i="48"/>
  <c r="X21" i="48" s="1"/>
  <c r="X13" i="48"/>
  <c r="X20" i="48" s="1"/>
  <c r="X8" i="48"/>
  <c r="X10" i="48" s="1"/>
  <c r="Y18" i="48"/>
  <c r="Y25" i="48" s="1"/>
  <c r="Y17" i="48"/>
  <c r="Y24" i="48" s="1"/>
  <c r="Y16" i="48"/>
  <c r="Y23" i="48" s="1"/>
  <c r="Y15" i="48"/>
  <c r="Y22" i="48" s="1"/>
  <c r="Y14" i="48"/>
  <c r="Y21" i="48" s="1"/>
  <c r="Y13" i="48"/>
  <c r="Y20" i="48" s="1"/>
  <c r="Y8" i="48"/>
  <c r="Y10" i="48" s="1"/>
  <c r="Z18" i="48"/>
  <c r="Z25" i="48" s="1"/>
  <c r="Z17" i="48"/>
  <c r="Z24" i="48" s="1"/>
  <c r="Z16" i="48"/>
  <c r="Z23" i="48" s="1"/>
  <c r="Z15" i="48"/>
  <c r="Z22" i="48" s="1"/>
  <c r="Z14" i="48"/>
  <c r="Z21" i="48" s="1"/>
  <c r="Z13" i="48"/>
  <c r="Z20" i="48" s="1"/>
  <c r="Z8" i="48"/>
  <c r="Z10" i="48" s="1"/>
  <c r="C18" i="48"/>
  <c r="C25" i="48" s="1"/>
  <c r="C17" i="48"/>
  <c r="C24" i="48" s="1"/>
  <c r="C16" i="48"/>
  <c r="C23" i="48" s="1"/>
  <c r="C15" i="48"/>
  <c r="C22" i="48" s="1"/>
  <c r="C14" i="48"/>
  <c r="C21" i="48" s="1"/>
  <c r="C13" i="48"/>
  <c r="C20" i="48" s="1"/>
  <c r="C8" i="48"/>
  <c r="C10" i="48" s="1"/>
  <c r="AA18" i="48"/>
  <c r="AA25" i="48" s="1"/>
  <c r="AA17" i="48"/>
  <c r="AA24" i="48" s="1"/>
  <c r="AA16" i="48"/>
  <c r="AA23" i="48" s="1"/>
  <c r="AA15" i="48"/>
  <c r="AA22" i="48" s="1"/>
  <c r="AA14" i="48"/>
  <c r="AA21" i="48" s="1"/>
  <c r="AA13" i="48"/>
  <c r="AA20" i="48" s="1"/>
  <c r="AA8" i="48"/>
  <c r="AA10" i="48" s="1"/>
  <c r="D18" i="48"/>
  <c r="D25" i="48" s="1"/>
  <c r="D17" i="48"/>
  <c r="D24" i="48" s="1"/>
  <c r="D16" i="48"/>
  <c r="D23" i="48" s="1"/>
  <c r="D15" i="48"/>
  <c r="D22" i="48" s="1"/>
  <c r="D14" i="48"/>
  <c r="D21" i="48" s="1"/>
  <c r="D13" i="48"/>
  <c r="D20" i="48" s="1"/>
  <c r="D8" i="48"/>
  <c r="D10" i="48" s="1"/>
  <c r="AB18" i="48"/>
  <c r="AB25" i="48" s="1"/>
  <c r="AB17" i="48"/>
  <c r="AB24" i="48" s="1"/>
  <c r="AB16" i="48"/>
  <c r="AB23" i="48" s="1"/>
  <c r="AB15" i="48"/>
  <c r="AB22" i="48" s="1"/>
  <c r="AB14" i="48"/>
  <c r="AB21" i="48" s="1"/>
  <c r="AB13" i="48"/>
  <c r="AB20" i="48" s="1"/>
  <c r="AB8" i="48"/>
  <c r="AB10" i="48" s="1"/>
  <c r="E18" i="48"/>
  <c r="E25" i="48" s="1"/>
  <c r="E17" i="48"/>
  <c r="E24" i="48" s="1"/>
  <c r="E16" i="48"/>
  <c r="E23" i="48" s="1"/>
  <c r="E15" i="48"/>
  <c r="E22" i="48" s="1"/>
  <c r="E14" i="48"/>
  <c r="E21" i="48" s="1"/>
  <c r="E13" i="48"/>
  <c r="E20" i="48" s="1"/>
  <c r="E8" i="48"/>
  <c r="E10" i="48" s="1"/>
  <c r="AC18" i="48"/>
  <c r="AC25" i="48" s="1"/>
  <c r="AC17" i="48"/>
  <c r="AC24" i="48" s="1"/>
  <c r="AC16" i="48"/>
  <c r="AC23" i="48" s="1"/>
  <c r="AC15" i="48"/>
  <c r="AC22" i="48" s="1"/>
  <c r="AC14" i="48"/>
  <c r="AC21" i="48" s="1"/>
  <c r="AC13" i="48"/>
  <c r="AC20" i="48" s="1"/>
  <c r="AC8" i="48"/>
  <c r="AC10" i="48" s="1"/>
  <c r="F18" i="48"/>
  <c r="F25" i="48" s="1"/>
  <c r="F17" i="48"/>
  <c r="F24" i="48" s="1"/>
  <c r="F16" i="48"/>
  <c r="F23" i="48" s="1"/>
  <c r="F15" i="48"/>
  <c r="F22" i="48" s="1"/>
  <c r="F14" i="48"/>
  <c r="F21" i="48" s="1"/>
  <c r="F13" i="48"/>
  <c r="F20" i="48" s="1"/>
  <c r="F8" i="48"/>
  <c r="F10" i="48" s="1"/>
  <c r="AD18" i="48"/>
  <c r="AD25" i="48" s="1"/>
  <c r="AD17" i="48"/>
  <c r="AD24" i="48" s="1"/>
  <c r="AD16" i="48"/>
  <c r="AD23" i="48" s="1"/>
  <c r="AD15" i="48"/>
  <c r="AD22" i="48" s="1"/>
  <c r="AD14" i="48"/>
  <c r="AD21" i="48" s="1"/>
  <c r="AD13" i="48"/>
  <c r="AD20" i="48" s="1"/>
  <c r="AD8" i="48"/>
  <c r="AD10" i="48" s="1"/>
  <c r="G18" i="48"/>
  <c r="G25" i="48" s="1"/>
  <c r="G17" i="48"/>
  <c r="G24" i="48" s="1"/>
  <c r="G16" i="48"/>
  <c r="G23" i="48" s="1"/>
  <c r="G15" i="48"/>
  <c r="G22" i="48" s="1"/>
  <c r="G14" i="48"/>
  <c r="G21" i="48" s="1"/>
  <c r="G13" i="48"/>
  <c r="G20" i="48" s="1"/>
  <c r="G8" i="48"/>
  <c r="G10" i="48" s="1"/>
  <c r="AE18" i="48"/>
  <c r="AE25" i="48" s="1"/>
  <c r="AE17" i="48"/>
  <c r="AE24" i="48" s="1"/>
  <c r="AE16" i="48"/>
  <c r="AE23" i="48" s="1"/>
  <c r="AE15" i="48"/>
  <c r="AE22" i="48" s="1"/>
  <c r="AE14" i="48"/>
  <c r="AE21" i="48" s="1"/>
  <c r="AE13" i="48"/>
  <c r="AE20" i="48" s="1"/>
  <c r="AE8" i="48"/>
  <c r="AE10" i="48" s="1"/>
  <c r="H18" i="48"/>
  <c r="H25" i="48" s="1"/>
  <c r="H17" i="48"/>
  <c r="H24" i="48" s="1"/>
  <c r="H16" i="48"/>
  <c r="H23" i="48" s="1"/>
  <c r="H15" i="48"/>
  <c r="H22" i="48" s="1"/>
  <c r="H14" i="48"/>
  <c r="H21" i="48" s="1"/>
  <c r="H13" i="48"/>
  <c r="H20" i="48" s="1"/>
  <c r="H8" i="48"/>
  <c r="H10" i="48" s="1"/>
  <c r="AF18" i="48"/>
  <c r="AF25" i="48" s="1"/>
  <c r="AF17" i="48"/>
  <c r="AF24" i="48" s="1"/>
  <c r="AF16" i="48"/>
  <c r="AF23" i="48" s="1"/>
  <c r="AF15" i="48"/>
  <c r="AF22" i="48" s="1"/>
  <c r="AF14" i="48"/>
  <c r="AF21" i="48" s="1"/>
  <c r="AF13" i="48"/>
  <c r="AF20" i="48" s="1"/>
  <c r="AF8" i="48"/>
  <c r="AF10" i="48" s="1"/>
  <c r="I18" i="48"/>
  <c r="I25" i="48" s="1"/>
  <c r="I17" i="48"/>
  <c r="I24" i="48" s="1"/>
  <c r="I16" i="48"/>
  <c r="I23" i="48" s="1"/>
  <c r="I15" i="48"/>
  <c r="I22" i="48" s="1"/>
  <c r="I14" i="48"/>
  <c r="I21" i="48" s="1"/>
  <c r="I13" i="48"/>
  <c r="I20" i="48" s="1"/>
  <c r="I8" i="48"/>
  <c r="I10" i="48" s="1"/>
  <c r="AG18" i="48"/>
  <c r="AG25" i="48" s="1"/>
  <c r="AG17" i="48"/>
  <c r="AG24" i="48" s="1"/>
  <c r="AG16" i="48"/>
  <c r="AG23" i="48" s="1"/>
  <c r="AG15" i="48"/>
  <c r="AG22" i="48" s="1"/>
  <c r="AG14" i="48"/>
  <c r="AG21" i="48" s="1"/>
  <c r="AG13" i="48"/>
  <c r="AG20" i="48" s="1"/>
  <c r="AG8" i="48"/>
  <c r="AG10" i="48" s="1"/>
  <c r="J18" i="48"/>
  <c r="J25" i="48" s="1"/>
  <c r="J17" i="48"/>
  <c r="J24" i="48" s="1"/>
  <c r="J16" i="48"/>
  <c r="J23" i="48" s="1"/>
  <c r="J15" i="48"/>
  <c r="J22" i="48" s="1"/>
  <c r="J14" i="48"/>
  <c r="J21" i="48" s="1"/>
  <c r="J13" i="48"/>
  <c r="J20" i="48" s="1"/>
  <c r="J8" i="48"/>
  <c r="J10" i="48" s="1"/>
  <c r="AH18" i="48"/>
  <c r="AH25" i="48" s="1"/>
  <c r="AH17" i="48"/>
  <c r="AH24" i="48" s="1"/>
  <c r="AH16" i="48"/>
  <c r="AH23" i="48" s="1"/>
  <c r="AH15" i="48"/>
  <c r="AH22" i="48" s="1"/>
  <c r="AH14" i="48"/>
  <c r="AH21" i="48" s="1"/>
  <c r="AH13" i="48"/>
  <c r="AH20" i="48" s="1"/>
  <c r="AH8" i="48"/>
  <c r="AH10" i="48" s="1"/>
  <c r="AD15" i="38"/>
  <c r="G15" i="38"/>
  <c r="X15" i="38"/>
  <c r="L15" i="38"/>
  <c r="D15" i="38"/>
  <c r="Q15" i="38"/>
  <c r="AF15" i="38"/>
  <c r="I15" i="38"/>
  <c r="F15" i="38"/>
  <c r="AA15" i="38"/>
  <c r="AC15" i="38"/>
  <c r="P15" i="38"/>
  <c r="R15" i="38"/>
  <c r="B15" i="38"/>
  <c r="V15" i="38"/>
  <c r="Y15" i="38"/>
  <c r="E15" i="38"/>
  <c r="H15" i="38"/>
  <c r="S15" i="38"/>
  <c r="C15" i="38"/>
  <c r="AH15" i="38"/>
  <c r="W15" i="38"/>
  <c r="O15" i="38"/>
  <c r="AG15" i="38"/>
  <c r="AE15" i="38"/>
  <c r="Z15" i="38"/>
  <c r="J15" i="38"/>
  <c r="T15" i="38"/>
  <c r="M15" i="38"/>
  <c r="U15" i="38"/>
  <c r="K15" i="38"/>
  <c r="N15" i="38"/>
  <c r="AB15" i="38"/>
  <c r="B27" i="46"/>
  <c r="B26" i="46"/>
  <c r="K38" i="38"/>
  <c r="V39" i="38"/>
  <c r="V38" i="38"/>
  <c r="Z40" i="38"/>
  <c r="Z41" i="38"/>
  <c r="E39" i="38"/>
  <c r="E38" i="38"/>
  <c r="I41" i="38"/>
  <c r="I40" i="38"/>
  <c r="AA16" i="38"/>
  <c r="AA14" i="38"/>
  <c r="AA17" i="38" s="1"/>
  <c r="F16" i="38"/>
  <c r="F14" i="38"/>
  <c r="F17" i="38" s="1"/>
  <c r="AC39" i="38"/>
  <c r="AC38" i="38"/>
  <c r="AG41" i="38"/>
  <c r="AG40" i="38"/>
  <c r="L41" i="38"/>
  <c r="L40" i="38"/>
  <c r="O38" i="38"/>
  <c r="O39" i="38"/>
  <c r="B16" i="38"/>
  <c r="B14" i="38"/>
  <c r="B17" i="38" s="1"/>
  <c r="AC16" i="38"/>
  <c r="AC14" i="38"/>
  <c r="AC17" i="38" s="1"/>
  <c r="S39" i="38"/>
  <c r="W40" i="38"/>
  <c r="W41" i="38"/>
  <c r="F41" i="38"/>
  <c r="F40" i="38"/>
  <c r="P16" i="38"/>
  <c r="P14" i="38"/>
  <c r="P17" i="38" s="1"/>
  <c r="R16" i="38"/>
  <c r="R14" i="38"/>
  <c r="R17" i="38" s="1"/>
  <c r="P41" i="38"/>
  <c r="P40" i="38"/>
  <c r="Z39" i="38"/>
  <c r="Z38" i="38"/>
  <c r="AD41" i="38"/>
  <c r="AD40" i="38"/>
  <c r="I39" i="38"/>
  <c r="I38" i="38"/>
  <c r="Y16" i="38"/>
  <c r="Y14" i="38"/>
  <c r="Y17" i="38" s="1"/>
  <c r="AG39" i="38"/>
  <c r="AG38" i="38"/>
  <c r="S40" i="38"/>
  <c r="S41" i="38"/>
  <c r="V16" i="38"/>
  <c r="V14" i="38"/>
  <c r="V17" i="38" s="1"/>
  <c r="L38" i="38"/>
  <c r="L39" i="38"/>
  <c r="T40" i="38"/>
  <c r="T41" i="38"/>
  <c r="C41" i="38"/>
  <c r="C40" i="38"/>
  <c r="S16" i="38"/>
  <c r="S14" i="38"/>
  <c r="S17" i="38" s="1"/>
  <c r="C16" i="38"/>
  <c r="C14" i="38"/>
  <c r="C17" i="38" s="1"/>
  <c r="E16" i="38"/>
  <c r="E14" i="38"/>
  <c r="E17" i="38" s="1"/>
  <c r="W39" i="38"/>
  <c r="W38" i="38"/>
  <c r="AA40" i="38"/>
  <c r="AA41" i="38"/>
  <c r="F39" i="38"/>
  <c r="F38" i="38"/>
  <c r="H16" i="38"/>
  <c r="H14" i="38"/>
  <c r="H17" i="38" s="1"/>
  <c r="W16" i="38"/>
  <c r="W14" i="38"/>
  <c r="W17" i="38" s="1"/>
  <c r="P38" i="38"/>
  <c r="P39" i="38"/>
  <c r="S38" i="38"/>
  <c r="AD39" i="38"/>
  <c r="AD38" i="38"/>
  <c r="J41" i="38"/>
  <c r="J40" i="38"/>
  <c r="AG16" i="38"/>
  <c r="AG14" i="38"/>
  <c r="AG17" i="38" s="1"/>
  <c r="M41" i="38"/>
  <c r="M40" i="38"/>
  <c r="K39" i="38"/>
  <c r="AH41" i="38"/>
  <c r="AH40" i="38"/>
  <c r="AH16" i="38"/>
  <c r="AH14" i="38"/>
  <c r="AH17" i="38" s="1"/>
  <c r="Q41" i="38"/>
  <c r="Q40" i="38"/>
  <c r="T39" i="38"/>
  <c r="T38" i="38"/>
  <c r="X40" i="38"/>
  <c r="X41" i="38"/>
  <c r="C39" i="38"/>
  <c r="C38" i="38"/>
  <c r="G41" i="38"/>
  <c r="G40" i="38"/>
  <c r="O16" i="38"/>
  <c r="O14" i="38"/>
  <c r="O17" i="38" s="1"/>
  <c r="AA39" i="38"/>
  <c r="AA38" i="38"/>
  <c r="AE41" i="38"/>
  <c r="AE40" i="38"/>
  <c r="AE16" i="38"/>
  <c r="AE14" i="38"/>
  <c r="AE17" i="38" s="1"/>
  <c r="N16" i="38"/>
  <c r="N14" i="38"/>
  <c r="N17" i="38" s="1"/>
  <c r="J39" i="38"/>
  <c r="J38" i="38"/>
  <c r="T16" i="38"/>
  <c r="T14" i="38"/>
  <c r="T17" i="38" s="1"/>
  <c r="M38" i="38"/>
  <c r="M39" i="38"/>
  <c r="U40" i="38"/>
  <c r="U41" i="38"/>
  <c r="D41" i="38"/>
  <c r="D40" i="38"/>
  <c r="AH39" i="38"/>
  <c r="AH38" i="38"/>
  <c r="J16" i="38"/>
  <c r="J14" i="38"/>
  <c r="J17" i="38" s="1"/>
  <c r="U16" i="38"/>
  <c r="U14" i="38"/>
  <c r="U17" i="38" s="1"/>
  <c r="B39" i="38"/>
  <c r="B38" i="38"/>
  <c r="Q38" i="38"/>
  <c r="Q39" i="38"/>
  <c r="X39" i="38"/>
  <c r="X38" i="38"/>
  <c r="AB41" i="38"/>
  <c r="AB40" i="38"/>
  <c r="G39" i="38"/>
  <c r="G38" i="38"/>
  <c r="AE39" i="38"/>
  <c r="AE38" i="38"/>
  <c r="M16" i="38"/>
  <c r="M14" i="38"/>
  <c r="M17" i="38" s="1"/>
  <c r="Z16" i="38"/>
  <c r="Z14" i="38"/>
  <c r="Z17" i="38" s="1"/>
  <c r="AB16" i="38"/>
  <c r="AB14" i="38"/>
  <c r="AB17" i="38" s="1"/>
  <c r="N41" i="38"/>
  <c r="N40" i="38"/>
  <c r="R41" i="38"/>
  <c r="R40" i="38"/>
  <c r="B40" i="38"/>
  <c r="B41" i="38"/>
  <c r="U39" i="38"/>
  <c r="U38" i="38"/>
  <c r="Y40" i="38"/>
  <c r="Y41" i="38"/>
  <c r="D39" i="38"/>
  <c r="D38" i="38"/>
  <c r="H41" i="38"/>
  <c r="H40" i="38"/>
  <c r="K16" i="38"/>
  <c r="K14" i="38"/>
  <c r="K17" i="38" s="1"/>
  <c r="G16" i="38"/>
  <c r="G14" i="38"/>
  <c r="G17" i="38" s="1"/>
  <c r="AD16" i="38"/>
  <c r="AD14" i="38"/>
  <c r="AD17" i="38" s="1"/>
  <c r="AB39" i="38"/>
  <c r="AB38" i="38"/>
  <c r="AF41" i="38"/>
  <c r="AF40" i="38"/>
  <c r="X16" i="38"/>
  <c r="X14" i="38"/>
  <c r="X17" i="38" s="1"/>
  <c r="K41" i="38"/>
  <c r="K40" i="38"/>
  <c r="N38" i="38"/>
  <c r="N39" i="38"/>
  <c r="R38" i="38"/>
  <c r="R39" i="38"/>
  <c r="V40" i="38"/>
  <c r="V41" i="38"/>
  <c r="E41" i="38"/>
  <c r="E40" i="38"/>
  <c r="L16" i="38"/>
  <c r="L14" i="38"/>
  <c r="L17" i="38" s="1"/>
  <c r="Y39" i="38"/>
  <c r="Y38" i="38"/>
  <c r="AC41" i="38"/>
  <c r="AC40" i="38"/>
  <c r="H39" i="38"/>
  <c r="H38" i="38"/>
  <c r="D16" i="38"/>
  <c r="D14" i="38"/>
  <c r="D17" i="38" s="1"/>
  <c r="Q16" i="38"/>
  <c r="Q14" i="38"/>
  <c r="Q17" i="38" s="1"/>
  <c r="O41" i="38"/>
  <c r="O40" i="38"/>
  <c r="AF39" i="38"/>
  <c r="AF38" i="38"/>
  <c r="I16" i="38"/>
  <c r="I14" i="38"/>
  <c r="I17" i="38" s="1"/>
  <c r="AF16" i="38"/>
  <c r="AF14" i="38"/>
  <c r="AF17" i="38" s="1"/>
  <c r="D33" i="20" a="1"/>
  <c r="D33" i="20" s="1"/>
  <c r="H13" i="21" s="1"/>
  <c r="F13" i="21" s="1"/>
  <c r="D27" i="20" a="1"/>
  <c r="D27" i="20" s="1"/>
  <c r="H7" i="21" s="1"/>
  <c r="F7" i="21" s="1"/>
  <c r="D32" i="20" a="1"/>
  <c r="D32" i="20" s="1"/>
  <c r="H12" i="21" s="1"/>
  <c r="F12" i="21" s="1"/>
  <c r="E25" i="20"/>
  <c r="G5" i="21" s="1"/>
  <c r="BS7" i="8"/>
  <c r="BB7" i="8"/>
  <c r="BS12" i="8"/>
  <c r="D7" i="8" a="1"/>
  <c r="D7" i="8" s="1"/>
  <c r="E7" i="21" s="1"/>
  <c r="I7" i="21" s="1"/>
  <c r="E7" i="8"/>
  <c r="D7" i="21" s="1"/>
  <c r="AM7" i="8"/>
  <c r="BK13" i="8"/>
  <c r="BD7" i="8"/>
  <c r="AT12" i="8"/>
  <c r="AN13" i="8"/>
  <c r="BL13" i="8"/>
  <c r="AO13" i="8"/>
  <c r="BC7" i="8"/>
  <c r="AY12" i="8"/>
  <c r="BM13" i="8"/>
  <c r="E13" i="8"/>
  <c r="D13" i="21" s="1"/>
  <c r="AM13" i="8"/>
  <c r="D13" i="8" a="1"/>
  <c r="D13" i="8" s="1"/>
  <c r="E13" i="21" s="1"/>
  <c r="I13" i="21" s="1"/>
  <c r="BH7" i="8"/>
  <c r="AZ12" i="8"/>
  <c r="AP13" i="8"/>
  <c r="BI7" i="8"/>
  <c r="BA12" i="8"/>
  <c r="BN13" i="8"/>
  <c r="BL7" i="8"/>
  <c r="AM12" i="8"/>
  <c r="E12" i="8"/>
  <c r="D12" i="21" s="1"/>
  <c r="D12" i="8" a="1"/>
  <c r="D12" i="8" s="1"/>
  <c r="E12" i="21" s="1"/>
  <c r="I12" i="21" s="1"/>
  <c r="BB12" i="8"/>
  <c r="AQ13" i="8"/>
  <c r="AQ7" i="8"/>
  <c r="BC12" i="8"/>
  <c r="BO13" i="8"/>
  <c r="BM7" i="8"/>
  <c r="AN12" i="8"/>
  <c r="BJ12" i="8"/>
  <c r="AR13" i="8"/>
  <c r="AN7" i="8"/>
  <c r="AR7" i="8"/>
  <c r="BL12" i="8"/>
  <c r="BE12" i="8"/>
  <c r="BP13" i="8"/>
  <c r="BK7" i="8"/>
  <c r="BK12" i="8"/>
  <c r="BM12" i="8"/>
  <c r="BF12" i="8"/>
  <c r="BQ13" i="8"/>
  <c r="AP7" i="8"/>
  <c r="BQ7" i="8"/>
  <c r="AP12" i="8"/>
  <c r="BG12" i="8"/>
  <c r="BB13" i="8"/>
  <c r="AT13" i="8"/>
  <c r="BF7" i="8"/>
  <c r="AT7" i="8"/>
  <c r="BR13" i="8"/>
  <c r="AX12" i="8"/>
  <c r="AS7" i="8"/>
  <c r="BR7" i="8"/>
  <c r="AQ12" i="8"/>
  <c r="BI12" i="8"/>
  <c r="BD13" i="8"/>
  <c r="AU13" i="8"/>
  <c r="AO7" i="8"/>
  <c r="AO12" i="8"/>
  <c r="AU7" i="8"/>
  <c r="BO12" i="8"/>
  <c r="BE13" i="8"/>
  <c r="BS13" i="8"/>
  <c r="BE7" i="8"/>
  <c r="BP7" i="8"/>
  <c r="BN12" i="8"/>
  <c r="AR12" i="8"/>
  <c r="BF13" i="8"/>
  <c r="AV13" i="8"/>
  <c r="BG7" i="8"/>
  <c r="BD12" i="8"/>
  <c r="BH12" i="8"/>
  <c r="AW7" i="8"/>
  <c r="BP12" i="8"/>
  <c r="BG13" i="8"/>
  <c r="AW13" i="8"/>
  <c r="AX7" i="8"/>
  <c r="BH13" i="8"/>
  <c r="AX13" i="8"/>
  <c r="AV12" i="8"/>
  <c r="AS13" i="8"/>
  <c r="AV7" i="8"/>
  <c r="AY7" i="8"/>
  <c r="BQ12" i="8"/>
  <c r="BI13" i="8"/>
  <c r="AY13" i="8"/>
  <c r="AW12" i="8"/>
  <c r="BO7" i="8"/>
  <c r="BC13" i="8"/>
  <c r="AS12" i="8"/>
  <c r="AZ7" i="8"/>
  <c r="BR12" i="8"/>
  <c r="BA13" i="8"/>
  <c r="AZ13" i="8"/>
  <c r="BN7" i="8"/>
  <c r="BJ7" i="8"/>
  <c r="BA7" i="8"/>
  <c r="AU12" i="8"/>
  <c r="BJ13" i="8"/>
  <c r="L18" i="48" l="1"/>
  <c r="L25" i="48" s="1"/>
  <c r="L17" i="48"/>
  <c r="L24" i="48" s="1"/>
  <c r="L16" i="48"/>
  <c r="L23" i="48" s="1"/>
  <c r="L15" i="48"/>
  <c r="L22" i="48" s="1"/>
  <c r="L14" i="48"/>
  <c r="L21" i="48" s="1"/>
  <c r="L13" i="48"/>
  <c r="L20" i="48" s="1"/>
  <c r="L8" i="48"/>
  <c r="L10" i="48" s="1"/>
  <c r="O43" i="38"/>
  <c r="N43" i="38"/>
  <c r="S43" i="38"/>
  <c r="AF43" i="38"/>
  <c r="D43" i="38"/>
  <c r="X43" i="38"/>
  <c r="W43" i="38"/>
  <c r="K43" i="38"/>
  <c r="U43" i="38"/>
  <c r="L43" i="38"/>
  <c r="Q43" i="38"/>
  <c r="AA43" i="38"/>
  <c r="AG43" i="38"/>
  <c r="AC43" i="38"/>
  <c r="AD43" i="38"/>
  <c r="R43" i="38"/>
  <c r="AH43" i="38"/>
  <c r="AB43" i="38"/>
  <c r="P43" i="38"/>
  <c r="H43" i="38"/>
  <c r="M43" i="38"/>
  <c r="E43" i="38"/>
  <c r="I43" i="38"/>
  <c r="B43" i="38"/>
  <c r="AE43" i="38"/>
  <c r="C43" i="38"/>
  <c r="G43" i="38"/>
  <c r="V43" i="38"/>
  <c r="Y43" i="38"/>
  <c r="J43" i="38"/>
  <c r="F43" i="38"/>
  <c r="T43" i="38"/>
  <c r="Z43" i="38"/>
  <c r="S42" i="38"/>
  <c r="S45" i="38" s="1"/>
  <c r="S44" i="38"/>
  <c r="K44" i="38"/>
  <c r="K42" i="38"/>
  <c r="K45" i="38" s="1"/>
  <c r="G44" i="38"/>
  <c r="G42" i="38"/>
  <c r="G45" i="38" s="1"/>
  <c r="R44" i="38"/>
  <c r="R42" i="38"/>
  <c r="R45" i="38" s="1"/>
  <c r="O44" i="38"/>
  <c r="O42" i="38"/>
  <c r="O45" i="38" s="1"/>
  <c r="N44" i="38"/>
  <c r="N42" i="38"/>
  <c r="N45" i="38" s="1"/>
  <c r="X42" i="38"/>
  <c r="X45" i="38" s="1"/>
  <c r="X44" i="38"/>
  <c r="AF44" i="38"/>
  <c r="AF42" i="38"/>
  <c r="AF45" i="38" s="1"/>
  <c r="D42" i="38"/>
  <c r="D45" i="38" s="1"/>
  <c r="D44" i="38"/>
  <c r="U42" i="38"/>
  <c r="U45" i="38" s="1"/>
  <c r="U44" i="38"/>
  <c r="AA42" i="38"/>
  <c r="AA45" i="38" s="1"/>
  <c r="AA44" i="38"/>
  <c r="L44" i="38"/>
  <c r="L42" i="38"/>
  <c r="L45" i="38" s="1"/>
  <c r="Q44" i="38"/>
  <c r="Q42" i="38"/>
  <c r="Q45" i="38" s="1"/>
  <c r="AG42" i="38"/>
  <c r="AG45" i="38" s="1"/>
  <c r="AG44" i="38"/>
  <c r="AD44" i="38"/>
  <c r="AD42" i="38"/>
  <c r="AD45" i="38" s="1"/>
  <c r="AH42" i="38"/>
  <c r="AH45" i="38" s="1"/>
  <c r="AH44" i="38"/>
  <c r="AC42" i="38"/>
  <c r="AC45" i="38" s="1"/>
  <c r="AC44" i="38"/>
  <c r="H44" i="38"/>
  <c r="H42" i="38"/>
  <c r="H45" i="38" s="1"/>
  <c r="AB44" i="38"/>
  <c r="AB42" i="38"/>
  <c r="AB45" i="38" s="1"/>
  <c r="P44" i="38"/>
  <c r="P42" i="38"/>
  <c r="P45" i="38" s="1"/>
  <c r="M44" i="38"/>
  <c r="M42" i="38"/>
  <c r="M45" i="38" s="1"/>
  <c r="E44" i="38"/>
  <c r="E42" i="38"/>
  <c r="E45" i="38" s="1"/>
  <c r="V42" i="38"/>
  <c r="V45" i="38" s="1"/>
  <c r="V44" i="38"/>
  <c r="Y44" i="38"/>
  <c r="Y42" i="38"/>
  <c r="Y45" i="38" s="1"/>
  <c r="I42" i="38"/>
  <c r="I45" i="38" s="1"/>
  <c r="I44" i="38"/>
  <c r="AE44" i="38"/>
  <c r="AE42" i="38"/>
  <c r="AE45" i="38" s="1"/>
  <c r="C42" i="38"/>
  <c r="C45" i="38" s="1"/>
  <c r="C44" i="38"/>
  <c r="J44" i="38"/>
  <c r="J42" i="38"/>
  <c r="J45" i="38" s="1"/>
  <c r="T42" i="38"/>
  <c r="T45" i="38" s="1"/>
  <c r="T44" i="38"/>
  <c r="F42" i="38"/>
  <c r="F45" i="38" s="1"/>
  <c r="F44" i="38"/>
  <c r="Z42" i="38"/>
  <c r="Z45" i="38" s="1"/>
  <c r="Z44" i="38"/>
  <c r="B44" i="38"/>
  <c r="B42" i="38"/>
  <c r="B45" i="38" s="1"/>
  <c r="W42" i="38"/>
  <c r="W45" i="38" s="1"/>
  <c r="W44" i="38"/>
  <c r="E33" i="20" a="1"/>
  <c r="E32" i="20" a="1"/>
  <c r="E29" i="20" a="1"/>
  <c r="E28" i="20" a="1"/>
  <c r="E27" i="20" a="1"/>
  <c r="E29" i="20"/>
  <c r="G9" i="21"/>
  <c r="E28" i="20"/>
  <c r="G8" i="21"/>
  <c r="E33" i="20"/>
  <c r="G13" i="21"/>
  <c r="E27" i="20"/>
  <c r="G7" i="21"/>
  <c r="E32" i="20"/>
  <c r="G12" i="2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<sst xmlns="http://schemas.openxmlformats.org/spreadsheetml/2006/main" count="3431" uniqueCount="511">
  <si>
    <t>This workbook prepared by Will Brownsberger, May 2023</t>
  </si>
  <si>
    <t>Goal: Using baseline energy use comparison to estimate SCOP for heat pumps installed in 2022</t>
  </si>
  <si>
    <t>Baseline period is 5 winters of gas use November 2010 through June 2015</t>
  </si>
  <si>
    <t>HDD data from degreedays.net -- using average of Bedford and Logan airports since site is roughly between them (approximately 7 miles from each)</t>
  </si>
  <si>
    <t>Table of contents</t>
  </si>
  <si>
    <t>Main results</t>
  </si>
  <si>
    <t>Linear modeling of monthly gas heat baseline load at HDD bases from 39 to 71 with resulting SCOP computations</t>
  </si>
  <si>
    <t>Linear modeling of installed pump power use  at HDD bases from 39 to 71</t>
  </si>
  <si>
    <t>Graphic analysis of daily regression results -- shows leak effect</t>
  </si>
  <si>
    <t>Underlying data</t>
  </si>
  <si>
    <t>Gas use baseline data and adjustments</t>
  </si>
  <si>
    <t>Installed heat pump daily kwh</t>
  </si>
  <si>
    <t>Heating degree days monthly history with HDD bases from 39 to 71 -- mean Logan and Bedford</t>
  </si>
  <si>
    <t>Heating degree days daily history with HDD bases from 39 to 71 -- mean Logan and Bedford</t>
  </si>
  <si>
    <t>Tables from Residential Energy Use Survey used to estimate non-heating gas use in downstairs unit</t>
  </si>
  <si>
    <t>Right click a spreadsheet tab to display additional hidden sheets</t>
  </si>
  <si>
    <t>Degree day downloads</t>
  </si>
  <si>
    <t>Specific individual regressions, experimenting with multiple periods of analysis</t>
  </si>
  <si>
    <t>HDD Base variations for linear regression baseline model, monthly November 2010 to June 2015 using Mean KBED/KBOS degree days</t>
  </si>
  <si>
    <t>DOWNSTAIRS UNIT ALONE</t>
  </si>
  <si>
    <t>HDD 39</t>
  </si>
  <si>
    <t>HDD 40</t>
  </si>
  <si>
    <t>HDD 41</t>
  </si>
  <si>
    <t>HDD 42</t>
  </si>
  <si>
    <t>HDD 43</t>
  </si>
  <si>
    <t>HDD 44</t>
  </si>
  <si>
    <t>HDD 45</t>
  </si>
  <si>
    <t>HDD 46</t>
  </si>
  <si>
    <t>HDD 47</t>
  </si>
  <si>
    <t>HDD 48</t>
  </si>
  <si>
    <t>HDD 49</t>
  </si>
  <si>
    <t>HDD 50</t>
  </si>
  <si>
    <t>HDD 51</t>
  </si>
  <si>
    <t>HDD 52</t>
  </si>
  <si>
    <t>HDD 53</t>
  </si>
  <si>
    <t>HDD 54</t>
  </si>
  <si>
    <t>HDD 55</t>
  </si>
  <si>
    <t>HDD 56</t>
  </si>
  <si>
    <t>HDD 57</t>
  </si>
  <si>
    <t>HDD 58</t>
  </si>
  <si>
    <t>HDD 59</t>
  </si>
  <si>
    <t>HDD 60</t>
  </si>
  <si>
    <t>HDD 61</t>
  </si>
  <si>
    <t>HDD 62</t>
  </si>
  <si>
    <t>HDD 63</t>
  </si>
  <si>
    <t>HDD 64</t>
  </si>
  <si>
    <t>HDD 65</t>
  </si>
  <si>
    <t>HDD 66</t>
  </si>
  <si>
    <t>HDD 67</t>
  </si>
  <si>
    <t>HDD 68</t>
  </si>
  <si>
    <t>HDD 69</t>
  </si>
  <si>
    <t>HDD 70</t>
  </si>
  <si>
    <t>HDD 71</t>
  </si>
  <si>
    <t>R-squared</t>
  </si>
  <si>
    <t>Regression coefficient (m)</t>
  </si>
  <si>
    <t>Intercept (b)</t>
  </si>
  <si>
    <t>Standard error of intercept</t>
  </si>
  <si>
    <t>Df, degreees of freedom</t>
  </si>
  <si>
    <t>95% upper bound of intercept</t>
  </si>
  <si>
    <t>95% lower bound of intercept</t>
  </si>
  <si>
    <t>Therms predicted for Oct-22 thru Dec-22</t>
  </si>
  <si>
    <t>Therms predicted for Jan-23 thru March-23</t>
  </si>
  <si>
    <t>Therms predicted Oct-22 thru March-23</t>
  </si>
  <si>
    <t>SCOP estimate Oct-22 thru Dec-22</t>
  </si>
  <si>
    <t>SCOP estimate Jan-23 thru March-23</t>
  </si>
  <si>
    <t>SCOP estimate Oct-22 thru March-23</t>
  </si>
  <si>
    <t>UPSTAIRS UNIT ALONE</t>
  </si>
  <si>
    <t>BOTH UNITS TOGETHER</t>
  </si>
  <si>
    <t>HDD Base variations for linear regression October to December 2022 -- Daily (three months excluding leak period)</t>
  </si>
  <si>
    <t>Testing Best Fit HDD Base onlly</t>
  </si>
  <si>
    <t>HDD Base variations for linear regression October 2022 to March 2023 -- Daily (six months including downstairs leak period)</t>
  </si>
  <si>
    <t>Testing Best Fit HDD Base</t>
  </si>
  <si>
    <t>EXPLORATORY COMPUTATIONS WITH NON-HEATING GAS USE AT 5 THERMS/MONTHS</t>
  </si>
  <si>
    <t>Period used as normalization base</t>
  </si>
  <si>
    <t>All Months (November 2010 to June 2015)</t>
  </si>
  <si>
    <t>First Two Years (November 2010 to October 2012)</t>
  </si>
  <si>
    <t>Six Months (November 2011 to March 2012)</t>
  </si>
  <si>
    <t>Unit</t>
  </si>
  <si>
    <t>Both</t>
  </si>
  <si>
    <t>HDD Base</t>
  </si>
  <si>
    <t>50(2)</t>
  </si>
  <si>
    <t>50(1)</t>
  </si>
  <si>
    <t>SCOP All 6 months</t>
  </si>
  <si>
    <t>SCOP 1st 3 Oct-Dec</t>
  </si>
  <si>
    <t>SCOP 2d 3 Jan-Mar</t>
  </si>
  <si>
    <t>Highlighted items are possible "best fit"</t>
  </si>
  <si>
    <t>(1) Done at Non-heating uses at 3 therms; all others done at non-heating uses as 5 therms</t>
  </si>
  <si>
    <t>Observation:  Have no rational basis for asserting that first six months is lower thermostat setting than first two years -- Thousand Home Challenge was for calendar 2011, into the second winter, likely no change in that winter.</t>
  </si>
  <si>
    <t>Biggest swing in highlighted items is in first three month line, but jump is from six months to two years, not from two years to all 54 months.</t>
  </si>
  <si>
    <t>Note, these results are extracted from the first versions of the regressions (using excel data analysis buttons and provide a check to the estimate array based directly on excel functions.</t>
  </si>
  <si>
    <t>Testing Correlations and Intercepts</t>
  </si>
  <si>
    <t>DYNAMIC</t>
  </si>
  <si>
    <t>CORRELATION</t>
  </si>
  <si>
    <t>INTERCEPT</t>
  </si>
  <si>
    <t>HDD Source</t>
  </si>
  <si>
    <t>Unit (s)</t>
  </si>
  <si>
    <t>PERIOD Correlated</t>
  </si>
  <si>
    <t xml:space="preserve">Max </t>
  </si>
  <si>
    <t>Best Fit</t>
  </si>
  <si>
    <t>At Intercept BF</t>
  </si>
  <si>
    <t>MIN ABS Val</t>
  </si>
  <si>
    <t>At Correl BF</t>
  </si>
  <si>
    <t>Mean KBED/KBOS</t>
  </si>
  <si>
    <t>Monthly, November 2010 to June 2015</t>
  </si>
  <si>
    <t>Monthly, November 2010 to October 2012</t>
  </si>
  <si>
    <t>Monthly, November 2012 to June 2015</t>
  </si>
  <si>
    <t>Daily, 10/2/2022 to 3/31/2023</t>
  </si>
  <si>
    <t>Daily, 10/2/2022 to 12/31/2022</t>
  </si>
  <si>
    <t>Daily 1/1/2023 to 3/31/2023</t>
  </si>
  <si>
    <t>NON HEATING USAGE AT 0 THERMS</t>
  </si>
  <si>
    <t>NON HEATING USAGE AT 3 THERMS</t>
  </si>
  <si>
    <t>NON HEATING USAGE AT 5 THERMS</t>
  </si>
  <si>
    <t>Description:</t>
  </si>
  <si>
    <t>Fahrenheit-based heating degree days with base temperatures at and around 44 F</t>
  </si>
  <si>
    <t>Fahrenheit-based heating degree days with base temperatures at and around 55 F</t>
  </si>
  <si>
    <t>Fahrenheit-based heating degree days with base temperatures at and around 65 F</t>
  </si>
  <si>
    <t>Source:</t>
  </si>
  <si>
    <t>www.degreedays.net</t>
  </si>
  <si>
    <t>Accuracy:</t>
  </si>
  <si>
    <t>Estimates were made to account for missing data: the "% Estimated" column shows how much each figure was affected (0% is best, 100% is worst)</t>
  </si>
  <si>
    <t>Station:</t>
  </si>
  <si>
    <t>Boston, MA, US (71.00W,42.36N)</t>
  </si>
  <si>
    <t>Station ID:</t>
  </si>
  <si>
    <t>KBOS</t>
  </si>
  <si>
    <t>(Column titles show the base temperature in Fahrenheit)</t>
  </si>
  <si>
    <t>Month starting</t>
  </si>
  <si>
    <t>HDD 38</t>
  </si>
  <si>
    <t>% Estimated</t>
  </si>
  <si>
    <t>Bedford, MA, US (71.29W,42.47N)</t>
  </si>
  <si>
    <t>KBED</t>
  </si>
  <si>
    <t>Fahrenheit-based heating degree days with base temperatures at and around 45 F</t>
  </si>
  <si>
    <t>Date</t>
  </si>
  <si>
    <t>DAILY REGRESSION OF KWH LOAD TO SEE DOWNSATIRSLEAK CONSEQUENCES -- LEAK FIXED NEAR END OF PERIOD (March 14)</t>
  </si>
  <si>
    <t>Residual not trending by temperature -- no COP deterioration based on temperature</t>
  </si>
  <si>
    <t>Regression Statistics</t>
  </si>
  <si>
    <t>Multiple R</t>
  </si>
  <si>
    <t>R Square</t>
  </si>
  <si>
    <t>Adjusted R Square</t>
  </si>
  <si>
    <t>Standard Error</t>
  </si>
  <si>
    <t>Observations</t>
  </si>
  <si>
    <t>ANOVA</t>
  </si>
  <si>
    <t>df</t>
  </si>
  <si>
    <t>SS</t>
  </si>
  <si>
    <t>MS</t>
  </si>
  <si>
    <t>F</t>
  </si>
  <si>
    <t>Significance F</t>
  </si>
  <si>
    <t>Regression</t>
  </si>
  <si>
    <t>Residual</t>
  </si>
  <si>
    <t>Total</t>
  </si>
  <si>
    <t>Coefficients</t>
  </si>
  <si>
    <t>t Stat</t>
  </si>
  <si>
    <t>P-value</t>
  </si>
  <si>
    <t>Lower 95%</t>
  </si>
  <si>
    <t>Upper 95%</t>
  </si>
  <si>
    <t>Lower 95.0%</t>
  </si>
  <si>
    <t>Upper 95.0%</t>
  </si>
  <si>
    <t>Intercept</t>
  </si>
  <si>
    <t>X Variable 1</t>
  </si>
  <si>
    <t>RESIDUAL OUTPUT</t>
  </si>
  <si>
    <t>PROBABILITY OUTPUT</t>
  </si>
  <si>
    <t>Observation</t>
  </si>
  <si>
    <t>Predicted Y</t>
  </si>
  <si>
    <t>Residuals</t>
  </si>
  <si>
    <t>Standard Residuals</t>
  </si>
  <si>
    <t>Percentile</t>
  </si>
  <si>
    <t>Y</t>
  </si>
  <si>
    <t>Daily Residual increasing -- suggests leak taking toll later in the winter (fixed March 14, Day 164</t>
  </si>
  <si>
    <t>ESTIMATED HEATING LOAD BASED ON METERED GAS USE DATA FOR 118-120 GILBERT ROAD</t>
  </si>
  <si>
    <t>Collected manually by Will Brownsberger from November 2010 to June 2015</t>
  </si>
  <si>
    <t>Heating Therms Adjustment</t>
  </si>
  <si>
    <t>Therm/CCF</t>
  </si>
  <si>
    <t>https://www.eia.gov/tools/faqs/faq.php?id=45&amp;t=8</t>
  </si>
  <si>
    <t>Adjustment for Downstairs (118)</t>
  </si>
  <si>
    <t>POSITIVE = SUBTRACTION, NEGATIVE = ADDITION</t>
  </si>
  <si>
    <t>Adjustment for range and dryer -- see RECS tab</t>
  </si>
  <si>
    <t>Adjustment for Upstairs (120)</t>
  </si>
  <si>
    <t>Use zero  -- no basis for adjustment</t>
  </si>
  <si>
    <t>Gas Burner Efficiency</t>
  </si>
  <si>
    <t>Month</t>
  </si>
  <si>
    <t>100 CF Gas Metered</t>
  </si>
  <si>
    <t>Therms Heating Load</t>
  </si>
  <si>
    <t>Tot</t>
  </si>
  <si>
    <t>Octoaber 2014</t>
  </si>
  <si>
    <t>Kilowatt Hours Consumed by Compressors (Two Units)</t>
  </si>
  <si>
    <t>Day</t>
  </si>
  <si>
    <t>118 Downstairs</t>
  </si>
  <si>
    <t>120 Upstairs</t>
  </si>
  <si>
    <t>Measured kwh 2022-3 for two heat pumps (compressor only)</t>
  </si>
  <si>
    <t>Downstairs</t>
  </si>
  <si>
    <t>Upstairs</t>
  </si>
  <si>
    <t>kwh_per_therm</t>
  </si>
  <si>
    <t>Row Labels</t>
  </si>
  <si>
    <t>Sum of 118 Downstairs</t>
  </si>
  <si>
    <t>Sum of 120 Upstairs</t>
  </si>
  <si>
    <t>Sum of Both</t>
  </si>
  <si>
    <t>Oct</t>
  </si>
  <si>
    <t>Nov</t>
  </si>
  <si>
    <t>Dec</t>
  </si>
  <si>
    <t>Jan</t>
  </si>
  <si>
    <t>Feb</t>
  </si>
  <si>
    <t>Mar</t>
  </si>
  <si>
    <t>Grand Total</t>
  </si>
  <si>
    <t xml:space="preserve">Note, from 15 minute data, baseline idling is .04kwh x 24  or </t>
  </si>
  <si>
    <t>Higher for upstairs .047</t>
  </si>
  <si>
    <t>So, October is mostly idling in both units -- will factor out in regression and correlation</t>
  </si>
  <si>
    <t>Fahrenheit-based heating degree days with base temperatures from 38 to 71</t>
  </si>
  <si>
    <t>Combined</t>
  </si>
  <si>
    <t>(KBOS + KBED )/2</t>
  </si>
  <si>
    <t>Fahrenheit-based heating degree days with base temperatures from 39 to 71</t>
  </si>
  <si>
    <t>Data from 2015 Residential Energy Consumption Survey</t>
  </si>
  <si>
    <t>Downloaded from  EIA:</t>
  </si>
  <si>
    <t>https://www.eia.gov/consumption/residential/data/2015/index.php?view=consumption#undefined</t>
  </si>
  <si>
    <t>In our analysis, the downstairs unit used gas during the baseline period for cooking and clothes drying.  The occupancy of the unit was 2 people in the heating season.</t>
  </si>
  <si>
    <t>Cooking and clothes drying do not vary much by region, but do vary by household size.   So, using the 2 member number highlighted below.</t>
  </si>
  <si>
    <t>Totaled, divided by 12 and scaled to therms, this equals:</t>
  </si>
  <si>
    <t>Release date: May 2018</t>
  </si>
  <si>
    <t>Table CE5.4  Detailed household natural gas and propane end-use consumption—averages, 2015</t>
  </si>
  <si>
    <t>Table CE4.7  Annual household site end-use consumption by fuel in the Northeast—averages, 2015</t>
  </si>
  <si>
    <t>Average site energy consumption
(million Btu per household using the end use)</t>
  </si>
  <si>
    <t>Number of housing units (million)</t>
  </si>
  <si>
    <r>
      <t>Average site energy consumption</t>
    </r>
    <r>
      <rPr>
        <b/>
        <vertAlign val="superscript"/>
        <sz val="10"/>
        <color theme="1"/>
        <rFont val="Calibri"/>
        <family val="2"/>
        <scheme val="minor"/>
      </rPr>
      <t xml:space="preserve">1
</t>
    </r>
    <r>
      <rPr>
        <b/>
        <sz val="10"/>
        <color theme="1"/>
        <rFont val="Calibri"/>
        <family val="2"/>
        <scheme val="minor"/>
      </rPr>
      <t>(million Btu per household using the fuel and end use)</t>
    </r>
  </si>
  <si>
    <t>Natural gas</t>
  </si>
  <si>
    <t>Propane</t>
  </si>
  <si>
    <t>Electricity</t>
  </si>
  <si>
    <t>Fuel oil/kerosene</t>
  </si>
  <si>
    <r>
      <t>Space heating</t>
    </r>
    <r>
      <rPr>
        <b/>
        <vertAlign val="superscript"/>
        <sz val="10"/>
        <color theme="1"/>
        <rFont val="Calibri"/>
        <family val="2"/>
        <scheme val="minor"/>
      </rPr>
      <t>1</t>
    </r>
  </si>
  <si>
    <t>Water heating</t>
  </si>
  <si>
    <r>
      <t>Clothes dryers</t>
    </r>
    <r>
      <rPr>
        <b/>
        <vertAlign val="superscript"/>
        <sz val="10"/>
        <color theme="1"/>
        <rFont val="Calibri"/>
        <family val="2"/>
        <scheme val="minor"/>
      </rPr>
      <t>2</t>
    </r>
  </si>
  <si>
    <r>
      <t>Cooking</t>
    </r>
    <r>
      <rPr>
        <b/>
        <vertAlign val="superscript"/>
        <sz val="10"/>
        <color theme="1"/>
        <rFont val="Calibri"/>
        <family val="2"/>
        <scheme val="minor"/>
      </rPr>
      <t>3</t>
    </r>
  </si>
  <si>
    <t>Pool heaters</t>
  </si>
  <si>
    <t>Hot tub heaters</t>
  </si>
  <si>
    <r>
      <t>Total North-east</t>
    </r>
    <r>
      <rPr>
        <b/>
        <vertAlign val="superscript"/>
        <sz val="10"/>
        <color theme="1"/>
        <rFont val="Calibri"/>
        <family val="2"/>
        <scheme val="minor"/>
      </rPr>
      <t>2</t>
    </r>
  </si>
  <si>
    <r>
      <t>Space heating</t>
    </r>
    <r>
      <rPr>
        <b/>
        <vertAlign val="superscript"/>
        <sz val="10"/>
        <color theme="1"/>
        <rFont val="Calibri"/>
        <family val="2"/>
        <scheme val="minor"/>
      </rPr>
      <t>3</t>
    </r>
  </si>
  <si>
    <t>Air condi-tioning</t>
  </si>
  <si>
    <t>Refrig-erators</t>
  </si>
  <si>
    <r>
      <t>Other</t>
    </r>
    <r>
      <rPr>
        <b/>
        <vertAlign val="superscript"/>
        <sz val="10"/>
        <color theme="1"/>
        <rFont val="Calibri"/>
        <family val="2"/>
        <scheme val="minor"/>
      </rPr>
      <t>4</t>
    </r>
  </si>
  <si>
    <t>Other</t>
  </si>
  <si>
    <t>All homes</t>
  </si>
  <si>
    <t>Q</t>
  </si>
  <si>
    <t>Census region and division</t>
  </si>
  <si>
    <t/>
  </si>
  <si>
    <t>Census division</t>
  </si>
  <si>
    <t>Northeast</t>
  </si>
  <si>
    <t>New England</t>
  </si>
  <si>
    <t>N</t>
  </si>
  <si>
    <t>Middle Atlantic</t>
  </si>
  <si>
    <r>
      <t>Census urban/rural classification</t>
    </r>
    <r>
      <rPr>
        <b/>
        <vertAlign val="superscript"/>
        <sz val="10"/>
        <color theme="1"/>
        <rFont val="Calibri"/>
        <family val="2"/>
        <scheme val="minor"/>
      </rPr>
      <t>5</t>
    </r>
  </si>
  <si>
    <t>Midwest</t>
  </si>
  <si>
    <t>Urban</t>
  </si>
  <si>
    <t>East North Central</t>
  </si>
  <si>
    <t>Urbanized area</t>
  </si>
  <si>
    <t>West North Central</t>
  </si>
  <si>
    <t>Urban cluster</t>
  </si>
  <si>
    <t>South</t>
  </si>
  <si>
    <t>Rural</t>
  </si>
  <si>
    <t>South Atlantic</t>
  </si>
  <si>
    <t>Metropolitan or micropolitan statistical area</t>
  </si>
  <si>
    <t>East South Central</t>
  </si>
  <si>
    <t>In metropolitan statistical area</t>
  </si>
  <si>
    <t>West South Central</t>
  </si>
  <si>
    <t>In micropolitan statistical area</t>
  </si>
  <si>
    <t>West</t>
  </si>
  <si>
    <t>Not in metropolitan or micropolitan statistical area</t>
  </si>
  <si>
    <t>Mountain</t>
  </si>
  <si>
    <r>
      <t>Climate region</t>
    </r>
    <r>
      <rPr>
        <b/>
        <vertAlign val="superscript"/>
        <sz val="10"/>
        <color theme="1"/>
        <rFont val="Calibri"/>
        <family val="2"/>
        <scheme val="minor"/>
      </rPr>
      <t>6</t>
    </r>
  </si>
  <si>
    <t>Mountain North</t>
  </si>
  <si>
    <t>Very cold/Cold</t>
  </si>
  <si>
    <t>Mountain South</t>
  </si>
  <si>
    <t>Mixed-humid</t>
  </si>
  <si>
    <t>Pacific</t>
  </si>
  <si>
    <t>Mixed-dry/Hot-dry</t>
  </si>
  <si>
    <r>
      <t>Census urban/rural classification</t>
    </r>
    <r>
      <rPr>
        <b/>
        <vertAlign val="superscript"/>
        <sz val="10"/>
        <color theme="1"/>
        <rFont val="Calibri"/>
        <family val="2"/>
        <scheme val="minor"/>
      </rPr>
      <t>4</t>
    </r>
  </si>
  <si>
    <t>Hot-humid</t>
  </si>
  <si>
    <t>Marine</t>
  </si>
  <si>
    <t>Housing unit type</t>
  </si>
  <si>
    <t>Single-family detached</t>
  </si>
  <si>
    <t>Single-family attached</t>
  </si>
  <si>
    <t>Apartments in buildings with 2-4 units</t>
  </si>
  <si>
    <t>Apartments in buildings with 5 or more units</t>
  </si>
  <si>
    <t>Mobile homes</t>
  </si>
  <si>
    <t>Ownership of housing unit</t>
  </si>
  <si>
    <r>
      <t>Climate region</t>
    </r>
    <r>
      <rPr>
        <b/>
        <vertAlign val="superscript"/>
        <sz val="10"/>
        <color theme="1"/>
        <rFont val="Calibri"/>
        <family val="2"/>
        <scheme val="minor"/>
      </rPr>
      <t>5</t>
    </r>
  </si>
  <si>
    <t>Owned</t>
  </si>
  <si>
    <t>Single-family</t>
  </si>
  <si>
    <t>Apartments</t>
  </si>
  <si>
    <r>
      <t>Rented</t>
    </r>
    <r>
      <rPr>
        <vertAlign val="superscript"/>
        <sz val="10"/>
        <color theme="1"/>
        <rFont val="Calibri"/>
        <family val="2"/>
        <scheme val="minor"/>
      </rPr>
      <t>7</t>
    </r>
  </si>
  <si>
    <t>Year of construction</t>
  </si>
  <si>
    <r>
      <t>Apartments in buildings with 2</t>
    </r>
    <r>
      <rPr>
        <sz val="10"/>
        <color theme="1"/>
        <rFont val="Calibri"/>
        <family val="2"/>
      </rPr>
      <t>–</t>
    </r>
    <r>
      <rPr>
        <sz val="10"/>
        <color theme="1"/>
        <rFont val="Calibri"/>
        <family val="2"/>
        <scheme val="minor"/>
      </rPr>
      <t>4 units</t>
    </r>
  </si>
  <si>
    <t>Before 1950</t>
  </si>
  <si>
    <t>1950 to 1959</t>
  </si>
  <si>
    <t>1960 to 1969</t>
  </si>
  <si>
    <t>1970 to 1979</t>
  </si>
  <si>
    <t>1980 to 1989</t>
  </si>
  <si>
    <t>1990 to 1999</t>
  </si>
  <si>
    <t>2000 to 2009</t>
  </si>
  <si>
    <t>2010 to 2015</t>
  </si>
  <si>
    <r>
      <t>Rented</t>
    </r>
    <r>
      <rPr>
        <vertAlign val="superscript"/>
        <sz val="10"/>
        <color theme="1"/>
        <rFont val="Calibri"/>
        <family val="2"/>
        <scheme val="minor"/>
      </rPr>
      <t>6</t>
    </r>
  </si>
  <si>
    <r>
      <t>Total square footage</t>
    </r>
    <r>
      <rPr>
        <b/>
        <vertAlign val="superscript"/>
        <sz val="10"/>
        <color theme="1"/>
        <rFont val="Calibri"/>
        <family val="2"/>
        <scheme val="minor"/>
      </rPr>
      <t>8</t>
    </r>
  </si>
  <si>
    <t>Fewer than 1,000</t>
  </si>
  <si>
    <t>1,000 to 1,499</t>
  </si>
  <si>
    <t>1,500 to 1,999</t>
  </si>
  <si>
    <t>2,000 to 2,499</t>
  </si>
  <si>
    <t>2,500 to 2,999</t>
  </si>
  <si>
    <t>3,000 or greater</t>
  </si>
  <si>
    <t>Number of household members</t>
  </si>
  <si>
    <t>1 member</t>
  </si>
  <si>
    <t>2 members</t>
  </si>
  <si>
    <t>3 members</t>
  </si>
  <si>
    <t>4 members</t>
  </si>
  <si>
    <t>5 members</t>
  </si>
  <si>
    <r>
      <t>Total square footage</t>
    </r>
    <r>
      <rPr>
        <b/>
        <vertAlign val="superscript"/>
        <sz val="10"/>
        <color theme="1"/>
        <rFont val="Calibri"/>
        <family val="2"/>
        <scheme val="minor"/>
      </rPr>
      <t>7</t>
    </r>
  </si>
  <si>
    <t>6 or more members</t>
  </si>
  <si>
    <t>2015 annual household income</t>
  </si>
  <si>
    <t>Less than $20,000</t>
  </si>
  <si>
    <t>$20,000 to $39,999</t>
  </si>
  <si>
    <t>$40,000 to $59,999</t>
  </si>
  <si>
    <t>$60,000 to $79,999</t>
  </si>
  <si>
    <t>$80,000 to $99,999</t>
  </si>
  <si>
    <t>$100,000 to $119,999</t>
  </si>
  <si>
    <t>$120,000 to $139,999</t>
  </si>
  <si>
    <t>$140,000 or more</t>
  </si>
  <si>
    <t>Payment method for energy bills</t>
  </si>
  <si>
    <t>All paid by household</t>
  </si>
  <si>
    <t>Some paid by household, some included in rent or condo fee</t>
  </si>
  <si>
    <t>All included in rent or condo fee</t>
  </si>
  <si>
    <t>Some other method</t>
  </si>
  <si>
    <t>Main heating fuel</t>
  </si>
  <si>
    <r>
      <t xml:space="preserve">     </t>
    </r>
    <r>
      <rPr>
        <vertAlign val="superscript"/>
        <sz val="9"/>
        <color theme="1"/>
        <rFont val="Calibri"/>
        <family val="2"/>
        <scheme val="minor"/>
      </rPr>
      <t>1</t>
    </r>
    <r>
      <rPr>
        <sz val="9"/>
        <color theme="1"/>
        <rFont val="Calibri"/>
        <family val="2"/>
        <scheme val="minor"/>
      </rPr>
      <t>Consumption and expenditures for biomass (wood), coal, district steam, and solar thermal are excluded. Electricity consumption from on-site solar photovoltaic generation (i.e., solar panels) is included.</t>
    </r>
    <r>
      <rPr>
        <vertAlign val="superscript"/>
        <sz val="9"/>
        <color theme="1"/>
        <rFont val="Calibri"/>
        <family val="2"/>
        <scheme val="minor"/>
      </rPr>
      <t xml:space="preserve">
</t>
    </r>
    <r>
      <rPr>
        <sz val="9"/>
        <color theme="1"/>
        <rFont val="Calibri"/>
        <family val="2"/>
        <scheme val="minor"/>
      </rPr>
      <t xml:space="preserve">     </t>
    </r>
    <r>
      <rPr>
        <vertAlign val="superscript"/>
        <sz val="9"/>
        <color theme="1"/>
        <rFont val="Calibri"/>
        <family val="2"/>
        <scheme val="minor"/>
      </rPr>
      <t>2</t>
    </r>
    <r>
      <rPr>
        <sz val="9"/>
        <color theme="1"/>
        <rFont val="Calibri"/>
        <family val="2"/>
        <scheme val="minor"/>
      </rPr>
      <t xml:space="preserve">Total Northeast includes all primary occupied housing units in the Northeast Census Region. Vacant housing units, seasonal units, second homes, military houses, and group quarters are excluded.
     </t>
    </r>
    <r>
      <rPr>
        <vertAlign val="superscript"/>
        <sz val="9"/>
        <color theme="1"/>
        <rFont val="Calibri"/>
        <family val="2"/>
        <scheme val="minor"/>
      </rPr>
      <t>3</t>
    </r>
    <r>
      <rPr>
        <sz val="9"/>
        <color theme="1"/>
        <rFont val="Calibri"/>
        <family val="2"/>
        <scheme val="minor"/>
      </rPr>
      <t xml:space="preserve">Includes main (primary) and secondary space heating.      
     </t>
    </r>
    <r>
      <rPr>
        <vertAlign val="superscript"/>
        <sz val="9"/>
        <color theme="1"/>
        <rFont val="Calibri"/>
        <family val="2"/>
        <scheme val="minor"/>
      </rPr>
      <t>4</t>
    </r>
    <r>
      <rPr>
        <sz val="9"/>
        <color theme="1"/>
        <rFont val="Calibri"/>
        <family val="2"/>
        <scheme val="minor"/>
      </rPr>
      <t xml:space="preserve">Includes end uses not shown in this table. A more detailed breakout of end uses is shown in the Series 5 tables.
     </t>
    </r>
    <r>
      <rPr>
        <vertAlign val="superscript"/>
        <sz val="9"/>
        <color theme="1"/>
        <rFont val="Calibri"/>
        <family val="2"/>
        <scheme val="minor"/>
      </rPr>
      <t>5</t>
    </r>
    <r>
      <rPr>
        <sz val="9"/>
        <color theme="1"/>
        <rFont val="Calibri"/>
        <family val="2"/>
        <scheme val="minor"/>
      </rPr>
      <t xml:space="preserve">Housing units are classified using criteria created by the U.S. Census Bureau based on 2010 Census data. Urbanized areas are densely settled groupings of blocks or tracts with 50,000 or more people. Urban clusters have at least 2,500 but less than 50,000 people. All other areas are rural.
     </t>
    </r>
    <r>
      <rPr>
        <vertAlign val="superscript"/>
        <sz val="9"/>
        <color theme="1"/>
        <rFont val="Calibri"/>
        <family val="2"/>
        <scheme val="minor"/>
      </rPr>
      <t>6</t>
    </r>
    <r>
      <rPr>
        <sz val="9"/>
        <color theme="1"/>
        <rFont val="Calibri"/>
        <family val="2"/>
        <scheme val="minor"/>
      </rPr>
      <t xml:space="preserve">These climate regions were created by the Building America program, sponsored by the U.S. Department of Energy’s Office of Energy Efficiency and Renewable Energy (EERE).         
     </t>
    </r>
    <r>
      <rPr>
        <vertAlign val="superscript"/>
        <sz val="9"/>
        <color theme="1"/>
        <rFont val="Calibri"/>
        <family val="2"/>
        <scheme val="minor"/>
      </rPr>
      <t>7</t>
    </r>
    <r>
      <rPr>
        <sz val="9"/>
        <color theme="1"/>
        <rFont val="Calibri"/>
        <family val="2"/>
        <scheme val="minor"/>
      </rPr>
      <t xml:space="preserve">Rented includes households that occupy their primary housing units without paying rent.
     </t>
    </r>
    <r>
      <rPr>
        <vertAlign val="superscript"/>
        <sz val="9"/>
        <color theme="1"/>
        <rFont val="Calibri"/>
        <family val="2"/>
        <scheme val="minor"/>
      </rPr>
      <t>8</t>
    </r>
    <r>
      <rPr>
        <sz val="9"/>
        <color theme="1"/>
        <rFont val="Calibri"/>
        <family val="2"/>
        <scheme val="minor"/>
      </rPr>
      <t>Total square footage includes all basements, finished or conditioned (heated or cooled) areas of attics, and conditioned garage space that is attached to the home. Unconditioned and unfinished areas in attics and attached garages are excluded. The square footage for some housing units was calculated based on measurements taken by the interviewer. For households responding without the presence of an interviewer, square footage was imputed based on characteristics of the housing unit. See 2015 RECS Square Footage Methodology for full details about data collection and processing.
     Q = Data withheld because either the Relative Standard Error (RSE) was greater than 50% or fewer than 10 cases responded.
     N = No cases responded.
     Notes:  Because of rounding, data may not sum to totals.  See RECS Terminology for definition of terms used in these tables.
     Source: U.S. Energy Information Administration, Office of Energy Consumption and Efficiency Statistics, Forms EIA-457A, C, D, E, F, G of the 2015 Residential Energy Consumption Survey.</t>
    </r>
  </si>
  <si>
    <r>
      <t xml:space="preserve">     </t>
    </r>
    <r>
      <rPr>
        <vertAlign val="superscript"/>
        <sz val="9"/>
        <color theme="1"/>
        <rFont val="Calibri"/>
        <family val="2"/>
        <scheme val="minor"/>
      </rPr>
      <t>1</t>
    </r>
    <r>
      <rPr>
        <sz val="9"/>
        <color theme="1"/>
        <rFont val="Calibri"/>
        <family val="2"/>
        <scheme val="minor"/>
      </rPr>
      <t xml:space="preserve">Includes main (primary) and secondary space heating.   
     </t>
    </r>
    <r>
      <rPr>
        <vertAlign val="superscript"/>
        <sz val="9"/>
        <color theme="1"/>
        <rFont val="Calibri"/>
        <family val="2"/>
        <scheme val="minor"/>
      </rPr>
      <t>2</t>
    </r>
    <r>
      <rPr>
        <sz val="9"/>
        <color theme="1"/>
        <rFont val="Calibri"/>
        <family val="2"/>
        <scheme val="minor"/>
      </rPr>
      <t xml:space="preserve">Excludes electricity used for controls and spinning the drum.
     </t>
    </r>
    <r>
      <rPr>
        <vertAlign val="superscript"/>
        <sz val="9"/>
        <color theme="1"/>
        <rFont val="Calibri"/>
        <family val="2"/>
        <scheme val="minor"/>
      </rPr>
      <t>3</t>
    </r>
    <r>
      <rPr>
        <sz val="9"/>
        <color theme="1"/>
        <rFont val="Calibri"/>
        <family val="2"/>
        <scheme val="minor"/>
      </rPr>
      <t xml:space="preserve">Includes stoves (units with both a cooktop and an oven), separate cooktops, and separate ovens. Microwaves, small kitchen appliances, and outdoor cooking are excluded.
     </t>
    </r>
    <r>
      <rPr>
        <vertAlign val="superscript"/>
        <sz val="9"/>
        <color theme="1"/>
        <rFont val="Calibri"/>
        <family val="2"/>
        <scheme val="minor"/>
      </rPr>
      <t>4</t>
    </r>
    <r>
      <rPr>
        <sz val="9"/>
        <color theme="1"/>
        <rFont val="Calibri"/>
        <family val="2"/>
        <scheme val="minor"/>
      </rPr>
      <t xml:space="preserve">Housing units are classified using criteria created by the U.S. Census Bureau based on 2010 Census data. Urbanized areas are densely settled groupings of blocks or tracts with 50,000 or more people. Urban clusters have at least 2,500 but less than 50,000 people. All other areas are rural.
     </t>
    </r>
    <r>
      <rPr>
        <vertAlign val="superscript"/>
        <sz val="9"/>
        <color theme="1"/>
        <rFont val="Calibri"/>
        <family val="2"/>
        <scheme val="minor"/>
      </rPr>
      <t>5</t>
    </r>
    <r>
      <rPr>
        <sz val="9"/>
        <color theme="1"/>
        <rFont val="Calibri"/>
        <family val="2"/>
        <scheme val="minor"/>
      </rPr>
      <t xml:space="preserve">These climate regions were created by the Building America program, sponsored by the U.S. Department of Energy’s Office of Energy Efficiency and Renewable Energy (EERE).         
     </t>
    </r>
    <r>
      <rPr>
        <vertAlign val="superscript"/>
        <sz val="9"/>
        <color theme="1"/>
        <rFont val="Calibri"/>
        <family val="2"/>
        <scheme val="minor"/>
      </rPr>
      <t>6</t>
    </r>
    <r>
      <rPr>
        <sz val="9"/>
        <color theme="1"/>
        <rFont val="Calibri"/>
        <family val="2"/>
        <scheme val="minor"/>
      </rPr>
      <t xml:space="preserve">Rented includes households that occupy their primary housing units without paying rent.
     </t>
    </r>
    <r>
      <rPr>
        <vertAlign val="superscript"/>
        <sz val="9"/>
        <color theme="1"/>
        <rFont val="Calibri"/>
        <family val="2"/>
        <scheme val="minor"/>
      </rPr>
      <t>7</t>
    </r>
    <r>
      <rPr>
        <sz val="9"/>
        <color theme="1"/>
        <rFont val="Calibri"/>
        <family val="2"/>
        <scheme val="minor"/>
      </rPr>
      <t>Total square footage includes all basements, finished or conditioned (heated or cooled) areas of attics, and conditioned garage space that is attached to the home. Unconditioned and unfinished areas in attics and attached garages are excluded. The square footage for some housing units was calculated based on measurements taken by the interviewer. For households responding without the presence of an interviewer, square footage was imputed based on characteristics of the housing unit. See 2015 RECS Square Footage Methodology for full details about data collection and processing.
     Q = Data withheld because either the Relative Standard Error (RSE) was greater than 50% or fewer than 10 cases responded.
     N = No cases responded.
     Notes:  Because of rounding, data may not sum to totals.  See RECS Terminology for definition of terms used in these tables.
     Source: U.S. Energy Information Administration, Office of Energy Consumption and Efficiency Statistics, Forms EIA-457A, C, D, E, F, G of the 2015 Residential Energy Consumption Survey.</t>
    </r>
  </si>
  <si>
    <t>THIS PAGE IS JUST SCRATCH NOTES ON POSSIBLE SOURCES OF INTERNAL GAIN AND RELATION TO HDD BASE</t>
  </si>
  <si>
    <t>NOTHING CONCLUSIVE OR RELIABLE HERE</t>
  </si>
  <si>
    <r>
      <t xml:space="preserve">118 Unit </t>
    </r>
    <r>
      <rPr>
        <b/>
        <i/>
        <sz val="11"/>
        <color theme="1"/>
        <rFont val="Calibri"/>
        <family val="2"/>
        <scheme val="minor"/>
      </rPr>
      <t xml:space="preserve">stretch </t>
    </r>
    <r>
      <rPr>
        <b/>
        <sz val="11"/>
        <color theme="1"/>
        <rFont val="Calibri"/>
        <family val="2"/>
        <scheme val="minor"/>
      </rPr>
      <t>reconciliation</t>
    </r>
  </si>
  <si>
    <t>HDD Base best R-Squared</t>
  </si>
  <si>
    <t>Guesstimate thermostat average (1/3 58, 2/3 67)</t>
  </si>
  <si>
    <t>Difference between thermostat and best R-Square</t>
  </si>
  <si>
    <t>HDD Degree increment/month (hypothetical all days under HDD base)</t>
  </si>
  <si>
    <t>Model slope</t>
  </si>
  <si>
    <t xml:space="preserve">Implied monthly available therm increment from internal </t>
  </si>
  <si>
    <t>All of internal loads</t>
  </si>
  <si>
    <t>50% of partial internal loads (high)</t>
  </si>
  <si>
    <t>Heat transfer</t>
  </si>
  <si>
    <t>DHW at 75% (high)</t>
  </si>
  <si>
    <t>Sum internal gains</t>
  </si>
  <si>
    <t>Implied available gain unaccounted for -- therms month</t>
  </si>
  <si>
    <t>120 Unit mildly plausible reconciliation</t>
  </si>
  <si>
    <t>Guesstimate thermostat average (1/3 58, 2/3 64)</t>
  </si>
  <si>
    <t>Degree increment/month (hypothetical all days under HDD base)</t>
  </si>
  <si>
    <t>Can reconcile as:</t>
  </si>
  <si>
    <r>
      <t xml:space="preserve">BOTH -- </t>
    </r>
    <r>
      <rPr>
        <sz val="11"/>
        <color theme="1"/>
        <rFont val="Calibri"/>
        <family val="2"/>
        <scheme val="minor"/>
      </rPr>
      <t xml:space="preserve">STRETCH </t>
    </r>
    <r>
      <rPr>
        <b/>
        <sz val="11"/>
        <color theme="1"/>
        <rFont val="Calibri"/>
        <family val="2"/>
        <scheme val="minor"/>
      </rPr>
      <t>RECONCILIATION</t>
    </r>
  </si>
  <si>
    <t>All of internal loads X 2</t>
  </si>
  <si>
    <t>50% of partial internal loads (high) X 2</t>
  </si>
  <si>
    <t>Various possible sources of internal gain</t>
  </si>
  <si>
    <t>Occupants</t>
  </si>
  <si>
    <t>w/h</t>
  </si>
  <si>
    <t># occupants in baseline period</t>
  </si>
  <si>
    <t># of time occupying in baseline period</t>
  </si>
  <si>
    <t>therms/month</t>
  </si>
  <si>
    <t>Domestic hot water</t>
  </si>
  <si>
    <t>DHW -- from RECS table 4.7 (2 x elec 2 person home) MMBTU/year</t>
  </si>
  <si>
    <t>DHW -- therms/month</t>
  </si>
  <si>
    <t>Percentage lost in basement -- standby, exposed pipes, drainage?</t>
  </si>
  <si>
    <t>???</t>
  </si>
  <si>
    <t>Standby only for 1 hot water heaters measured kwh/day</t>
  </si>
  <si>
    <t>Therms/month</t>
  </si>
  <si>
    <t>Note, there are three tanks downstairs so losses are 3x</t>
  </si>
  <si>
    <t>Possible gain loss between units</t>
  </si>
  <si>
    <t>Square footage of exterior 1st/2d from Assessors DB</t>
  </si>
  <si>
    <t>Length of exterior walls from Assessors DB</t>
  </si>
  <si>
    <t>Assume thickness of walls</t>
  </si>
  <si>
    <t xml:space="preserve">Use Square Footage of interior ceiling between units as </t>
  </si>
  <si>
    <t>https://www.builditsolar.com/References/Calculators/InsulUpgrd/RValues.htm</t>
  </si>
  <si>
    <t>Sheetrock-R</t>
  </si>
  <si>
    <t>Cavity-R</t>
  </si>
  <si>
    <t>Subfloor-R</t>
  </si>
  <si>
    <t>Floor-R</t>
  </si>
  <si>
    <t>Ball park R-Value of ceiling assembly, probably overestimating</t>
  </si>
  <si>
    <t xml:space="preserve">Use lower R-Value guess estimate so not underestimating load </t>
  </si>
  <si>
    <t>BTU per /hours of degree difference</t>
  </si>
  <si>
    <t>Therms /month per degree difference</t>
  </si>
  <si>
    <t>Internal temperature difference (2d floor floor vs 1st foor ceiling)</t>
  </si>
  <si>
    <t>Therms/month heat transfer</t>
  </si>
  <si>
    <t>COMPUTATION OF INTERNAL Electrical LOADS using 2022-23 winter data</t>
  </si>
  <si>
    <t>Total Power Mains 120</t>
  </si>
  <si>
    <t>All other leads 120</t>
  </si>
  <si>
    <t>Undetailed</t>
  </si>
  <si>
    <t>Base load dissipated entirely inside (from 120, fully occupied)</t>
  </si>
  <si>
    <t>Refrigerator</t>
  </si>
  <si>
    <t>Office</t>
  </si>
  <si>
    <t>N Kitchen</t>
  </si>
  <si>
    <t>S Kitchen (includes heating light for pet)</t>
  </si>
  <si>
    <t>Bath 2d</t>
  </si>
  <si>
    <t>Kitchen Lights</t>
  </si>
  <si>
    <t>LR Outlets</t>
  </si>
  <si>
    <t>LR/DR/Office</t>
  </si>
  <si>
    <t>Total kwh</t>
  </si>
  <si>
    <t>Loads dissipated partially outside from (from 120 fully occupied)</t>
  </si>
  <si>
    <t>Range</t>
  </si>
  <si>
    <t>Dishwasher</t>
  </si>
  <si>
    <t>ERV Motor</t>
  </si>
  <si>
    <t>Hood</t>
  </si>
  <si>
    <t>Washer/Dryer</t>
  </si>
  <si>
    <t>PIVOT TABLE FROM UPSTAIRS DATA</t>
  </si>
  <si>
    <t>Sum of 120 Subpanel-Mains_B (kWhs)</t>
  </si>
  <si>
    <t>Sum of 120 Subpanel-Mains_C (kWhs)</t>
  </si>
  <si>
    <t>Sum of 120 Subpanel-Other-ERV (kWhs)</t>
  </si>
  <si>
    <t>Sum of 120 Subpanel-Dishwasher-Dishwasher (kWhs)</t>
  </si>
  <si>
    <t>Sum of 120 Subpanel-Fridge/Freezer-Refrigerator (kWhs)</t>
  </si>
  <si>
    <t>Sum of 120 Subpanel-Computer/Network-Office 20W (kWhs)</t>
  </si>
  <si>
    <t>Sum of 120 Subpanel-Kitchen-N Kitchen (kWhs)</t>
  </si>
  <si>
    <t>Sum of 120 Subpanel-Cooktop/Range/Oven/Stove-Range (kWhs)</t>
  </si>
  <si>
    <t>Sum of 120 Subpanel-Kitchen-S Kitchen (kWhs)</t>
  </si>
  <si>
    <t>Sum of 120 Subpanel-Lights-Bath 2d floor (kWhs)</t>
  </si>
  <si>
    <t>Sum of 120 Subpanel-Heat Pump-Air Handler (kWhs)</t>
  </si>
  <si>
    <t>Sum of 120 Subpanel-Heat Pump-Compressor (kWhs)</t>
  </si>
  <si>
    <t>Sum of 120 Subpanel-Room/Multi-use Circuit-Master/Hood (kWhs)</t>
  </si>
  <si>
    <t>Sum of 120 Subpanel-Lights-Kitchen Lights (kWhs)</t>
  </si>
  <si>
    <t>Sum of 120 Subpanel-Room/Multi-use Circuit-LR Outlets (kWhs)</t>
  </si>
  <si>
    <t>Sum of 120 Subpanel-Room/Multi-use Circuit-LR, DR, Office (kWhs)</t>
  </si>
  <si>
    <t>Sum of 120 Subpanel-Clothes Washer-B Wash/Dry (kWhs)</t>
  </si>
  <si>
    <t>Sum of 120 Subpanel-Clothes Washer-A Wash/Dry (kWhs)</t>
  </si>
  <si>
    <t>Time Bucket (America/New_York)</t>
  </si>
  <si>
    <t>118 Main Panel-Mains_A (kWhs)</t>
  </si>
  <si>
    <t>118 Main Panel-Mains_B (kWhs)</t>
  </si>
  <si>
    <t>118 Main Panel-Heat Pump-Compressor (kWhs)</t>
  </si>
  <si>
    <t>118 Main Panel-Fridge/Freezer-Fridges/freezer (kWhs)</t>
  </si>
  <si>
    <t>118 Main Panel-Other-ERV (kWhs)</t>
  </si>
  <si>
    <t>118 Main Panel-Kitchen-1-Kitchen outlets (kWhs)</t>
  </si>
  <si>
    <t>118 Main Panel-Kitchen-2 Kitchen outlets (kWhs)</t>
  </si>
  <si>
    <t>118 Main Panel-Kitchen-Pantry outlets (kWhs)</t>
  </si>
  <si>
    <t>118 Main Panel-Pump-Solar Tank (kWhs)</t>
  </si>
  <si>
    <t>118 Main Panel-Other-Disposal-Kitchen (kWhs)</t>
  </si>
  <si>
    <t>118 Main Panel-Other-Disposal-Pantry (kWhs)</t>
  </si>
  <si>
    <t>118 Main Panel-Room/Multi-use Circuit-LR Outlets (kWhs)</t>
  </si>
  <si>
    <t>118 Main Panel-Room/Multi-use Circuit-Office lights/outlets (kWhs)</t>
  </si>
  <si>
    <t>118 Main Panel-Kitchen-Range Hood (kWhs)</t>
  </si>
  <si>
    <t>118 Main Panel-Lights-Kitchen/ Exterior Lights (kWhs)</t>
  </si>
  <si>
    <t>118 Main Panel-Water Heater-Water Heater (kWhs)</t>
  </si>
  <si>
    <t>118 Main Panel-Pump-Sump Pump/Garage (kWhs)</t>
  </si>
  <si>
    <t>120 Subpanel-Mains_B (kWhs)</t>
  </si>
  <si>
    <t>120 Subpanel-Mains_C (kWhs)</t>
  </si>
  <si>
    <t>120 Subpanel-Other-ERV (kWhs)</t>
  </si>
  <si>
    <t>120 Subpanel-Dishwasher-Dishwasher (kWhs)</t>
  </si>
  <si>
    <t>120 Subpanel-Fridge/Freezer-Refrigerator (kWhs)</t>
  </si>
  <si>
    <t>120 Subpanel-Computer/Network-Office 20W (kWhs)</t>
  </si>
  <si>
    <t>120 Subpanel-Kitchen-N Kitchen (kWhs)</t>
  </si>
  <si>
    <t>120 Subpanel-Cooktop/Range/Oven/Stove-Range (kWhs)</t>
  </si>
  <si>
    <t>120 Subpanel-Kitchen-S Kitchen (kWhs)</t>
  </si>
  <si>
    <t>120 Subpanel-Lights-Bath 2d floor (kWhs)</t>
  </si>
  <si>
    <t>120 Subpanel-Heat Pump-Air Handler (kWhs)</t>
  </si>
  <si>
    <t>120 Subpanel-Heat Pump-Compressor (kWhs)</t>
  </si>
  <si>
    <t>120 Subpanel-Room/Multi-use Circuit-Master/Hood (kWhs)</t>
  </si>
  <si>
    <t>120 Subpanel-Lights-Kitchen Lights (kWhs)</t>
  </si>
  <si>
    <t>120 Subpanel-Room/Multi-use Circuit-LR Outlets (kWhs)</t>
  </si>
  <si>
    <t>120 Subpanel-Room/Multi-use Circuit-LR, DR, Office (kWhs)</t>
  </si>
  <si>
    <t>120 Subpanel-Clothes Washer-B Wash/Dry (kWhs)</t>
  </si>
  <si>
    <t>120 Subpanel-Clothes Washer-A Wash/Dry (kWhs)</t>
  </si>
  <si>
    <t>Testing different correlation levels between therms and HDD</t>
  </si>
  <si>
    <t xml:space="preserve">CORRELATIONS OF BASELINE THERMS LOAD TO HDD </t>
  </si>
  <si>
    <t>Correlation level vs max correlation level in row (showing HDD's with correlations over 99.5% of max correlation)</t>
  </si>
  <si>
    <t>Highest Correl HDD</t>
  </si>
  <si>
    <t>Correlation at Max</t>
  </si>
  <si>
    <t>Testing intercepts for therm/HDD regressions</t>
  </si>
  <si>
    <t>INTERCEPTS FOR REGRESSIONS</t>
  </si>
  <si>
    <t>ABSOLUTE VALUES OF INTERCEPTS</t>
  </si>
  <si>
    <t>Closest to zero</t>
  </si>
  <si>
    <t>ABS Int at closest</t>
  </si>
  <si>
    <t>SUMMARY OUTPUT</t>
  </si>
  <si>
    <t>Therms/Kwh</t>
  </si>
  <si>
    <t>Applying this regression to get monthly kwh of heating load</t>
  </si>
  <si>
    <t>HDD46</t>
  </si>
  <si>
    <t>Therms</t>
  </si>
  <si>
    <t>KWH</t>
  </si>
  <si>
    <t>SCOP</t>
  </si>
  <si>
    <t>Measured KWH -- all six month</t>
  </si>
  <si>
    <t>Measured KWH -- first three months</t>
  </si>
  <si>
    <t>Measured KWH -- second three months</t>
  </si>
  <si>
    <t>NON-HEAT GAS USE AT 3</t>
  </si>
  <si>
    <t>HDD49</t>
  </si>
  <si>
    <t>HDD54</t>
  </si>
  <si>
    <t>HDD60</t>
  </si>
  <si>
    <t>HDD43</t>
  </si>
  <si>
    <t>Measured KWH -- same six months</t>
  </si>
  <si>
    <t>First three months</t>
  </si>
  <si>
    <t>Second three months</t>
  </si>
  <si>
    <t>Monthly HDD Winter 2022-2023</t>
  </si>
  <si>
    <t>HDD50</t>
  </si>
  <si>
    <t>GAS USE AT 3</t>
  </si>
  <si>
    <t>HDD65</t>
  </si>
  <si>
    <r>
      <rPr>
        <b/>
        <sz val="11"/>
        <color rgb="FF000000"/>
        <rFont val="Calibri"/>
      </rPr>
      <t xml:space="preserve">Comparing baseline 2010-15 use to 2021-22 use -- all natural gas in both -- modeled comes in </t>
    </r>
    <r>
      <rPr>
        <b/>
        <i/>
        <sz val="11"/>
        <color rgb="FF000000"/>
        <rFont val="Calibri"/>
      </rPr>
      <t>below</t>
    </r>
    <r>
      <rPr>
        <b/>
        <sz val="11"/>
        <color rgb="FF000000"/>
        <rFont val="Calibri"/>
      </rPr>
      <t xml:space="preserve"> actual!?</t>
    </r>
  </si>
  <si>
    <t>Predicted use from model -- from HDD Fit for Baseline SCOP est.</t>
  </si>
  <si>
    <t>Regression Coefficient from baseline</t>
  </si>
  <si>
    <t>Regression Intercept from baseline</t>
  </si>
  <si>
    <t>Heating degree days, October 2021-March 2022</t>
  </si>
  <si>
    <t>Modeled Gas Use for October 2021-March 2022</t>
  </si>
  <si>
    <t>Actual gas use Total</t>
  </si>
  <si>
    <t>Modeled over actual Total</t>
  </si>
  <si>
    <t xml:space="preserve">October to March use from reads in Gas Bills </t>
  </si>
  <si>
    <t>Modeled by month</t>
  </si>
  <si>
    <t>Actual over modeled by month</t>
  </si>
  <si>
    <t>Total, split</t>
  </si>
  <si>
    <t xml:space="preserve">Split in Baseline Period </t>
  </si>
  <si>
    <t>Split in Post retrofit period</t>
  </si>
  <si>
    <t>Note that March Meter read date is April 2, so this closely aproximates month of March</t>
  </si>
  <si>
    <t>Oct 21 read date is unknown, but it does not omit material use because October bills (for September) were 0 and 1</t>
  </si>
  <si>
    <t>So, the period is comparable, or possibly very slightly overstated by use on 4/1 and 4/2</t>
  </si>
  <si>
    <t>No reason to believe that upstairs thermostat settings up in 2021-22</t>
  </si>
  <si>
    <t>Every reason to believe that downstairs thermostat settings down in 2021-22</t>
  </si>
  <si>
    <t xml:space="preserve">     Monthly modeling -- especially noisy -- does not show any particular month standing out (as if visitor had thermostat setting up)</t>
  </si>
  <si>
    <t>Result applies across all HDD bases</t>
  </si>
  <si>
    <t>Lower gas use from cooking and laundry should push actual down, not up</t>
  </si>
  <si>
    <t>Solar hot water was likely inoperable in the 2021-22 winter (fixed in Fall 2022), but this should especially increase the downstairs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</si>
</sst>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_(* \(#,##0.00\);_(* &quot;-&quot;??_);_(@_)"/>
    <numFmt numFmtId="164" formatCode="0.0%"/>
    <numFmt numFmtId="165" formatCode="_(* #,##0.000_);_(* \(#,##0.000\);_(* &quot;-&quot;??_);_(@_)"/>
    <numFmt numFmtId="166" formatCode="0.000"/>
    <numFmt numFmtId="167" formatCode="0.0"/>
    <numFmt numFmtId="168" formatCode="0.0000"/>
    <numFmt numFmtId="169" formatCode="_(* #,##0.00000_);_(* \(#,##0.00000\);_(* &quot;-&quot;??_);_(@_)"/>
    <numFmt numFmtId="170" formatCode="_(* #,##0.0_);_(* \(#,##0.0\);_(* &quot;-&quot;??_);_(@_)"/>
    <numFmt numFmtId="171" formatCode="_(* #,##0_);_(* \(#,##0\);_(* &quot;-&quot;??_);_(@_)"/>
    <numFmt numFmtId="172" formatCode="_(* #,##0.0000_);_(* \(#,##0.0000\);_(* &quot;-&quot;??_);_(@_)"/>
    <numFmt numFmtId="173" formatCode="_(* #,##0.0000000_);_(* \(#,##0.0000000\);_(* &quot;-&quot;??_);_(@_)"/>
  </numFmts>
  <fonts count="42" x14ac:knownFonts="1">
    <font>
      <sz val="11"/>
      <color theme="1"/>
      <name val="Calibri"/>
      <family val="2"/>
      <scheme val="minor"/>
    </font>
    <font>
      <b/>
      <sz val="11"/>
      <color theme="1"/>
      <name val="Calibri"/>
      <family val="2"/>
      <scheme val="minor"/>
    </font>
    <font>
      <u/>
      <sz val="11"/>
      <color theme="10"/>
      <name val="Calibri"/>
      <family val="2"/>
      <scheme val="minor"/>
    </font>
    <font>
      <sz val="10"/>
      <color theme="1"/>
      <name val="Arial"/>
      <charset val="1"/>
    </font>
    <font>
      <b/>
      <sz val="10"/>
      <color theme="1"/>
      <name val="Arial"/>
      <charset val="1"/>
    </font>
    <font>
      <sz val="11"/>
      <color rgb="FF000000"/>
      <name val="Calibri"/>
      <family val="2"/>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i/>
      <sz val="11"/>
      <color theme="1"/>
      <name val="Calibri"/>
      <family val="2"/>
      <scheme val="minor"/>
    </font>
    <font>
      <b/>
      <sz val="22"/>
      <color theme="1"/>
      <name val="Calibri"/>
      <family val="2"/>
      <scheme val="minor"/>
    </font>
    <font>
      <sz val="22"/>
      <color theme="1"/>
      <name val="Calibri"/>
      <family val="2"/>
      <scheme val="minor"/>
    </font>
    <font>
      <sz val="11"/>
      <name val="Calibri"/>
      <family val="2"/>
      <scheme val="minor"/>
    </font>
    <font>
      <sz val="10"/>
      <color theme="1"/>
      <name val="Calibri"/>
      <family val="2"/>
      <scheme val="minor"/>
    </font>
    <font>
      <b/>
      <sz val="14"/>
      <color theme="1"/>
      <name val="Calibri"/>
      <family val="2"/>
      <scheme val="minor"/>
    </font>
    <font>
      <b/>
      <sz val="14"/>
      <name val="Calibri"/>
      <family val="2"/>
      <scheme val="minor"/>
    </font>
    <font>
      <b/>
      <sz val="18"/>
      <color theme="1"/>
      <name val="Calibri"/>
      <family val="2"/>
      <scheme val="minor"/>
    </font>
    <font>
      <b/>
      <sz val="16"/>
      <color theme="1"/>
      <name val="Calibri"/>
      <family val="2"/>
      <scheme val="minor"/>
    </font>
    <font>
      <sz val="14"/>
      <color theme="1"/>
      <name val="Calibri"/>
      <family val="2"/>
      <scheme val="minor"/>
    </font>
    <font>
      <sz val="12"/>
      <color theme="1"/>
      <name val="Calibri"/>
      <family val="2"/>
      <scheme val="minor"/>
    </font>
    <font>
      <sz val="11"/>
      <color theme="0" tint="-0.499984740745262"/>
      <name val="Calibri"/>
      <family val="2"/>
      <scheme val="minor"/>
    </font>
    <font>
      <b/>
      <sz val="12"/>
      <color theme="4"/>
      <name val="Calibri"/>
      <family val="2"/>
      <scheme val="minor"/>
    </font>
    <font>
      <b/>
      <sz val="9"/>
      <color theme="1"/>
      <name val="Calibri"/>
      <family val="2"/>
      <scheme val="minor"/>
    </font>
    <font>
      <b/>
      <sz val="10"/>
      <color theme="1"/>
      <name val="Calibri"/>
      <family val="2"/>
      <scheme val="minor"/>
    </font>
    <font>
      <b/>
      <sz val="10"/>
      <color theme="4"/>
      <name val="Calibri"/>
      <family val="2"/>
      <scheme val="minor"/>
    </font>
    <font>
      <b/>
      <vertAlign val="superscript"/>
      <sz val="10"/>
      <color theme="1"/>
      <name val="Calibri"/>
      <family val="2"/>
      <scheme val="minor"/>
    </font>
    <font>
      <sz val="9"/>
      <color theme="1"/>
      <name val="Calibri"/>
      <family val="2"/>
      <scheme val="minor"/>
    </font>
    <font>
      <sz val="10"/>
      <color theme="1"/>
      <name val="Calibri"/>
      <family val="2"/>
    </font>
    <font>
      <vertAlign val="superscript"/>
      <sz val="10"/>
      <color theme="1"/>
      <name val="Calibri"/>
      <family val="2"/>
      <scheme val="minor"/>
    </font>
    <font>
      <vertAlign val="superscript"/>
      <sz val="9"/>
      <color theme="1"/>
      <name val="Calibri"/>
      <family val="2"/>
      <scheme val="minor"/>
    </font>
    <font>
      <u/>
      <sz val="10"/>
      <color theme="4"/>
      <name val="Calibri"/>
      <family val="2"/>
      <scheme val="minor"/>
    </font>
    <font>
      <u/>
      <sz val="11"/>
      <color theme="6"/>
      <name val="Calibri"/>
      <family val="2"/>
    </font>
    <font>
      <b/>
      <sz val="16"/>
      <color theme="0"/>
      <name val="Calibri"/>
      <family val="2"/>
      <scheme val="minor"/>
    </font>
    <font>
      <b/>
      <sz val="20"/>
      <color theme="1"/>
      <name val="Calibri"/>
      <family val="2"/>
      <scheme val="minor"/>
    </font>
    <font>
      <b/>
      <sz val="10"/>
      <color theme="1"/>
      <name val="Arial"/>
      <family val="2"/>
    </font>
    <font>
      <b/>
      <i/>
      <sz val="11"/>
      <color theme="1"/>
      <name val="Calibri"/>
      <family val="2"/>
      <scheme val="minor"/>
    </font>
    <font>
      <b/>
      <sz val="16"/>
      <color rgb="FF006100"/>
      <name val="Calibri"/>
      <family val="2"/>
      <scheme val="minor"/>
    </font>
    <font>
      <b/>
      <sz val="11"/>
      <color rgb="FF000000"/>
      <name val="Calibri"/>
      <family val="2"/>
    </font>
    <font>
      <b/>
      <sz val="11"/>
      <color rgb="FF000000"/>
      <name val="Calibri"/>
    </font>
    <font>
      <b/>
      <i/>
      <sz val="11"/>
      <color rgb="FF000000"/>
      <name val="Calibri"/>
    </font>
  </fonts>
  <fills count="19">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FFE6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1" tint="0.249977111117893"/>
        <bgColor indexed="64"/>
      </patternFill>
    </fill>
  </fills>
  <borders count="4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CCCCCC"/>
      </right>
      <top style="thin">
        <color rgb="FF000000"/>
      </top>
      <bottom style="thin">
        <color rgb="FFCCCCCC"/>
      </bottom>
      <diagonal/>
    </border>
    <border>
      <left style="thin">
        <color rgb="FF000000"/>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000000"/>
      </left>
      <right style="thin">
        <color rgb="FFCCCCCC"/>
      </right>
      <top style="thin">
        <color rgb="FFCCCCCC"/>
      </top>
      <bottom style="thin">
        <color rgb="FF000000"/>
      </bottom>
      <diagonal/>
    </border>
    <border>
      <left style="thin">
        <color rgb="FFCCCCCC"/>
      </left>
      <right style="thin">
        <color rgb="FFCCCCCC"/>
      </right>
      <top style="thin">
        <color rgb="FFCCCCCC"/>
      </top>
      <bottom style="thin">
        <color rgb="FF000000"/>
      </bottom>
      <diagonal/>
    </border>
    <border>
      <left style="thin">
        <color rgb="FF000000"/>
      </left>
      <right style="thin">
        <color rgb="FFCCCCCC"/>
      </right>
      <top style="thin">
        <color rgb="FFCCCCCC"/>
      </top>
      <bottom/>
      <diagonal/>
    </border>
    <border>
      <left style="thin">
        <color rgb="FFCCCCCC"/>
      </left>
      <right style="thin">
        <color rgb="FFCCCCCC"/>
      </right>
      <top style="thin">
        <color rgb="FFCCCCCC"/>
      </top>
      <bottom/>
      <diagonal/>
    </border>
    <border>
      <left style="thin">
        <color rgb="FF000000"/>
      </left>
      <right style="thin">
        <color rgb="FF000000"/>
      </right>
      <top style="thin">
        <color rgb="FF000000"/>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top style="thin">
        <color rgb="FF000000"/>
      </top>
      <bottom/>
      <diagonal/>
    </border>
    <border>
      <left/>
      <right/>
      <top/>
      <bottom style="thin">
        <color theme="0" tint="-0.249977111117893"/>
      </bottom>
      <diagonal/>
    </border>
    <border>
      <left style="thick">
        <color theme="0"/>
      </left>
      <right style="thick">
        <color theme="0"/>
      </right>
      <top/>
      <bottom style="thin">
        <color theme="0" tint="-0.24994659260841701"/>
      </bottom>
      <diagonal/>
    </border>
    <border>
      <left style="thick">
        <color theme="0"/>
      </left>
      <right/>
      <top/>
      <bottom style="thin">
        <color theme="0" tint="-0.24994659260841701"/>
      </bottom>
      <diagonal/>
    </border>
    <border>
      <left/>
      <right/>
      <top/>
      <bottom style="thin">
        <color theme="0" tint="-0.24994659260841701"/>
      </bottom>
      <diagonal/>
    </border>
    <border>
      <left/>
      <right style="thick">
        <color theme="0"/>
      </right>
      <top/>
      <bottom style="thin">
        <color theme="0" tint="-0.24994659260841701"/>
      </bottom>
      <diagonal/>
    </border>
    <border>
      <left/>
      <right/>
      <top/>
      <bottom style="dashed">
        <color theme="0" tint="-0.24994659260841701"/>
      </bottom>
      <diagonal/>
    </border>
    <border>
      <left/>
      <right/>
      <top style="medium">
        <color theme="4"/>
      </top>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ck">
        <color theme="0"/>
      </left>
      <right style="thick">
        <color theme="0"/>
      </right>
      <top/>
      <bottom/>
      <diagonal/>
    </border>
    <border>
      <left/>
      <right/>
      <top style="thin">
        <color theme="0" tint="-0.24994659260841701"/>
      </top>
      <bottom style="thin">
        <color theme="0" tint="-0.249977111117893"/>
      </bottom>
      <diagonal/>
    </border>
    <border>
      <left/>
      <right/>
      <top style="thick">
        <color theme="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9">
    <xf numFmtId="0" fontId="0" fillId="0" borderId="0"/>
    <xf numFmtId="0" fontId="2"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7" fillId="5" borderId="0" applyNumberFormat="0" applyBorder="0" applyAlignment="0" applyProtection="0"/>
    <xf numFmtId="0" fontId="8" fillId="6" borderId="0" applyNumberFormat="0" applyBorder="0" applyAlignment="0" applyProtection="0"/>
    <xf numFmtId="0" fontId="9" fillId="7" borderId="0" applyNumberFormat="0" applyBorder="0" applyAlignment="0" applyProtection="0"/>
    <xf numFmtId="0" fontId="23" fillId="0" borderId="0" applyNumberFormat="0" applyProtection="0">
      <alignment horizontal="left"/>
    </xf>
    <xf numFmtId="0" fontId="24" fillId="0" borderId="25" applyNumberFormat="0" applyProtection="0">
      <alignment wrapText="1"/>
    </xf>
    <xf numFmtId="0" fontId="24" fillId="0" borderId="26" applyNumberFormat="0" applyProtection="0">
      <alignment horizontal="left" wrapText="1"/>
    </xf>
    <xf numFmtId="0" fontId="24" fillId="0" borderId="12" applyNumberFormat="0" applyProtection="0">
      <alignment wrapText="1"/>
    </xf>
    <xf numFmtId="0" fontId="28" fillId="0" borderId="30" applyNumberFormat="0" applyFont="0" applyProtection="0">
      <alignment wrapText="1"/>
    </xf>
    <xf numFmtId="0" fontId="28" fillId="0" borderId="31" applyNumberFormat="0" applyProtection="0">
      <alignment vertical="top" wrapText="1"/>
    </xf>
    <xf numFmtId="0" fontId="24" fillId="0" borderId="33" applyNumberFormat="0" applyFill="0" applyProtection="0">
      <alignment wrapText="1"/>
    </xf>
    <xf numFmtId="0" fontId="28" fillId="0" borderId="32" applyNumberFormat="0" applyFont="0" applyFill="0" applyProtection="0">
      <alignment wrapText="1"/>
    </xf>
    <xf numFmtId="0" fontId="28"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8" fillId="0" borderId="0" applyNumberFormat="0" applyProtection="0">
      <alignment vertical="top" wrapText="1"/>
    </xf>
  </cellStyleXfs>
  <cellXfs count="262">
    <xf numFmtId="0" fontId="0" fillId="0" borderId="0" xfId="0"/>
    <xf numFmtId="14" fontId="0" fillId="0" borderId="0" xfId="0" applyNumberFormat="1"/>
    <xf numFmtId="164" fontId="0" fillId="0" borderId="0" xfId="0" applyNumberFormat="1"/>
    <xf numFmtId="0" fontId="3" fillId="0" borderId="1" xfId="0" applyFont="1" applyBorder="1" applyAlignment="1">
      <alignment readingOrder="1"/>
    </xf>
    <xf numFmtId="17" fontId="3" fillId="0" borderId="1" xfId="0" applyNumberFormat="1" applyFont="1" applyBorder="1" applyAlignment="1">
      <alignment readingOrder="1"/>
    </xf>
    <xf numFmtId="0" fontId="3" fillId="3" borderId="4" xfId="0" applyFont="1" applyFill="1" applyBorder="1" applyAlignment="1">
      <alignment readingOrder="1"/>
    </xf>
    <xf numFmtId="0" fontId="3" fillId="3" borderId="8" xfId="0" applyFont="1" applyFill="1" applyBorder="1" applyAlignment="1">
      <alignment readingOrder="1"/>
    </xf>
    <xf numFmtId="0" fontId="4" fillId="3" borderId="3" xfId="0" applyFont="1" applyFill="1" applyBorder="1" applyAlignment="1">
      <alignment readingOrder="1"/>
    </xf>
    <xf numFmtId="0" fontId="3" fillId="0" borderId="3" xfId="0" applyFont="1" applyBorder="1" applyAlignment="1">
      <alignment readingOrder="1"/>
    </xf>
    <xf numFmtId="0" fontId="3" fillId="0" borderId="7" xfId="0" applyFont="1" applyBorder="1" applyAlignment="1">
      <alignment readingOrder="1"/>
    </xf>
    <xf numFmtId="0" fontId="3" fillId="2" borderId="1" xfId="0" applyFont="1" applyFill="1" applyBorder="1" applyAlignment="1">
      <alignment readingOrder="1"/>
    </xf>
    <xf numFmtId="0" fontId="3" fillId="4" borderId="1" xfId="0" applyFont="1" applyFill="1" applyBorder="1" applyAlignment="1">
      <alignment readingOrder="1"/>
    </xf>
    <xf numFmtId="0" fontId="0" fillId="4" borderId="1" xfId="0" applyFill="1" applyBorder="1"/>
    <xf numFmtId="17" fontId="3" fillId="3" borderId="1" xfId="0" applyNumberFormat="1" applyFont="1" applyFill="1" applyBorder="1" applyAlignment="1">
      <alignment readingOrder="1"/>
    </xf>
    <xf numFmtId="0" fontId="3" fillId="3" borderId="1" xfId="0" applyFont="1" applyFill="1" applyBorder="1" applyAlignment="1">
      <alignment readingOrder="1"/>
    </xf>
    <xf numFmtId="0" fontId="3" fillId="0" borderId="9" xfId="0" applyFont="1" applyBorder="1" applyAlignment="1">
      <alignment readingOrder="1"/>
    </xf>
    <xf numFmtId="0" fontId="3" fillId="0" borderId="10" xfId="0" applyFont="1" applyBorder="1" applyAlignment="1">
      <alignment readingOrder="1"/>
    </xf>
    <xf numFmtId="0" fontId="0" fillId="0" borderId="1" xfId="0" applyBorder="1"/>
    <xf numFmtId="0" fontId="5" fillId="0" borderId="1" xfId="0" applyFont="1" applyBorder="1"/>
    <xf numFmtId="22" fontId="5" fillId="0" borderId="1" xfId="0" applyNumberFormat="1" applyFont="1" applyBorder="1"/>
    <xf numFmtId="0" fontId="0" fillId="0" borderId="11" xfId="0" applyBorder="1"/>
    <xf numFmtId="0" fontId="0" fillId="0" borderId="14" xfId="0" applyBorder="1"/>
    <xf numFmtId="0" fontId="11" fillId="0" borderId="16" xfId="0" applyFont="1" applyBorder="1" applyAlignment="1">
      <alignment horizontal="center"/>
    </xf>
    <xf numFmtId="0" fontId="11" fillId="0" borderId="16" xfId="0" applyFont="1" applyBorder="1" applyAlignment="1">
      <alignment horizontal="centerContinuous"/>
    </xf>
    <xf numFmtId="43" fontId="0" fillId="0" borderId="0" xfId="0" applyNumberFormat="1"/>
    <xf numFmtId="43" fontId="0" fillId="0" borderId="17" xfId="2" applyFont="1" applyBorder="1"/>
    <xf numFmtId="0" fontId="0" fillId="0" borderId="17" xfId="0" applyBorder="1"/>
    <xf numFmtId="22" fontId="0" fillId="0" borderId="0" xfId="0" applyNumberFormat="1"/>
    <xf numFmtId="0" fontId="1" fillId="0" borderId="0" xfId="0" applyFont="1"/>
    <xf numFmtId="0" fontId="0" fillId="0" borderId="0" xfId="0" pivotButton="1"/>
    <xf numFmtId="22" fontId="0" fillId="0" borderId="0" xfId="0" applyNumberFormat="1" applyAlignment="1">
      <alignment horizontal="left"/>
    </xf>
    <xf numFmtId="0" fontId="0" fillId="0" borderId="0" xfId="0" applyAlignment="1">
      <alignment horizontal="left"/>
    </xf>
    <xf numFmtId="166" fontId="0" fillId="0" borderId="0" xfId="0" applyNumberFormat="1"/>
    <xf numFmtId="1" fontId="0" fillId="0" borderId="0" xfId="0" applyNumberFormat="1"/>
    <xf numFmtId="0" fontId="0" fillId="8" borderId="17" xfId="0" applyFill="1" applyBorder="1"/>
    <xf numFmtId="0" fontId="0" fillId="9" borderId="17" xfId="0" applyFill="1" applyBorder="1"/>
    <xf numFmtId="1" fontId="0" fillId="9" borderId="17" xfId="0" applyNumberFormat="1" applyFill="1" applyBorder="1"/>
    <xf numFmtId="0" fontId="5" fillId="0" borderId="0" xfId="0" applyFont="1"/>
    <xf numFmtId="0" fontId="2" fillId="0" borderId="0" xfId="1"/>
    <xf numFmtId="168" fontId="0" fillId="0" borderId="0" xfId="0" applyNumberFormat="1"/>
    <xf numFmtId="0" fontId="0" fillId="12" borderId="17" xfId="0" applyFill="1" applyBorder="1"/>
    <xf numFmtId="14" fontId="0" fillId="12" borderId="17" xfId="0" applyNumberFormat="1" applyFill="1" applyBorder="1"/>
    <xf numFmtId="43" fontId="6" fillId="12" borderId="17" xfId="2" applyFont="1" applyFill="1" applyBorder="1"/>
    <xf numFmtId="43" fontId="0" fillId="12" borderId="17" xfId="0" applyNumberFormat="1" applyFill="1" applyBorder="1"/>
    <xf numFmtId="1" fontId="0" fillId="12" borderId="17" xfId="0" applyNumberFormat="1" applyFill="1" applyBorder="1"/>
    <xf numFmtId="0" fontId="12" fillId="0" borderId="0" xfId="0" applyFont="1"/>
    <xf numFmtId="0" fontId="1" fillId="12" borderId="17" xfId="0" applyFont="1" applyFill="1" applyBorder="1"/>
    <xf numFmtId="43" fontId="1" fillId="12" borderId="17" xfId="0" applyNumberFormat="1" applyFont="1" applyFill="1" applyBorder="1"/>
    <xf numFmtId="0" fontId="13" fillId="0" borderId="0" xfId="0" applyFont="1"/>
    <xf numFmtId="164" fontId="0" fillId="0" borderId="17" xfId="3" applyNumberFormat="1" applyFont="1" applyBorder="1"/>
    <xf numFmtId="0" fontId="0" fillId="0" borderId="21" xfId="0" applyBorder="1"/>
    <xf numFmtId="164" fontId="0" fillId="0" borderId="17" xfId="0" applyNumberFormat="1" applyBorder="1"/>
    <xf numFmtId="164" fontId="14" fillId="14" borderId="17" xfId="3" applyNumberFormat="1" applyFont="1" applyFill="1" applyBorder="1"/>
    <xf numFmtId="164" fontId="0" fillId="0" borderId="17" xfId="3" applyNumberFormat="1" applyFont="1" applyFill="1" applyBorder="1"/>
    <xf numFmtId="0" fontId="0" fillId="0" borderId="22" xfId="0" applyBorder="1"/>
    <xf numFmtId="0" fontId="1" fillId="0" borderId="22" xfId="0" applyFont="1" applyBorder="1"/>
    <xf numFmtId="0" fontId="1" fillId="9" borderId="17" xfId="0" applyFont="1" applyFill="1" applyBorder="1"/>
    <xf numFmtId="0" fontId="0" fillId="11" borderId="17" xfId="0" applyFill="1" applyBorder="1"/>
    <xf numFmtId="0" fontId="1" fillId="11" borderId="17" xfId="0" applyFont="1" applyFill="1" applyBorder="1"/>
    <xf numFmtId="0" fontId="7" fillId="5" borderId="17" xfId="4" applyBorder="1"/>
    <xf numFmtId="0" fontId="0" fillId="15" borderId="17" xfId="0" applyFill="1" applyBorder="1"/>
    <xf numFmtId="0" fontId="1" fillId="15" borderId="17" xfId="0" applyFont="1" applyFill="1" applyBorder="1"/>
    <xf numFmtId="2" fontId="0" fillId="15" borderId="17" xfId="0" applyNumberFormat="1" applyFill="1" applyBorder="1"/>
    <xf numFmtId="43" fontId="0" fillId="12" borderId="23" xfId="0" applyNumberFormat="1" applyFill="1" applyBorder="1"/>
    <xf numFmtId="0" fontId="15" fillId="12" borderId="17" xfId="0" applyFont="1" applyFill="1" applyBorder="1"/>
    <xf numFmtId="0" fontId="1" fillId="11" borderId="17" xfId="0" applyFont="1" applyFill="1" applyBorder="1" applyAlignment="1">
      <alignment horizontal="right"/>
    </xf>
    <xf numFmtId="43" fontId="1" fillId="11" borderId="17" xfId="0" applyNumberFormat="1" applyFont="1" applyFill="1" applyBorder="1" applyAlignment="1">
      <alignment horizontal="right"/>
    </xf>
    <xf numFmtId="0" fontId="1" fillId="0" borderId="24" xfId="0" applyFont="1" applyBorder="1"/>
    <xf numFmtId="164" fontId="1" fillId="9" borderId="17" xfId="3" applyNumberFormat="1" applyFont="1" applyFill="1" applyBorder="1"/>
    <xf numFmtId="164" fontId="7" fillId="5" borderId="17" xfId="3" applyNumberFormat="1" applyFont="1" applyFill="1" applyBorder="1"/>
    <xf numFmtId="164" fontId="1" fillId="11" borderId="17" xfId="3" applyNumberFormat="1" applyFont="1" applyFill="1" applyBorder="1"/>
    <xf numFmtId="164" fontId="8" fillId="6" borderId="17" xfId="5" applyNumberFormat="1" applyBorder="1"/>
    <xf numFmtId="0" fontId="16" fillId="0" borderId="0" xfId="0" applyFont="1"/>
    <xf numFmtId="0" fontId="16" fillId="0" borderId="11" xfId="0" applyFont="1" applyBorder="1"/>
    <xf numFmtId="164" fontId="14" fillId="0" borderId="0" xfId="0" applyNumberFormat="1" applyFont="1"/>
    <xf numFmtId="164" fontId="17" fillId="0" borderId="0" xfId="0" applyNumberFormat="1" applyFont="1"/>
    <xf numFmtId="164" fontId="16" fillId="0" borderId="17" xfId="0" applyNumberFormat="1" applyFont="1" applyBorder="1"/>
    <xf numFmtId="164" fontId="17" fillId="14" borderId="17" xfId="3" applyNumberFormat="1" applyFont="1" applyFill="1" applyBorder="1"/>
    <xf numFmtId="164" fontId="16" fillId="0" borderId="17" xfId="3" applyNumberFormat="1" applyFont="1" applyBorder="1"/>
    <xf numFmtId="164" fontId="16" fillId="0" borderId="17" xfId="3" applyNumberFormat="1" applyFont="1" applyFill="1" applyBorder="1"/>
    <xf numFmtId="43" fontId="8" fillId="6" borderId="17" xfId="2" applyFont="1" applyFill="1" applyBorder="1"/>
    <xf numFmtId="43" fontId="14" fillId="14" borderId="17" xfId="2" applyFont="1" applyFill="1" applyBorder="1"/>
    <xf numFmtId="43" fontId="0" fillId="0" borderId="17" xfId="2" applyFont="1" applyFill="1" applyBorder="1"/>
    <xf numFmtId="43" fontId="0" fillId="0" borderId="0" xfId="2" applyFont="1"/>
    <xf numFmtId="173" fontId="0" fillId="0" borderId="17" xfId="2" applyNumberFormat="1" applyFont="1" applyBorder="1"/>
    <xf numFmtId="0" fontId="1" fillId="16" borderId="17" xfId="0" applyFont="1" applyFill="1" applyBorder="1"/>
    <xf numFmtId="0" fontId="7" fillId="16" borderId="17" xfId="4" applyFill="1" applyBorder="1"/>
    <xf numFmtId="43" fontId="8" fillId="16" borderId="17" xfId="2" applyFont="1" applyFill="1" applyBorder="1"/>
    <xf numFmtId="0" fontId="1" fillId="14" borderId="24" xfId="0" applyFont="1" applyFill="1" applyBorder="1"/>
    <xf numFmtId="0" fontId="0" fillId="0" borderId="0" xfId="0" applyAlignment="1">
      <alignment horizontal="center"/>
    </xf>
    <xf numFmtId="0" fontId="0" fillId="9" borderId="19" xfId="0" applyFill="1" applyBorder="1"/>
    <xf numFmtId="0" fontId="7" fillId="5" borderId="19" xfId="4" applyBorder="1"/>
    <xf numFmtId="0" fontId="0" fillId="11" borderId="19" xfId="0" applyFill="1" applyBorder="1"/>
    <xf numFmtId="2" fontId="0" fillId="0" borderId="17" xfId="0" applyNumberFormat="1" applyBorder="1"/>
    <xf numFmtId="0" fontId="1" fillId="11" borderId="0" xfId="0" applyFont="1" applyFill="1"/>
    <xf numFmtId="1" fontId="0" fillId="8" borderId="17" xfId="0" applyNumberFormat="1" applyFill="1" applyBorder="1"/>
    <xf numFmtId="43" fontId="1" fillId="8" borderId="17" xfId="0" applyNumberFormat="1" applyFont="1" applyFill="1" applyBorder="1"/>
    <xf numFmtId="2" fontId="0" fillId="8" borderId="17" xfId="0" applyNumberFormat="1" applyFill="1" applyBorder="1"/>
    <xf numFmtId="0" fontId="18" fillId="0" borderId="0" xfId="0" applyFont="1"/>
    <xf numFmtId="2" fontId="7" fillId="5" borderId="17" xfId="4" applyNumberFormat="1" applyBorder="1"/>
    <xf numFmtId="164" fontId="7" fillId="5" borderId="17" xfId="4" applyNumberFormat="1" applyBorder="1"/>
    <xf numFmtId="43" fontId="7" fillId="5" borderId="17" xfId="4" applyNumberFormat="1" applyBorder="1"/>
    <xf numFmtId="0" fontId="16" fillId="0" borderId="17" xfId="0" applyFont="1" applyBorder="1"/>
    <xf numFmtId="43" fontId="0" fillId="8" borderId="17" xfId="2" applyFont="1" applyFill="1" applyBorder="1"/>
    <xf numFmtId="43" fontId="0" fillId="8" borderId="17" xfId="0" applyNumberFormat="1" applyFill="1" applyBorder="1"/>
    <xf numFmtId="43" fontId="0" fillId="13" borderId="17" xfId="2" applyFont="1" applyFill="1" applyBorder="1"/>
    <xf numFmtId="43" fontId="0" fillId="13" borderId="17" xfId="0" applyNumberFormat="1" applyFill="1" applyBorder="1"/>
    <xf numFmtId="0" fontId="1" fillId="8" borderId="17" xfId="0" applyFont="1" applyFill="1" applyBorder="1"/>
    <xf numFmtId="171" fontId="0" fillId="8" borderId="17" xfId="2" applyNumberFormat="1" applyFont="1" applyFill="1" applyBorder="1"/>
    <xf numFmtId="171" fontId="0" fillId="13" borderId="17" xfId="2" applyNumberFormat="1" applyFont="1" applyFill="1" applyBorder="1"/>
    <xf numFmtId="43" fontId="14" fillId="8" borderId="17" xfId="4" applyNumberFormat="1" applyFont="1" applyFill="1" applyBorder="1"/>
    <xf numFmtId="43" fontId="14" fillId="8" borderId="17" xfId="6" applyNumberFormat="1" applyFont="1" applyFill="1" applyBorder="1"/>
    <xf numFmtId="43" fontId="14" fillId="17" borderId="13" xfId="6" applyNumberFormat="1" applyFont="1" applyFill="1" applyBorder="1"/>
    <xf numFmtId="43" fontId="14" fillId="17" borderId="17" xfId="4" applyNumberFormat="1" applyFont="1" applyFill="1" applyBorder="1"/>
    <xf numFmtId="165" fontId="0" fillId="8" borderId="17" xfId="2" applyNumberFormat="1" applyFont="1" applyFill="1" applyBorder="1"/>
    <xf numFmtId="171" fontId="14" fillId="8" borderId="17" xfId="2" applyNumberFormat="1" applyFont="1" applyFill="1" applyBorder="1"/>
    <xf numFmtId="171" fontId="0" fillId="17" borderId="17" xfId="2" applyNumberFormat="1" applyFont="1" applyFill="1" applyBorder="1"/>
    <xf numFmtId="0" fontId="21" fillId="8" borderId="17" xfId="0" applyFont="1" applyFill="1" applyBorder="1"/>
    <xf numFmtId="0" fontId="21" fillId="13" borderId="17" xfId="0" applyFont="1" applyFill="1" applyBorder="1"/>
    <xf numFmtId="3" fontId="25" fillId="0" borderId="12" xfId="10" applyNumberFormat="1" applyFont="1" applyAlignment="1">
      <alignment horizontal="right" wrapText="1"/>
    </xf>
    <xf numFmtId="166" fontId="25" fillId="0" borderId="12" xfId="10" applyNumberFormat="1" applyFont="1" applyAlignment="1">
      <alignment horizontal="right" wrapText="1"/>
    </xf>
    <xf numFmtId="2" fontId="15" fillId="0" borderId="25" xfId="8" applyNumberFormat="1" applyFont="1">
      <alignment wrapText="1"/>
    </xf>
    <xf numFmtId="2" fontId="25" fillId="0" borderId="25" xfId="8" applyNumberFormat="1" applyFont="1" applyAlignment="1">
      <alignment horizontal="right" wrapText="1"/>
    </xf>
    <xf numFmtId="2" fontId="15" fillId="0" borderId="30" xfId="11" applyNumberFormat="1" applyFont="1" applyAlignment="1">
      <alignment horizontal="right" wrapText="1"/>
    </xf>
    <xf numFmtId="0" fontId="15" fillId="0" borderId="30" xfId="11" applyFont="1" applyAlignment="1">
      <alignment horizontal="left" wrapText="1" indent="2"/>
    </xf>
    <xf numFmtId="166" fontId="15" fillId="0" borderId="0" xfId="0" applyNumberFormat="1" applyFont="1" applyAlignment="1">
      <alignment horizontal="right"/>
    </xf>
    <xf numFmtId="167" fontId="15" fillId="14" borderId="30" xfId="11" applyNumberFormat="1" applyFont="1" applyFill="1" applyAlignment="1">
      <alignment horizontal="right" wrapText="1"/>
    </xf>
    <xf numFmtId="2" fontId="15" fillId="0" borderId="0" xfId="11" applyNumberFormat="1" applyFont="1" applyBorder="1" applyAlignment="1">
      <alignment horizontal="right" wrapText="1"/>
    </xf>
    <xf numFmtId="2" fontId="20" fillId="2" borderId="38" xfId="11" applyNumberFormat="1" applyFont="1" applyFill="1" applyBorder="1" applyAlignment="1">
      <alignment horizontal="right" wrapText="1"/>
    </xf>
    <xf numFmtId="2" fontId="15" fillId="14" borderId="30" xfId="11" applyNumberFormat="1" applyFont="1" applyFill="1" applyAlignment="1">
      <alignment horizontal="right" wrapText="1"/>
    </xf>
    <xf numFmtId="0" fontId="0" fillId="0" borderId="40" xfId="0" applyBorder="1"/>
    <xf numFmtId="2" fontId="20" fillId="2" borderId="37" xfId="11" applyNumberFormat="1" applyFont="1" applyFill="1" applyBorder="1" applyAlignment="1">
      <alignment horizontal="right" wrapText="1"/>
    </xf>
    <xf numFmtId="0" fontId="0" fillId="0" borderId="41" xfId="0" applyBorder="1"/>
    <xf numFmtId="0" fontId="0" fillId="0" borderId="39" xfId="0" applyBorder="1"/>
    <xf numFmtId="0" fontId="22" fillId="0" borderId="0" xfId="0" applyFont="1" applyAlignment="1">
      <alignment wrapText="1"/>
    </xf>
    <xf numFmtId="0" fontId="25" fillId="0" borderId="12" xfId="10" applyFont="1">
      <alignment wrapText="1"/>
    </xf>
    <xf numFmtId="0" fontId="25" fillId="0" borderId="25" xfId="8" applyFont="1">
      <alignment wrapText="1"/>
    </xf>
    <xf numFmtId="0" fontId="15" fillId="0" borderId="30" xfId="11" applyFont="1">
      <alignment wrapText="1"/>
    </xf>
    <xf numFmtId="0" fontId="15" fillId="0" borderId="30" xfId="11" applyFont="1" applyAlignment="1">
      <alignment horizontal="left" wrapText="1" indent="1"/>
    </xf>
    <xf numFmtId="0" fontId="15" fillId="0" borderId="30" xfId="11" applyFont="1" applyAlignment="1">
      <alignment horizontal="left" wrapText="1"/>
    </xf>
    <xf numFmtId="3" fontId="15" fillId="0" borderId="0" xfId="0" applyNumberFormat="1" applyFont="1" applyAlignment="1">
      <alignment horizontal="right"/>
    </xf>
    <xf numFmtId="167" fontId="25" fillId="0" borderId="25" xfId="8" applyNumberFormat="1" applyFont="1" applyAlignment="1">
      <alignment horizontal="right" wrapText="1"/>
    </xf>
    <xf numFmtId="167" fontId="15" fillId="0" borderId="30" xfId="11" applyNumberFormat="1" applyFont="1" applyAlignment="1">
      <alignment horizontal="right" wrapText="1"/>
    </xf>
    <xf numFmtId="0" fontId="26" fillId="0" borderId="0" xfId="7" applyFont="1" applyAlignment="1">
      <alignment horizontal="left" wrapText="1"/>
    </xf>
    <xf numFmtId="3" fontId="25" fillId="0" borderId="26" xfId="9" applyNumberFormat="1" applyFont="1">
      <alignment horizontal="left" wrapText="1"/>
    </xf>
    <xf numFmtId="0" fontId="25" fillId="0" borderId="25" xfId="8" applyFont="1" applyAlignment="1">
      <alignment horizontal="left" wrapText="1"/>
    </xf>
    <xf numFmtId="3" fontId="25" fillId="0" borderId="0" xfId="10" applyNumberFormat="1" applyFont="1" applyBorder="1">
      <alignment wrapText="1"/>
    </xf>
    <xf numFmtId="3" fontId="25" fillId="0" borderId="34" xfId="9" applyNumberFormat="1" applyFont="1" applyBorder="1">
      <alignment horizontal="left" wrapText="1"/>
    </xf>
    <xf numFmtId="167" fontId="25" fillId="0" borderId="0" xfId="9" applyNumberFormat="1" applyFont="1" applyBorder="1">
      <alignment horizontal="left" wrapText="1"/>
    </xf>
    <xf numFmtId="167" fontId="25" fillId="0" borderId="0" xfId="10" applyNumberFormat="1" applyFont="1" applyBorder="1">
      <alignment wrapText="1"/>
    </xf>
    <xf numFmtId="167" fontId="25" fillId="0" borderId="12" xfId="10" applyNumberFormat="1" applyFont="1" applyAlignment="1">
      <alignment horizontal="right" wrapText="1"/>
    </xf>
    <xf numFmtId="167" fontId="15" fillId="0" borderId="0" xfId="0" applyNumberFormat="1" applyFont="1" applyAlignment="1">
      <alignment horizontal="right"/>
    </xf>
    <xf numFmtId="0" fontId="25" fillId="0" borderId="36" xfId="11" applyFont="1" applyBorder="1">
      <alignment wrapText="1"/>
    </xf>
    <xf numFmtId="167" fontId="15" fillId="0" borderId="36" xfId="11" applyNumberFormat="1" applyFont="1" applyBorder="1" applyAlignment="1">
      <alignment horizontal="right" wrapText="1"/>
    </xf>
    <xf numFmtId="0" fontId="25" fillId="0" borderId="35" xfId="8" applyFont="1" applyBorder="1">
      <alignment wrapText="1"/>
    </xf>
    <xf numFmtId="167" fontId="25" fillId="0" borderId="35" xfId="8" applyNumberFormat="1" applyFont="1" applyBorder="1" applyAlignment="1">
      <alignment horizontal="right" wrapText="1"/>
    </xf>
    <xf numFmtId="43" fontId="0" fillId="0" borderId="18" xfId="2" applyFont="1" applyBorder="1"/>
    <xf numFmtId="43" fontId="0" fillId="0" borderId="0" xfId="2" applyFont="1" applyBorder="1"/>
    <xf numFmtId="43" fontId="0" fillId="0" borderId="42" xfId="2" applyFont="1" applyBorder="1"/>
    <xf numFmtId="43" fontId="0" fillId="0" borderId="43" xfId="2" applyFont="1" applyBorder="1"/>
    <xf numFmtId="43" fontId="0" fillId="0" borderId="44" xfId="2" applyFont="1" applyBorder="1"/>
    <xf numFmtId="43" fontId="0" fillId="0" borderId="45" xfId="2" applyFont="1" applyBorder="1"/>
    <xf numFmtId="0" fontId="0" fillId="0" borderId="40" xfId="0" applyBorder="1" applyAlignment="1">
      <alignment horizontal="right"/>
    </xf>
    <xf numFmtId="0" fontId="0" fillId="2" borderId="40" xfId="0" applyFill="1" applyBorder="1"/>
    <xf numFmtId="43" fontId="0" fillId="2" borderId="0" xfId="2" applyFont="1" applyFill="1" applyBorder="1"/>
    <xf numFmtId="43" fontId="0" fillId="2" borderId="44" xfId="2" applyFont="1" applyFill="1" applyBorder="1"/>
    <xf numFmtId="0" fontId="0" fillId="0" borderId="0" xfId="0" applyAlignment="1">
      <alignment horizontal="right"/>
    </xf>
    <xf numFmtId="167" fontId="0" fillId="0" borderId="0" xfId="0" applyNumberFormat="1" applyAlignment="1">
      <alignment horizontal="right"/>
    </xf>
    <xf numFmtId="43" fontId="0" fillId="0" borderId="0" xfId="0" applyNumberFormat="1" applyAlignment="1">
      <alignment horizontal="right"/>
    </xf>
    <xf numFmtId="0" fontId="0" fillId="0" borderId="17" xfId="0" applyBorder="1" applyAlignment="1">
      <alignment horizontal="left"/>
    </xf>
    <xf numFmtId="43" fontId="0" fillId="0" borderId="17" xfId="0" applyNumberFormat="1" applyBorder="1" applyAlignment="1">
      <alignment horizontal="right"/>
    </xf>
    <xf numFmtId="170" fontId="0" fillId="0" borderId="17" xfId="2" applyNumberFormat="1" applyFont="1" applyBorder="1" applyAlignment="1">
      <alignment horizontal="right"/>
    </xf>
    <xf numFmtId="43" fontId="0" fillId="0" borderId="17" xfId="2" applyFont="1" applyBorder="1" applyAlignment="1">
      <alignment horizontal="right"/>
    </xf>
    <xf numFmtId="0" fontId="0" fillId="2" borderId="0" xfId="0" applyFill="1"/>
    <xf numFmtId="165" fontId="0" fillId="13" borderId="17" xfId="2" applyNumberFormat="1" applyFont="1" applyFill="1" applyBorder="1"/>
    <xf numFmtId="0" fontId="34" fillId="18" borderId="17" xfId="0" applyFont="1" applyFill="1" applyBorder="1"/>
    <xf numFmtId="0" fontId="10" fillId="18" borderId="17" xfId="0" applyFont="1" applyFill="1" applyBorder="1"/>
    <xf numFmtId="43" fontId="10" fillId="18" borderId="17" xfId="2" applyFont="1" applyFill="1" applyBorder="1"/>
    <xf numFmtId="0" fontId="35" fillId="0" borderId="0" xfId="0" applyFont="1"/>
    <xf numFmtId="165" fontId="7" fillId="5" borderId="17" xfId="4" applyNumberFormat="1" applyBorder="1"/>
    <xf numFmtId="171" fontId="7" fillId="5" borderId="17" xfId="4" applyNumberFormat="1" applyBorder="1"/>
    <xf numFmtId="172" fontId="0" fillId="13" borderId="17" xfId="2" applyNumberFormat="1" applyFont="1" applyFill="1" applyBorder="1"/>
    <xf numFmtId="172" fontId="7" fillId="5" borderId="17" xfId="4" applyNumberFormat="1" applyBorder="1"/>
    <xf numFmtId="43" fontId="7" fillId="5" borderId="13" xfId="4" applyNumberFormat="1" applyBorder="1"/>
    <xf numFmtId="0" fontId="4" fillId="3" borderId="0" xfId="0" applyFont="1" applyFill="1" applyAlignment="1">
      <alignment readingOrder="1"/>
    </xf>
    <xf numFmtId="0" fontId="0" fillId="15" borderId="17" xfId="0" applyFill="1" applyBorder="1" applyAlignment="1">
      <alignment horizontal="right"/>
    </xf>
    <xf numFmtId="165" fontId="0" fillId="15" borderId="17" xfId="0" applyNumberFormat="1" applyFill="1" applyBorder="1" applyAlignment="1">
      <alignment horizontal="right"/>
    </xf>
    <xf numFmtId="43" fontId="0" fillId="15" borderId="17" xfId="0" applyNumberFormat="1" applyFill="1" applyBorder="1" applyAlignment="1">
      <alignment horizontal="right"/>
    </xf>
    <xf numFmtId="43" fontId="0" fillId="15" borderId="17" xfId="0" applyNumberFormat="1" applyFill="1" applyBorder="1"/>
    <xf numFmtId="43" fontId="1" fillId="15" borderId="17" xfId="0" applyNumberFormat="1" applyFont="1" applyFill="1" applyBorder="1" applyAlignment="1">
      <alignment horizontal="right"/>
    </xf>
    <xf numFmtId="0" fontId="0" fillId="10" borderId="17" xfId="0" applyFill="1" applyBorder="1"/>
    <xf numFmtId="0" fontId="0" fillId="10" borderId="17" xfId="0" applyFill="1" applyBorder="1" applyAlignment="1">
      <alignment horizontal="right"/>
    </xf>
    <xf numFmtId="165" fontId="0" fillId="10" borderId="17" xfId="0" applyNumberFormat="1" applyFill="1" applyBorder="1" applyAlignment="1">
      <alignment horizontal="right"/>
    </xf>
    <xf numFmtId="0" fontId="1" fillId="10" borderId="17" xfId="0" applyFont="1" applyFill="1" applyBorder="1"/>
    <xf numFmtId="43" fontId="1" fillId="10" borderId="17" xfId="0" applyNumberFormat="1" applyFont="1" applyFill="1" applyBorder="1" applyAlignment="1">
      <alignment horizontal="right"/>
    </xf>
    <xf numFmtId="43" fontId="0" fillId="10" borderId="17" xfId="0" applyNumberFormat="1" applyFill="1" applyBorder="1" applyAlignment="1">
      <alignment horizontal="right"/>
    </xf>
    <xf numFmtId="0" fontId="0" fillId="8" borderId="17" xfId="0" applyFill="1" applyBorder="1" applyAlignment="1">
      <alignment horizontal="right"/>
    </xf>
    <xf numFmtId="170" fontId="0" fillId="8" borderId="17" xfId="2" applyNumberFormat="1" applyFont="1" applyFill="1" applyBorder="1" applyAlignment="1">
      <alignment horizontal="right"/>
    </xf>
    <xf numFmtId="0" fontId="0" fillId="8" borderId="17" xfId="0" applyFill="1" applyBorder="1" applyAlignment="1">
      <alignment horizontal="left"/>
    </xf>
    <xf numFmtId="167" fontId="0" fillId="8" borderId="17" xfId="0" applyNumberFormat="1" applyFill="1" applyBorder="1" applyAlignment="1">
      <alignment horizontal="right"/>
    </xf>
    <xf numFmtId="170" fontId="1" fillId="8" borderId="17" xfId="2" applyNumberFormat="1" applyFont="1" applyFill="1" applyBorder="1" applyAlignment="1">
      <alignment horizontal="right"/>
    </xf>
    <xf numFmtId="0" fontId="1" fillId="8" borderId="17" xfId="0" applyFont="1" applyFill="1" applyBorder="1" applyAlignment="1">
      <alignment horizontal="left"/>
    </xf>
    <xf numFmtId="0" fontId="1" fillId="11" borderId="17" xfId="0" applyFont="1" applyFill="1" applyBorder="1" applyAlignment="1">
      <alignment horizontal="left"/>
    </xf>
    <xf numFmtId="170" fontId="0" fillId="11" borderId="17" xfId="2" applyNumberFormat="1" applyFont="1" applyFill="1" applyBorder="1" applyAlignment="1">
      <alignment horizontal="right"/>
    </xf>
    <xf numFmtId="0" fontId="0" fillId="11" borderId="17" xfId="0" applyFill="1" applyBorder="1" applyAlignment="1">
      <alignment horizontal="left"/>
    </xf>
    <xf numFmtId="0" fontId="21" fillId="11" borderId="17" xfId="0" applyFont="1" applyFill="1" applyBorder="1"/>
    <xf numFmtId="43" fontId="0" fillId="11" borderId="17" xfId="2" applyFont="1" applyFill="1" applyBorder="1"/>
    <xf numFmtId="165" fontId="0" fillId="11" borderId="17" xfId="2" applyNumberFormat="1" applyFont="1" applyFill="1" applyBorder="1"/>
    <xf numFmtId="171" fontId="0" fillId="11" borderId="17" xfId="2" applyNumberFormat="1" applyFont="1" applyFill="1" applyBorder="1"/>
    <xf numFmtId="43" fontId="0" fillId="11" borderId="17" xfId="0" applyNumberFormat="1" applyFill="1" applyBorder="1"/>
    <xf numFmtId="172" fontId="0" fillId="11" borderId="17" xfId="2" applyNumberFormat="1" applyFont="1" applyFill="1" applyBorder="1"/>
    <xf numFmtId="43" fontId="14" fillId="11" borderId="13" xfId="6" applyNumberFormat="1" applyFont="1" applyFill="1" applyBorder="1"/>
    <xf numFmtId="9" fontId="5" fillId="0" borderId="0" xfId="0" applyNumberFormat="1" applyFont="1"/>
    <xf numFmtId="0" fontId="36" fillId="3" borderId="2" xfId="0" applyFont="1" applyFill="1" applyBorder="1" applyAlignment="1">
      <alignment readingOrder="1"/>
    </xf>
    <xf numFmtId="169" fontId="0" fillId="11" borderId="17" xfId="2" applyNumberFormat="1" applyFont="1" applyFill="1" applyBorder="1"/>
    <xf numFmtId="169" fontId="7" fillId="5" borderId="17" xfId="4" applyNumberFormat="1" applyBorder="1"/>
    <xf numFmtId="43" fontId="38" fillId="2" borderId="17" xfId="4" applyNumberFormat="1" applyFont="1" applyFill="1" applyBorder="1"/>
    <xf numFmtId="43" fontId="7" fillId="2" borderId="17" xfId="4" applyNumberFormat="1" applyFill="1" applyBorder="1"/>
    <xf numFmtId="171" fontId="7" fillId="2" borderId="17" xfId="4" applyNumberFormat="1" applyFill="1" applyBorder="1"/>
    <xf numFmtId="165" fontId="7" fillId="2" borderId="17" xfId="4" applyNumberFormat="1" applyFill="1" applyBorder="1"/>
    <xf numFmtId="0" fontId="1" fillId="10" borderId="0" xfId="0" applyFont="1" applyFill="1"/>
    <xf numFmtId="43" fontId="1" fillId="10" borderId="0" xfId="0" applyNumberFormat="1" applyFont="1" applyFill="1" applyAlignment="1">
      <alignment horizontal="right"/>
    </xf>
    <xf numFmtId="9" fontId="0" fillId="0" borderId="17" xfId="0" applyNumberFormat="1" applyBorder="1" applyAlignment="1">
      <alignment horizontal="right"/>
    </xf>
    <xf numFmtId="0" fontId="2" fillId="0" borderId="0" xfId="1" quotePrefix="1"/>
    <xf numFmtId="0" fontId="19" fillId="0" borderId="0" xfId="0" applyFont="1"/>
    <xf numFmtId="0" fontId="0" fillId="0" borderId="17" xfId="0" applyBorder="1" applyAlignment="1">
      <alignment horizontal="center"/>
    </xf>
    <xf numFmtId="0" fontId="23" fillId="0" borderId="0" xfId="7" applyAlignment="1">
      <alignment horizontal="left" wrapText="1"/>
    </xf>
    <xf numFmtId="0" fontId="5" fillId="0" borderId="20" xfId="0" applyFont="1" applyBorder="1"/>
    <xf numFmtId="0" fontId="5" fillId="0" borderId="45" xfId="0" applyFont="1" applyBorder="1"/>
    <xf numFmtId="17" fontId="5" fillId="0" borderId="46" xfId="0" applyNumberFormat="1" applyFont="1" applyBorder="1"/>
    <xf numFmtId="9" fontId="0" fillId="0" borderId="0" xfId="0" applyNumberFormat="1"/>
    <xf numFmtId="171" fontId="0" fillId="0" borderId="0" xfId="0" applyNumberFormat="1"/>
    <xf numFmtId="0" fontId="39" fillId="0" borderId="17" xfId="0" applyFont="1" applyBorder="1"/>
    <xf numFmtId="17" fontId="5" fillId="0" borderId="0" xfId="0" applyNumberFormat="1" applyFont="1"/>
    <xf numFmtId="9" fontId="0" fillId="0" borderId="1" xfId="0" applyNumberFormat="1" applyBorder="1"/>
    <xf numFmtId="17" fontId="5" fillId="0" borderId="47" xfId="0" applyNumberFormat="1" applyFont="1" applyBorder="1"/>
    <xf numFmtId="0" fontId="5" fillId="0" borderId="42" xfId="0" applyFont="1" applyBorder="1"/>
    <xf numFmtId="0" fontId="1" fillId="0" borderId="0" xfId="0" applyFont="1" applyAlignment="1">
      <alignment wrapText="1"/>
    </xf>
    <xf numFmtId="0" fontId="40" fillId="0" borderId="0" xfId="0" applyFont="1"/>
    <xf numFmtId="0" fontId="0" fillId="0" borderId="0" xfId="0" applyAlignment="1">
      <alignment horizontal="center" wrapText="1"/>
    </xf>
    <xf numFmtId="0" fontId="0" fillId="0" borderId="17" xfId="0" applyBorder="1" applyAlignment="1">
      <alignment horizontal="center"/>
    </xf>
    <xf numFmtId="0" fontId="0" fillId="0" borderId="18" xfId="0" applyBorder="1" applyAlignment="1">
      <alignment horizontal="center" wrapText="1"/>
    </xf>
    <xf numFmtId="0" fontId="3" fillId="2" borderId="1" xfId="0" applyFont="1" applyFill="1" applyBorder="1" applyAlignment="1">
      <alignment horizontal="center" readingOrder="1"/>
    </xf>
    <xf numFmtId="0" fontId="0" fillId="4" borderId="1" xfId="0" applyFill="1" applyBorder="1" applyAlignment="1">
      <alignment horizontal="center"/>
    </xf>
    <xf numFmtId="0" fontId="36" fillId="3" borderId="5" xfId="0" applyFont="1" applyFill="1" applyBorder="1" applyAlignment="1">
      <alignment readingOrder="1"/>
    </xf>
    <xf numFmtId="0" fontId="36" fillId="3" borderId="6" xfId="0" applyFont="1" applyFill="1" applyBorder="1" applyAlignment="1">
      <alignment readingOrder="1"/>
    </xf>
    <xf numFmtId="0" fontId="0" fillId="9" borderId="19" xfId="0" applyFill="1" applyBorder="1" applyAlignment="1">
      <alignment horizontal="center" wrapText="1"/>
    </xf>
    <xf numFmtId="0" fontId="0" fillId="9" borderId="15" xfId="0" applyFill="1" applyBorder="1" applyAlignment="1">
      <alignment horizontal="center" wrapText="1"/>
    </xf>
    <xf numFmtId="0" fontId="0" fillId="9" borderId="20" xfId="0" applyFill="1" applyBorder="1" applyAlignment="1">
      <alignment horizontal="center" wrapText="1"/>
    </xf>
    <xf numFmtId="0" fontId="28" fillId="0" borderId="31" xfId="12" applyAlignment="1">
      <alignment wrapText="1"/>
    </xf>
    <xf numFmtId="0" fontId="28" fillId="0" borderId="0" xfId="12" applyBorder="1" applyAlignment="1">
      <alignment wrapText="1"/>
    </xf>
    <xf numFmtId="0" fontId="23" fillId="0" borderId="0" xfId="7" applyAlignment="1">
      <alignment horizontal="left" wrapText="1"/>
    </xf>
    <xf numFmtId="0" fontId="0" fillId="0" borderId="0" xfId="0" applyAlignment="1">
      <alignment wrapText="1"/>
    </xf>
    <xf numFmtId="0" fontId="25" fillId="0" borderId="25" xfId="8" applyFont="1">
      <alignment wrapText="1"/>
    </xf>
    <xf numFmtId="166" fontId="25" fillId="0" borderId="27" xfId="9" applyNumberFormat="1" applyFont="1" applyBorder="1">
      <alignment horizontal="left" wrapText="1"/>
    </xf>
    <xf numFmtId="166" fontId="25" fillId="0" borderId="28" xfId="9" applyNumberFormat="1" applyFont="1" applyBorder="1">
      <alignment horizontal="left" wrapText="1"/>
    </xf>
    <xf numFmtId="166" fontId="25" fillId="0" borderId="29" xfId="9" applyNumberFormat="1" applyFont="1" applyBorder="1">
      <alignment horizontal="left" wrapText="1"/>
    </xf>
    <xf numFmtId="167" fontId="25" fillId="0" borderId="27" xfId="9" applyNumberFormat="1" applyFont="1" applyBorder="1">
      <alignment horizontal="left" wrapText="1"/>
    </xf>
    <xf numFmtId="167" fontId="25" fillId="0" borderId="28" xfId="9" applyNumberFormat="1" applyFont="1" applyBorder="1">
      <alignment horizontal="left" wrapText="1"/>
    </xf>
    <xf numFmtId="167" fontId="25" fillId="0" borderId="29" xfId="9" applyNumberFormat="1" applyFont="1" applyBorder="1">
      <alignment horizontal="left" wrapText="1"/>
    </xf>
    <xf numFmtId="167" fontId="25" fillId="0" borderId="25" xfId="8" applyNumberFormat="1" applyFont="1">
      <alignment wrapText="1"/>
    </xf>
    <xf numFmtId="167" fontId="25" fillId="0" borderId="26" xfId="9" applyNumberFormat="1" applyFont="1">
      <alignment horizontal="left" wrapText="1"/>
    </xf>
  </cellXfs>
  <cellStyles count="19">
    <cellStyle name="Bad" xfId="5" builtinId="27"/>
    <cellStyle name="Body: normal cell" xfId="11" xr:uid="{B02FAD38-BDAB-46E6-ACDC-DAE443A8DB92}"/>
    <cellStyle name="Comma" xfId="2" builtinId="3"/>
    <cellStyle name="Followed Hyperlink 2" xfId="17" xr:uid="{349D0FF9-A603-4506-8F4F-3217DC991C3E}"/>
    <cellStyle name="Font: Calibri, 9pt regular" xfId="15" xr:uid="{29DA4B31-F093-4002-BA7C-5AF566E482FF}"/>
    <cellStyle name="Footnotes: all except top row" xfId="18" xr:uid="{5813A9A9-2576-4BC2-A680-5B0CCD173EB4}"/>
    <cellStyle name="Footnotes: top row" xfId="12" xr:uid="{E21AD3D8-F14C-41D4-859B-242D8424C494}"/>
    <cellStyle name="Good" xfId="4" builtinId="26"/>
    <cellStyle name="Header: bottom row" xfId="10" xr:uid="{5E80964C-289E-4544-9290-F1088C935CB5}"/>
    <cellStyle name="Header: top rows" xfId="9" xr:uid="{7600EF06-8F81-4563-AFF8-33187EDAB771}"/>
    <cellStyle name="Hyperlink" xfId="1" builtinId="8"/>
    <cellStyle name="Hyperlink 2" xfId="16" xr:uid="{1FB307FF-9F2D-41AC-8E17-D1B36A01C8A0}"/>
    <cellStyle name="Neutral" xfId="6" builtinId="28"/>
    <cellStyle name="Normal" xfId="0" builtinId="0"/>
    <cellStyle name="Parent row" xfId="8" xr:uid="{0566AF4D-EE19-4247-9DB1-71DBF121FB34}"/>
    <cellStyle name="Percent" xfId="3" builtinId="5"/>
    <cellStyle name="Section Break" xfId="14" xr:uid="{C87E46F0-DA5B-4358-A157-544A0252DADC}"/>
    <cellStyle name="Section Break: parent row" xfId="13" xr:uid="{99E683E4-9025-44DF-BF6A-ECF7E88E4512}"/>
    <cellStyle name="Table title" xfId="7" xr:uid="{67C70EB9-8A2C-4635-A6C9-3778907FE99B}"/>
  </cellStyles>
  <dxfs count="5">
    <dxf>
      <numFmt numFmtId="167" formatCode="0.0"/>
    </dxf>
    <dxf>
      <alignment horizontal="right"/>
    </dxf>
    <dxf>
      <alignment horizontal="right"/>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Medium9">
    <tableStyle name="Table Style 1" pivot="0" count="2" xr9:uid="{584E83F2-1466-4F2C-987D-AC7601AF0ED1}">
      <tableStyleElement type="wholeTable" dxfId="4"/>
      <tableStyleElement type="headerRow"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2.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kwh Actual less</a:t>
            </a:r>
            <a:r>
              <a:rPr lang="en-US" sz="2000" b="1" baseline="0"/>
              <a:t> </a:t>
            </a:r>
            <a:r>
              <a:rPr lang="en-US" sz="2000" b="1"/>
              <a:t>Predicted ("residuals")</a:t>
            </a:r>
            <a:r>
              <a:rPr lang="en-US" sz="2000" b="1" baseline="0"/>
              <a:t> in day sequence, </a:t>
            </a:r>
            <a:br>
              <a:rPr lang="en-US" sz="2000" b="1" baseline="0"/>
            </a:br>
            <a:r>
              <a:rPr lang="en-US" sz="2000" b="1" baseline="0"/>
              <a:t>October 2 2022 through March 31 2023 -- CLEAR TREND</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trendline>
            <c:spPr>
              <a:ln w="19050" cap="rnd">
                <a:solidFill>
                  <a:schemeClr val="accent1"/>
                </a:solidFill>
                <a:prstDash val="sysDot"/>
              </a:ln>
              <a:effectLst/>
            </c:spPr>
            <c:trendlineType val="linear"/>
            <c:dispRSqr val="0"/>
            <c:dispEq val="0"/>
          </c:trendline>
          <c:val>
            <c:numRef>
              <c:f>'DAILY HDD51 118'!$C$27:$C$207</c:f>
              <c:numCache>
                <c:formatCode>General</c:formatCode>
                <c:ptCount val="181"/>
                <c:pt idx="0">
                  <c:v>-0.91969101631069283</c:v>
                </c:pt>
                <c:pt idx="1">
                  <c:v>-0.80903036728661726</c:v>
                </c:pt>
                <c:pt idx="2">
                  <c:v>-0.12969101631069291</c:v>
                </c:pt>
                <c:pt idx="3">
                  <c:v>0.33341728748525512</c:v>
                </c:pt>
                <c:pt idx="4">
                  <c:v>0.10341728748525514</c:v>
                </c:pt>
                <c:pt idx="5">
                  <c:v>-4.5827125147448466E-3</c:v>
                </c:pt>
                <c:pt idx="6">
                  <c:v>-0.76138415785062186</c:v>
                </c:pt>
                <c:pt idx="7">
                  <c:v>-3.0712794673943669</c:v>
                </c:pt>
                <c:pt idx="8">
                  <c:v>-1.3227848805185607</c:v>
                </c:pt>
                <c:pt idx="9">
                  <c:v>-1.9574780220584898</c:v>
                </c:pt>
                <c:pt idx="10">
                  <c:v>-1.2412614144665937</c:v>
                </c:pt>
                <c:pt idx="11">
                  <c:v>0.2347710780492599</c:v>
                </c:pt>
                <c:pt idx="12">
                  <c:v>0.28541728748525519</c:v>
                </c:pt>
                <c:pt idx="13">
                  <c:v>-0.5592144823626598</c:v>
                </c:pt>
                <c:pt idx="14">
                  <c:v>-1.0139689955946032</c:v>
                </c:pt>
                <c:pt idx="15">
                  <c:v>-0.89732278615860783</c:v>
                </c:pt>
                <c:pt idx="16">
                  <c:v>-0.20998343518268348</c:v>
                </c:pt>
                <c:pt idx="17">
                  <c:v>-3.4114491428823293</c:v>
                </c:pt>
                <c:pt idx="18">
                  <c:v>-2.9889870485223762</c:v>
                </c:pt>
                <c:pt idx="19">
                  <c:v>-2.5615249541624241</c:v>
                </c:pt>
                <c:pt idx="20">
                  <c:v>-2.1734166503664758</c:v>
                </c:pt>
                <c:pt idx="21">
                  <c:v>-1.1632000427745794</c:v>
                </c:pt>
                <c:pt idx="22">
                  <c:v>0.33741728748525512</c:v>
                </c:pt>
                <c:pt idx="23">
                  <c:v>0.33341728748525512</c:v>
                </c:pt>
                <c:pt idx="24">
                  <c:v>0.25741728748525516</c:v>
                </c:pt>
                <c:pt idx="25">
                  <c:v>0.12518624030527881</c:v>
                </c:pt>
                <c:pt idx="26">
                  <c:v>-4.8217740542701728</c:v>
                </c:pt>
                <c:pt idx="27">
                  <c:v>-5.7639906618620689</c:v>
                </c:pt>
                <c:pt idx="28">
                  <c:v>-5.210589939194131</c:v>
                </c:pt>
                <c:pt idx="29">
                  <c:v>-2.2660014881104562</c:v>
                </c:pt>
                <c:pt idx="30">
                  <c:v>0.34041728748525513</c:v>
                </c:pt>
                <c:pt idx="31">
                  <c:v>-0.70579932010664093</c:v>
                </c:pt>
                <c:pt idx="32">
                  <c:v>-2.7241097919064048</c:v>
                </c:pt>
                <c:pt idx="33">
                  <c:v>-0.21739859743870227</c:v>
                </c:pt>
                <c:pt idx="34">
                  <c:v>-0.12058271251474484</c:v>
                </c:pt>
                <c:pt idx="35">
                  <c:v>-0.55558271251474478</c:v>
                </c:pt>
                <c:pt idx="36">
                  <c:v>-0.35058271251474482</c:v>
                </c:pt>
                <c:pt idx="37">
                  <c:v>-2.8600484202143903</c:v>
                </c:pt>
                <c:pt idx="38">
                  <c:v>-1.9000700864818576</c:v>
                </c:pt>
                <c:pt idx="39">
                  <c:v>2.0870454439934774</c:v>
                </c:pt>
                <c:pt idx="40">
                  <c:v>0.67941728748525509</c:v>
                </c:pt>
                <c:pt idx="41">
                  <c:v>-7.0582712514744794E-2</c:v>
                </c:pt>
                <c:pt idx="42">
                  <c:v>-1.2847235088265465</c:v>
                </c:pt>
                <c:pt idx="43">
                  <c:v>-10.875120631925485</c:v>
                </c:pt>
                <c:pt idx="44">
                  <c:v>-6.089676590493303</c:v>
                </c:pt>
                <c:pt idx="45">
                  <c:v>0.5108252230618886</c:v>
                </c:pt>
                <c:pt idx="46">
                  <c:v>-7.0055177412537288</c:v>
                </c:pt>
                <c:pt idx="47">
                  <c:v>-7.2744130507974738</c:v>
                </c:pt>
                <c:pt idx="48">
                  <c:v>-7.2749690093652957</c:v>
                </c:pt>
                <c:pt idx="49">
                  <c:v>-7.116864318909041</c:v>
                </c:pt>
                <c:pt idx="50">
                  <c:v>-4.4839726227049894</c:v>
                </c:pt>
                <c:pt idx="51">
                  <c:v>-2.9200412073056947</c:v>
                </c:pt>
                <c:pt idx="52">
                  <c:v>-5.0284708091497965</c:v>
                </c:pt>
                <c:pt idx="53">
                  <c:v>-4.8553516791054587</c:v>
                </c:pt>
                <c:pt idx="54">
                  <c:v>-0.60380293344633396</c:v>
                </c:pt>
                <c:pt idx="55">
                  <c:v>-1.0352505882182061</c:v>
                </c:pt>
                <c:pt idx="56">
                  <c:v>1.6066447213255381</c:v>
                </c:pt>
                <c:pt idx="57">
                  <c:v>-0.43223253529043282</c:v>
                </c:pt>
                <c:pt idx="58">
                  <c:v>-5.9682758678253665</c:v>
                </c:pt>
                <c:pt idx="59">
                  <c:v>-0.92825058821820505</c:v>
                </c:pt>
                <c:pt idx="60">
                  <c:v>-4.2163805582816209</c:v>
                </c:pt>
                <c:pt idx="61">
                  <c:v>-2.5737199092575445</c:v>
                </c:pt>
                <c:pt idx="62">
                  <c:v>0.18765916091361889</c:v>
                </c:pt>
                <c:pt idx="63">
                  <c:v>-6.1888282130534931</c:v>
                </c:pt>
                <c:pt idx="64">
                  <c:v>-3.7322903074134448</c:v>
                </c:pt>
                <c:pt idx="65">
                  <c:v>-0.29383542596218692</c:v>
                </c:pt>
                <c:pt idx="66">
                  <c:v>2.1175400308692831</c:v>
                </c:pt>
                <c:pt idx="67">
                  <c:v>-1.9304491428823289</c:v>
                </c:pt>
                <c:pt idx="68">
                  <c:v>-4.8574744224894877</c:v>
                </c:pt>
                <c:pt idx="69">
                  <c:v>-6.1787271359369313</c:v>
                </c:pt>
                <c:pt idx="70">
                  <c:v>-5.0697163096885429</c:v>
                </c:pt>
                <c:pt idx="71">
                  <c:v>-2.8229473568685215</c:v>
                </c:pt>
                <c:pt idx="72">
                  <c:v>-4.4353733453729252</c:v>
                </c:pt>
                <c:pt idx="73">
                  <c:v>-3.4005899529648218</c:v>
                </c:pt>
                <c:pt idx="74">
                  <c:v>0.1689876718704646</c:v>
                </c:pt>
                <c:pt idx="75">
                  <c:v>0.21237756829001508</c:v>
                </c:pt>
                <c:pt idx="76">
                  <c:v>-2.4881350715135628</c:v>
                </c:pt>
                <c:pt idx="77">
                  <c:v>0.2704461528907256</c:v>
                </c:pt>
                <c:pt idx="78">
                  <c:v>1.8108143830428123</c:v>
                </c:pt>
                <c:pt idx="79">
                  <c:v>2.0410743093989492</c:v>
                </c:pt>
                <c:pt idx="80">
                  <c:v>-1.6695285812728109</c:v>
                </c:pt>
                <c:pt idx="81">
                  <c:v>1.9022006661226687</c:v>
                </c:pt>
                <c:pt idx="82">
                  <c:v>-0.42694372975813444</c:v>
                </c:pt>
                <c:pt idx="83">
                  <c:v>2.5476699596206238</c:v>
                </c:pt>
                <c:pt idx="84">
                  <c:v>2.7336446937841536</c:v>
                </c:pt>
                <c:pt idx="85">
                  <c:v>-0.78670187010046178</c:v>
                </c:pt>
                <c:pt idx="86">
                  <c:v>0.6221320677512665</c:v>
                </c:pt>
                <c:pt idx="87">
                  <c:v>1.7330743093989494</c:v>
                </c:pt>
                <c:pt idx="88">
                  <c:v>-0.95325781489759009</c:v>
                </c:pt>
                <c:pt idx="89">
                  <c:v>2.017550857117671</c:v>
                </c:pt>
                <c:pt idx="90">
                  <c:v>2.0438468893293544</c:v>
                </c:pt>
                <c:pt idx="91">
                  <c:v>0.12616818737750535</c:v>
                </c:pt>
                <c:pt idx="92">
                  <c:v>0.74112846818226608</c:v>
                </c:pt>
                <c:pt idx="93">
                  <c:v>-1.0102433753095124</c:v>
                </c:pt>
                <c:pt idx="94">
                  <c:v>0.14233063618608099</c:v>
                </c:pt>
                <c:pt idx="95">
                  <c:v>-0.20745636956171509</c:v>
                </c:pt>
                <c:pt idx="96">
                  <c:v>0.5462909169908432</c:v>
                </c:pt>
                <c:pt idx="97">
                  <c:v>7.1030165510466254</c:v>
                </c:pt>
                <c:pt idx="98">
                  <c:v>4.0269479526752221</c:v>
                </c:pt>
                <c:pt idx="99">
                  <c:v>4.2224605924788072</c:v>
                </c:pt>
                <c:pt idx="100">
                  <c:v>2.3382764774027631</c:v>
                </c:pt>
                <c:pt idx="101">
                  <c:v>4.2342692507233721</c:v>
                </c:pt>
                <c:pt idx="102">
                  <c:v>5.4417855038666474</c:v>
                </c:pt>
                <c:pt idx="103">
                  <c:v>5.6143847949694017</c:v>
                </c:pt>
                <c:pt idx="104">
                  <c:v>2.1750598698108679</c:v>
                </c:pt>
                <c:pt idx="105">
                  <c:v>3.5032439848869075</c:v>
                </c:pt>
                <c:pt idx="106">
                  <c:v>6.3924425395510305</c:v>
                </c:pt>
                <c:pt idx="107">
                  <c:v>5.2737891172063414</c:v>
                </c:pt>
                <c:pt idx="108">
                  <c:v>4.5747024796778595</c:v>
                </c:pt>
                <c:pt idx="109">
                  <c:v>4.5858793680745134</c:v>
                </c:pt>
                <c:pt idx="110">
                  <c:v>-4.2502325490611241</c:v>
                </c:pt>
                <c:pt idx="111">
                  <c:v>-3.0892975340928324</c:v>
                </c:pt>
                <c:pt idx="112">
                  <c:v>8.850391124304835E-2</c:v>
                </c:pt>
                <c:pt idx="113">
                  <c:v>2.2209984981188526</c:v>
                </c:pt>
                <c:pt idx="114">
                  <c:v>0.96329091699084479</c:v>
                </c:pt>
                <c:pt idx="115">
                  <c:v>2.8065219641708197</c:v>
                </c:pt>
                <c:pt idx="116">
                  <c:v>4.3406699871620056</c:v>
                </c:pt>
                <c:pt idx="117">
                  <c:v>-1.6605394075211937</c:v>
                </c:pt>
                <c:pt idx="118">
                  <c:v>0.7924353266423374</c:v>
                </c:pt>
                <c:pt idx="119">
                  <c:v>3.2578541022380483</c:v>
                </c:pt>
                <c:pt idx="120">
                  <c:v>1.2705147512621249</c:v>
                </c:pt>
                <c:pt idx="121">
                  <c:v>-4.5899112510129729</c:v>
                </c:pt>
                <c:pt idx="122">
                  <c:v>-2.2085646871283515</c:v>
                </c:pt>
                <c:pt idx="123">
                  <c:v>-0.41688237183681309</c:v>
                </c:pt>
                <c:pt idx="124">
                  <c:v>6.7554714049565092</c:v>
                </c:pt>
                <c:pt idx="125">
                  <c:v>0.8747493704697149</c:v>
                </c:pt>
                <c:pt idx="126">
                  <c:v>0.83467720007070056</c:v>
                </c:pt>
                <c:pt idx="127">
                  <c:v>1.7519732322823849</c:v>
                </c:pt>
                <c:pt idx="128">
                  <c:v>-5.8379906756327618</c:v>
                </c:pt>
                <c:pt idx="129">
                  <c:v>4.3684064474661763</c:v>
                </c:pt>
                <c:pt idx="130">
                  <c:v>2.6820201643863175</c:v>
                </c:pt>
                <c:pt idx="131">
                  <c:v>9.5827024796778595</c:v>
                </c:pt>
                <c:pt idx="132">
                  <c:v>2.0902656511543753</c:v>
                </c:pt>
                <c:pt idx="133">
                  <c:v>-3.1709653960256006</c:v>
                </c:pt>
                <c:pt idx="134">
                  <c:v>0.49151113792243173</c:v>
                </c:pt>
                <c:pt idx="135">
                  <c:v>0.53934507577416291</c:v>
                </c:pt>
                <c:pt idx="136">
                  <c:v>3.5111320815219598</c:v>
                </c:pt>
                <c:pt idx="137">
                  <c:v>4.9965400308692836</c:v>
                </c:pt>
                <c:pt idx="138">
                  <c:v>7.8436411079858459</c:v>
                </c:pt>
                <c:pt idx="139">
                  <c:v>0.33076383759918571</c:v>
                </c:pt>
                <c:pt idx="140">
                  <c:v>-0.59979572053763874</c:v>
                </c:pt>
                <c:pt idx="141">
                  <c:v>5.5966916534294731</c:v>
                </c:pt>
                <c:pt idx="142">
                  <c:v>-1.0515357941815022</c:v>
                </c:pt>
                <c:pt idx="143">
                  <c:v>-9.6597165873516744E-2</c:v>
                </c:pt>
                <c:pt idx="144">
                  <c:v>-6.9147451888647034</c:v>
                </c:pt>
                <c:pt idx="145">
                  <c:v>9.8465616695953671</c:v>
                </c:pt>
                <c:pt idx="146">
                  <c:v>-5.9674058516594712</c:v>
                </c:pt>
                <c:pt idx="147">
                  <c:v>4.9344966845636584</c:v>
                </c:pt>
                <c:pt idx="148">
                  <c:v>3.6146507339349654E-2</c:v>
                </c:pt>
                <c:pt idx="149">
                  <c:v>3.9884280999629507</c:v>
                </c:pt>
                <c:pt idx="150">
                  <c:v>5.0165544566866718</c:v>
                </c:pt>
                <c:pt idx="151">
                  <c:v>-0.19908813940963022</c:v>
                </c:pt>
                <c:pt idx="152">
                  <c:v>3.8894642058184967</c:v>
                </c:pt>
                <c:pt idx="153">
                  <c:v>7.5827060792468632</c:v>
                </c:pt>
                <c:pt idx="154">
                  <c:v>1.9244317133026456</c:v>
                </c:pt>
                <c:pt idx="155">
                  <c:v>4.8797746776182613</c:v>
                </c:pt>
                <c:pt idx="156">
                  <c:v>-0.4228173868051055</c:v>
                </c:pt>
                <c:pt idx="157">
                  <c:v>4.7894642058184989</c:v>
                </c:pt>
                <c:pt idx="158">
                  <c:v>3.7443125832583082</c:v>
                </c:pt>
                <c:pt idx="159">
                  <c:v>0.14838839453840258</c:v>
                </c:pt>
                <c:pt idx="160">
                  <c:v>3.5357710642785687</c:v>
                </c:pt>
                <c:pt idx="161">
                  <c:v>4.543002111458545</c:v>
                </c:pt>
                <c:pt idx="162">
                  <c:v>8.4142187190504405</c:v>
                </c:pt>
                <c:pt idx="163">
                  <c:v>6.9846013887906082</c:v>
                </c:pt>
                <c:pt idx="164">
                  <c:v>6.8261248548425755</c:v>
                </c:pt>
                <c:pt idx="165">
                  <c:v>0.34382160972219644</c:v>
                </c:pt>
                <c:pt idx="166">
                  <c:v>1.0579335268578358</c:v>
                </c:pt>
                <c:pt idx="167">
                  <c:v>0.42702739106570409</c:v>
                </c:pt>
                <c:pt idx="168">
                  <c:v>-7.4985249679331138</c:v>
                </c:pt>
                <c:pt idx="169">
                  <c:v>0.32491186059036892</c:v>
                </c:pt>
                <c:pt idx="170">
                  <c:v>0.67659417588191229</c:v>
                </c:pt>
                <c:pt idx="171">
                  <c:v>-1.4287596146820931</c:v>
                </c:pt>
                <c:pt idx="172">
                  <c:v>2.1984461666614159</c:v>
                </c:pt>
                <c:pt idx="173">
                  <c:v>-0.3133877711903148</c:v>
                </c:pt>
                <c:pt idx="174">
                  <c:v>-2.9252903074134444</c:v>
                </c:pt>
                <c:pt idx="175">
                  <c:v>2.166904647681676</c:v>
                </c:pt>
                <c:pt idx="176">
                  <c:v>-1.4177596146820921</c:v>
                </c:pt>
                <c:pt idx="177">
                  <c:v>-3.0991025789977096</c:v>
                </c:pt>
                <c:pt idx="178">
                  <c:v>-1.3343336261776848</c:v>
                </c:pt>
                <c:pt idx="179">
                  <c:v>-5.4543986112093936</c:v>
                </c:pt>
                <c:pt idx="180">
                  <c:v>-1.82595095643752</c:v>
                </c:pt>
              </c:numCache>
            </c:numRef>
          </c:val>
          <c:extLst>
            <c:ext xmlns:c16="http://schemas.microsoft.com/office/drawing/2014/chart" uri="{C3380CC4-5D6E-409C-BE32-E72D297353CC}">
              <c16:uniqueId val="{00000000-E265-489B-897C-C21BDC9FDA98}"/>
            </c:ext>
          </c:extLst>
        </c:ser>
        <c:dLbls>
          <c:showLegendKey val="0"/>
          <c:showVal val="0"/>
          <c:showCatName val="0"/>
          <c:showSerName val="0"/>
          <c:showPercent val="0"/>
          <c:showBubbleSize val="0"/>
        </c:dLbls>
        <c:gapWidth val="219"/>
        <c:overlap val="-27"/>
        <c:axId val="1612812831"/>
        <c:axId val="1607283055"/>
      </c:barChart>
      <c:catAx>
        <c:axId val="1612812831"/>
        <c:scaling>
          <c:orientation val="minMax"/>
        </c:scaling>
        <c:delete val="0"/>
        <c:axPos val="b"/>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7283055"/>
        <c:crosses val="autoZero"/>
        <c:auto val="1"/>
        <c:lblAlgn val="ctr"/>
        <c:lblOffset val="100"/>
        <c:noMultiLvlLbl val="0"/>
      </c:catAx>
      <c:valAx>
        <c:axId val="1607283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28128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HDD!$X$138:$X$193</c:f>
              <c:numCache>
                <c:formatCode>General</c:formatCode>
                <c:ptCount val="56"/>
                <c:pt idx="0">
                  <c:v>509.45</c:v>
                </c:pt>
                <c:pt idx="1">
                  <c:v>904.5</c:v>
                </c:pt>
                <c:pt idx="2">
                  <c:v>1071.5</c:v>
                </c:pt>
                <c:pt idx="3">
                  <c:v>876.6</c:v>
                </c:pt>
                <c:pt idx="4">
                  <c:v>695.4</c:v>
                </c:pt>
                <c:pt idx="5">
                  <c:v>351.9</c:v>
                </c:pt>
                <c:pt idx="6">
                  <c:v>153.65</c:v>
                </c:pt>
                <c:pt idx="7">
                  <c:v>36.549999999999997</c:v>
                </c:pt>
                <c:pt idx="8">
                  <c:v>2</c:v>
                </c:pt>
                <c:pt idx="9">
                  <c:v>3.85</c:v>
                </c:pt>
                <c:pt idx="10">
                  <c:v>32.549999999999997</c:v>
                </c:pt>
                <c:pt idx="11">
                  <c:v>216.95</c:v>
                </c:pt>
                <c:pt idx="12">
                  <c:v>365.20000000000005</c:v>
                </c:pt>
                <c:pt idx="13">
                  <c:v>668.40000000000009</c:v>
                </c:pt>
                <c:pt idx="14">
                  <c:v>850.85</c:v>
                </c:pt>
                <c:pt idx="15">
                  <c:v>703.1</c:v>
                </c:pt>
                <c:pt idx="16">
                  <c:v>493.6</c:v>
                </c:pt>
                <c:pt idx="17">
                  <c:v>300.35000000000002</c:v>
                </c:pt>
                <c:pt idx="18">
                  <c:v>110.95</c:v>
                </c:pt>
                <c:pt idx="19">
                  <c:v>44.849999999999994</c:v>
                </c:pt>
                <c:pt idx="20">
                  <c:v>3.25</c:v>
                </c:pt>
                <c:pt idx="21">
                  <c:v>3.7</c:v>
                </c:pt>
                <c:pt idx="22">
                  <c:v>63.599999999999994</c:v>
                </c:pt>
                <c:pt idx="23">
                  <c:v>189.45</c:v>
                </c:pt>
                <c:pt idx="24">
                  <c:v>603.1</c:v>
                </c:pt>
                <c:pt idx="25">
                  <c:v>727</c:v>
                </c:pt>
                <c:pt idx="26">
                  <c:v>912.45</c:v>
                </c:pt>
                <c:pt idx="27">
                  <c:v>842.95</c:v>
                </c:pt>
                <c:pt idx="28">
                  <c:v>728.90000000000009</c:v>
                </c:pt>
                <c:pt idx="29">
                  <c:v>389</c:v>
                </c:pt>
                <c:pt idx="30">
                  <c:v>166.10000000000002</c:v>
                </c:pt>
                <c:pt idx="31">
                  <c:v>27.599999999999998</c:v>
                </c:pt>
                <c:pt idx="32">
                  <c:v>0.7</c:v>
                </c:pt>
                <c:pt idx="33">
                  <c:v>11.05</c:v>
                </c:pt>
                <c:pt idx="34">
                  <c:v>85.15</c:v>
                </c:pt>
                <c:pt idx="35">
                  <c:v>243.35</c:v>
                </c:pt>
                <c:pt idx="36">
                  <c:v>588.70000000000005</c:v>
                </c:pt>
                <c:pt idx="37">
                  <c:v>897.25</c:v>
                </c:pt>
                <c:pt idx="38">
                  <c:v>1065.75</c:v>
                </c:pt>
                <c:pt idx="39">
                  <c:v>930.45</c:v>
                </c:pt>
                <c:pt idx="40">
                  <c:v>878.84999999999991</c:v>
                </c:pt>
                <c:pt idx="41">
                  <c:v>406.9</c:v>
                </c:pt>
                <c:pt idx="42">
                  <c:v>145.05000000000001</c:v>
                </c:pt>
                <c:pt idx="43">
                  <c:v>25.75</c:v>
                </c:pt>
                <c:pt idx="44">
                  <c:v>3.4</c:v>
                </c:pt>
                <c:pt idx="45">
                  <c:v>13.65</c:v>
                </c:pt>
                <c:pt idx="46">
                  <c:v>77.5</c:v>
                </c:pt>
                <c:pt idx="47">
                  <c:v>208.05</c:v>
                </c:pt>
                <c:pt idx="48">
                  <c:v>577.65000000000009</c:v>
                </c:pt>
                <c:pt idx="49">
                  <c:v>733.75</c:v>
                </c:pt>
                <c:pt idx="50">
                  <c:v>1102.5999999999999</c:v>
                </c:pt>
                <c:pt idx="51">
                  <c:v>1189.8499999999999</c:v>
                </c:pt>
                <c:pt idx="52">
                  <c:v>874.1</c:v>
                </c:pt>
                <c:pt idx="53">
                  <c:v>393.5</c:v>
                </c:pt>
                <c:pt idx="54">
                  <c:v>110</c:v>
                </c:pt>
                <c:pt idx="55">
                  <c:v>68.5</c:v>
                </c:pt>
              </c:numCache>
            </c:numRef>
          </c:xVal>
          <c:yVal>
            <c:numRef>
              <c:f>'Gas Baseline'!$E$14:$E$69</c:f>
              <c:numCache>
                <c:formatCode>General</c:formatCode>
                <c:ptCount val="56"/>
                <c:pt idx="0">
                  <c:v>21.958774999999996</c:v>
                </c:pt>
                <c:pt idx="1">
                  <c:v>37.721174999999988</c:v>
                </c:pt>
                <c:pt idx="2">
                  <c:v>51.513274999999993</c:v>
                </c:pt>
                <c:pt idx="3">
                  <c:v>41.661774999999999</c:v>
                </c:pt>
                <c:pt idx="4">
                  <c:v>26.884524999999996</c:v>
                </c:pt>
                <c:pt idx="5">
                  <c:v>8.1666749999999979</c:v>
                </c:pt>
                <c:pt idx="6">
                  <c:v>0</c:v>
                </c:pt>
                <c:pt idx="7">
                  <c:v>0</c:v>
                </c:pt>
                <c:pt idx="8">
                  <c:v>0</c:v>
                </c:pt>
                <c:pt idx="9">
                  <c:v>0</c:v>
                </c:pt>
                <c:pt idx="10">
                  <c:v>0</c:v>
                </c:pt>
                <c:pt idx="11">
                  <c:v>3.2409249999999994</c:v>
                </c:pt>
                <c:pt idx="12">
                  <c:v>8.1666749999999979</c:v>
                </c:pt>
                <c:pt idx="13">
                  <c:v>25.899374999999999</c:v>
                </c:pt>
                <c:pt idx="14">
                  <c:v>37.721174999999988</c:v>
                </c:pt>
                <c:pt idx="15">
                  <c:v>31.810274999999997</c:v>
                </c:pt>
                <c:pt idx="16">
                  <c:v>14.077574999999996</c:v>
                </c:pt>
                <c:pt idx="17">
                  <c:v>2.2557749999999994</c:v>
                </c:pt>
                <c:pt idx="18">
                  <c:v>3.2409249999999994</c:v>
                </c:pt>
                <c:pt idx="19">
                  <c:v>0</c:v>
                </c:pt>
                <c:pt idx="20">
                  <c:v>0</c:v>
                </c:pt>
                <c:pt idx="21">
                  <c:v>0</c:v>
                </c:pt>
                <c:pt idx="22">
                  <c:v>0</c:v>
                </c:pt>
                <c:pt idx="23">
                  <c:v>0</c:v>
                </c:pt>
                <c:pt idx="24">
                  <c:v>19.003324999999997</c:v>
                </c:pt>
                <c:pt idx="25">
                  <c:v>32.795425000000002</c:v>
                </c:pt>
                <c:pt idx="26">
                  <c:v>43.632075</c:v>
                </c:pt>
                <c:pt idx="27">
                  <c:v>33.780574999999992</c:v>
                </c:pt>
                <c:pt idx="28">
                  <c:v>19.988474999999998</c:v>
                </c:pt>
                <c:pt idx="29">
                  <c:v>10.136974999999998</c:v>
                </c:pt>
                <c:pt idx="30">
                  <c:v>0</c:v>
                </c:pt>
                <c:pt idx="31">
                  <c:v>0</c:v>
                </c:pt>
                <c:pt idx="32">
                  <c:v>0</c:v>
                </c:pt>
                <c:pt idx="33">
                  <c:v>0</c:v>
                </c:pt>
                <c:pt idx="34">
                  <c:v>0</c:v>
                </c:pt>
                <c:pt idx="35">
                  <c:v>2.2557749999999994</c:v>
                </c:pt>
                <c:pt idx="36">
                  <c:v>17.033024999999995</c:v>
                </c:pt>
                <c:pt idx="37">
                  <c:v>46.587524999999985</c:v>
                </c:pt>
                <c:pt idx="38">
                  <c:v>47.572674999999997</c:v>
                </c:pt>
                <c:pt idx="39">
                  <c:v>31.810274999999997</c:v>
                </c:pt>
                <c:pt idx="40">
                  <c:v>34.765724999999996</c:v>
                </c:pt>
                <c:pt idx="41">
                  <c:v>9.151824999999997</c:v>
                </c:pt>
                <c:pt idx="42">
                  <c:v>1.2706249999999994</c:v>
                </c:pt>
                <c:pt idx="43">
                  <c:v>0</c:v>
                </c:pt>
                <c:pt idx="44">
                  <c:v>0</c:v>
                </c:pt>
                <c:pt idx="45">
                  <c:v>0</c:v>
                </c:pt>
                <c:pt idx="46">
                  <c:v>0</c:v>
                </c:pt>
                <c:pt idx="47">
                  <c:v>1.2706249999999994</c:v>
                </c:pt>
                <c:pt idx="48">
                  <c:v>33.780574999999992</c:v>
                </c:pt>
                <c:pt idx="49">
                  <c:v>24.914224999999995</c:v>
                </c:pt>
                <c:pt idx="50">
                  <c:v>53.483574999999988</c:v>
                </c:pt>
                <c:pt idx="51">
                  <c:v>51.513274999999993</c:v>
                </c:pt>
                <c:pt idx="52">
                  <c:v>46.587524999999985</c:v>
                </c:pt>
                <c:pt idx="53">
                  <c:v>11.122124999999999</c:v>
                </c:pt>
                <c:pt idx="54">
                  <c:v>1.2706249999999994</c:v>
                </c:pt>
                <c:pt idx="55">
                  <c:v>0</c:v>
                </c:pt>
              </c:numCache>
            </c:numRef>
          </c:yVal>
          <c:smooth val="0"/>
          <c:extLst>
            <c:ext xmlns:c16="http://schemas.microsoft.com/office/drawing/2014/chart" uri="{C3380CC4-5D6E-409C-BE32-E72D297353CC}">
              <c16:uniqueId val="{00000003-E0E7-4E00-A367-33195A2E2C45}"/>
            </c:ext>
          </c:extLst>
        </c:ser>
        <c:ser>
          <c:idx val="1"/>
          <c:order val="1"/>
          <c:tx>
            <c:v>Predicted Y</c:v>
          </c:tx>
          <c:spPr>
            <a:ln w="19050">
              <a:noFill/>
            </a:ln>
          </c:spPr>
          <c:xVal>
            <c:numRef>
              <c:f>HDD!$X$138:$X$193</c:f>
              <c:numCache>
                <c:formatCode>General</c:formatCode>
                <c:ptCount val="56"/>
                <c:pt idx="0">
                  <c:v>509.45</c:v>
                </c:pt>
                <c:pt idx="1">
                  <c:v>904.5</c:v>
                </c:pt>
                <c:pt idx="2">
                  <c:v>1071.5</c:v>
                </c:pt>
                <c:pt idx="3">
                  <c:v>876.6</c:v>
                </c:pt>
                <c:pt idx="4">
                  <c:v>695.4</c:v>
                </c:pt>
                <c:pt idx="5">
                  <c:v>351.9</c:v>
                </c:pt>
                <c:pt idx="6">
                  <c:v>153.65</c:v>
                </c:pt>
                <c:pt idx="7">
                  <c:v>36.549999999999997</c:v>
                </c:pt>
                <c:pt idx="8">
                  <c:v>2</c:v>
                </c:pt>
                <c:pt idx="9">
                  <c:v>3.85</c:v>
                </c:pt>
                <c:pt idx="10">
                  <c:v>32.549999999999997</c:v>
                </c:pt>
                <c:pt idx="11">
                  <c:v>216.95</c:v>
                </c:pt>
                <c:pt idx="12">
                  <c:v>365.20000000000005</c:v>
                </c:pt>
                <c:pt idx="13">
                  <c:v>668.40000000000009</c:v>
                </c:pt>
                <c:pt idx="14">
                  <c:v>850.85</c:v>
                </c:pt>
                <c:pt idx="15">
                  <c:v>703.1</c:v>
                </c:pt>
                <c:pt idx="16">
                  <c:v>493.6</c:v>
                </c:pt>
                <c:pt idx="17">
                  <c:v>300.35000000000002</c:v>
                </c:pt>
                <c:pt idx="18">
                  <c:v>110.95</c:v>
                </c:pt>
                <c:pt idx="19">
                  <c:v>44.849999999999994</c:v>
                </c:pt>
                <c:pt idx="20">
                  <c:v>3.25</c:v>
                </c:pt>
                <c:pt idx="21">
                  <c:v>3.7</c:v>
                </c:pt>
                <c:pt idx="22">
                  <c:v>63.599999999999994</c:v>
                </c:pt>
                <c:pt idx="23">
                  <c:v>189.45</c:v>
                </c:pt>
                <c:pt idx="24">
                  <c:v>603.1</c:v>
                </c:pt>
                <c:pt idx="25">
                  <c:v>727</c:v>
                </c:pt>
                <c:pt idx="26">
                  <c:v>912.45</c:v>
                </c:pt>
                <c:pt idx="27">
                  <c:v>842.95</c:v>
                </c:pt>
                <c:pt idx="28">
                  <c:v>728.90000000000009</c:v>
                </c:pt>
                <c:pt idx="29">
                  <c:v>389</c:v>
                </c:pt>
                <c:pt idx="30">
                  <c:v>166.10000000000002</c:v>
                </c:pt>
                <c:pt idx="31">
                  <c:v>27.599999999999998</c:v>
                </c:pt>
                <c:pt idx="32">
                  <c:v>0.7</c:v>
                </c:pt>
                <c:pt idx="33">
                  <c:v>11.05</c:v>
                </c:pt>
                <c:pt idx="34">
                  <c:v>85.15</c:v>
                </c:pt>
                <c:pt idx="35">
                  <c:v>243.35</c:v>
                </c:pt>
                <c:pt idx="36">
                  <c:v>588.70000000000005</c:v>
                </c:pt>
                <c:pt idx="37">
                  <c:v>897.25</c:v>
                </c:pt>
                <c:pt idx="38">
                  <c:v>1065.75</c:v>
                </c:pt>
                <c:pt idx="39">
                  <c:v>930.45</c:v>
                </c:pt>
                <c:pt idx="40">
                  <c:v>878.84999999999991</c:v>
                </c:pt>
                <c:pt idx="41">
                  <c:v>406.9</c:v>
                </c:pt>
                <c:pt idx="42">
                  <c:v>145.05000000000001</c:v>
                </c:pt>
                <c:pt idx="43">
                  <c:v>25.75</c:v>
                </c:pt>
                <c:pt idx="44">
                  <c:v>3.4</c:v>
                </c:pt>
                <c:pt idx="45">
                  <c:v>13.65</c:v>
                </c:pt>
                <c:pt idx="46">
                  <c:v>77.5</c:v>
                </c:pt>
                <c:pt idx="47">
                  <c:v>208.05</c:v>
                </c:pt>
                <c:pt idx="48">
                  <c:v>577.65000000000009</c:v>
                </c:pt>
                <c:pt idx="49">
                  <c:v>733.75</c:v>
                </c:pt>
                <c:pt idx="50">
                  <c:v>1102.5999999999999</c:v>
                </c:pt>
                <c:pt idx="51">
                  <c:v>1189.8499999999999</c:v>
                </c:pt>
                <c:pt idx="52">
                  <c:v>874.1</c:v>
                </c:pt>
                <c:pt idx="53">
                  <c:v>393.5</c:v>
                </c:pt>
                <c:pt idx="54">
                  <c:v>110</c:v>
                </c:pt>
                <c:pt idx="55">
                  <c:v>68.5</c:v>
                </c:pt>
              </c:numCache>
            </c:numRef>
          </c:xVal>
          <c:yVal>
            <c:numRef>
              <c:f>'Monthly HDD60 118'!$B$25:$B$80</c:f>
              <c:numCache>
                <c:formatCode>General</c:formatCode>
                <c:ptCount val="56"/>
                <c:pt idx="0">
                  <c:v>20.128622314890372</c:v>
                </c:pt>
                <c:pt idx="1">
                  <c:v>39.18754814565041</c:v>
                </c:pt>
                <c:pt idx="2">
                  <c:v>47.244352635555302</c:v>
                </c:pt>
                <c:pt idx="3">
                  <c:v>37.841531108115404</c:v>
                </c:pt>
                <c:pt idx="4">
                  <c:v>29.09965701487728</c:v>
                </c:pt>
                <c:pt idx="5">
                  <c:v>12.527726821569919</c:v>
                </c:pt>
                <c:pt idx="6">
                  <c:v>2.9632867609492939</c:v>
                </c:pt>
                <c:pt idx="7">
                  <c:v>-2.6861252496367101</c:v>
                </c:pt>
                <c:pt idx="8">
                  <c:v>-4.3529671366200269</c:v>
                </c:pt>
                <c:pt idx="9">
                  <c:v>-4.2637151108336555</c:v>
                </c:pt>
                <c:pt idx="10">
                  <c:v>-2.8791026026883237</c:v>
                </c:pt>
                <c:pt idx="11">
                  <c:v>6.0171533729910873</c:v>
                </c:pt>
                <c:pt idx="12">
                  <c:v>13.169376520466537</c:v>
                </c:pt>
                <c:pt idx="13">
                  <c:v>27.797059881778893</c:v>
                </c:pt>
                <c:pt idx="14">
                  <c:v>36.599239397845636</c:v>
                </c:pt>
                <c:pt idx="15">
                  <c:v>29.471138419501642</c:v>
                </c:pt>
                <c:pt idx="16">
                  <c:v>19.363949553423353</c:v>
                </c:pt>
                <c:pt idx="17">
                  <c:v>10.040731184117243</c:v>
                </c:pt>
                <c:pt idx="18">
                  <c:v>0.90325351712331337</c:v>
                </c:pt>
                <c:pt idx="19">
                  <c:v>-2.2856972420546109</c:v>
                </c:pt>
                <c:pt idx="20">
                  <c:v>-4.2926617137913974</c:v>
                </c:pt>
                <c:pt idx="21">
                  <c:v>-4.270951761573091</c:v>
                </c:pt>
                <c:pt idx="22">
                  <c:v>-1.3811158996251693</c:v>
                </c:pt>
                <c:pt idx="23">
                  <c:v>4.6904340707612402</c:v>
                </c:pt>
                <c:pt idx="24">
                  <c:v>24.64670459321129</c:v>
                </c:pt>
                <c:pt idx="25">
                  <c:v>30.624178103985031</c:v>
                </c:pt>
                <c:pt idx="26">
                  <c:v>39.571090634840495</c:v>
                </c:pt>
                <c:pt idx="27">
                  <c:v>36.218109125568702</c:v>
                </c:pt>
                <c:pt idx="28">
                  <c:v>30.715842346684553</c:v>
                </c:pt>
                <c:pt idx="29">
                  <c:v>14.31759177112364</c:v>
                </c:pt>
                <c:pt idx="30">
                  <c:v>3.5639287723224431</c:v>
                </c:pt>
                <c:pt idx="31">
                  <c:v>-3.1179120770896964</c:v>
                </c:pt>
                <c:pt idx="32">
                  <c:v>-4.4156847763618012</c:v>
                </c:pt>
                <c:pt idx="33">
                  <c:v>-3.9163558753407495</c:v>
                </c:pt>
                <c:pt idx="34">
                  <c:v>-0.34145041005959786</c:v>
                </c:pt>
                <c:pt idx="35">
                  <c:v>7.2908039031317404</c:v>
                </c:pt>
                <c:pt idx="36">
                  <c:v>23.951986122225478</c:v>
                </c:pt>
                <c:pt idx="37">
                  <c:v>38.837776693244358</c:v>
                </c:pt>
                <c:pt idx="38">
                  <c:v>46.966947690543606</c:v>
                </c:pt>
                <c:pt idx="39">
                  <c:v>40.439488723572758</c:v>
                </c:pt>
                <c:pt idx="40">
                  <c:v>37.950080869206928</c:v>
                </c:pt>
                <c:pt idx="41">
                  <c:v>15.18116542602961</c:v>
                </c:pt>
                <c:pt idx="42">
                  <c:v>2.5483854518883238</c:v>
                </c:pt>
                <c:pt idx="43">
                  <c:v>-3.2071641028760678</c:v>
                </c:pt>
                <c:pt idx="44">
                  <c:v>-4.2854250630519619</c:v>
                </c:pt>
                <c:pt idx="45">
                  <c:v>-3.7909205958572008</c:v>
                </c:pt>
                <c:pt idx="46">
                  <c:v>-0.71051959777081031</c:v>
                </c:pt>
                <c:pt idx="47">
                  <c:v>5.5877787624512454</c:v>
                </c:pt>
                <c:pt idx="48">
                  <c:v>23.418886184420394</c:v>
                </c:pt>
                <c:pt idx="49">
                  <c:v>30.949827387259631</c:v>
                </c:pt>
                <c:pt idx="50">
                  <c:v>48.744751555531593</c:v>
                </c:pt>
                <c:pt idx="51">
                  <c:v>52.954070068969926</c:v>
                </c:pt>
                <c:pt idx="52">
                  <c:v>37.720920262458144</c:v>
                </c:pt>
                <c:pt idx="53">
                  <c:v>14.534691293306706</c:v>
                </c:pt>
                <c:pt idx="54">
                  <c:v>0.85742139577355481</c:v>
                </c:pt>
                <c:pt idx="55">
                  <c:v>-1.144718642136942</c:v>
                </c:pt>
              </c:numCache>
            </c:numRef>
          </c:yVal>
          <c:smooth val="0"/>
          <c:extLst>
            <c:ext xmlns:c16="http://schemas.microsoft.com/office/drawing/2014/chart" uri="{C3380CC4-5D6E-409C-BE32-E72D297353CC}">
              <c16:uniqueId val="{00000004-E0E7-4E00-A367-33195A2E2C45}"/>
            </c:ext>
          </c:extLst>
        </c:ser>
        <c:dLbls>
          <c:showLegendKey val="0"/>
          <c:showVal val="0"/>
          <c:showCatName val="0"/>
          <c:showSerName val="0"/>
          <c:showPercent val="0"/>
          <c:showBubbleSize val="0"/>
        </c:dLbls>
        <c:axId val="1706651039"/>
        <c:axId val="1706650079"/>
      </c:scatterChart>
      <c:valAx>
        <c:axId val="1706651039"/>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706650079"/>
        <c:crosses val="autoZero"/>
        <c:crossBetween val="midCat"/>
      </c:valAx>
      <c:valAx>
        <c:axId val="1706650079"/>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706651039"/>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Residual Plot</a:t>
            </a:r>
          </a:p>
        </c:rich>
      </c:tx>
      <c:layout>
        <c:manualLayout>
          <c:xMode val="edge"/>
          <c:yMode val="edge"/>
          <c:x val="0.30583333333333335"/>
          <c:y val="0.83415435139573069"/>
        </c:manualLayout>
      </c:layout>
      <c:overlay val="0"/>
    </c:title>
    <c:autoTitleDeleted val="0"/>
    <c:plotArea>
      <c:layout/>
      <c:scatterChart>
        <c:scatterStyle val="lineMarker"/>
        <c:varyColors val="0"/>
        <c:ser>
          <c:idx val="0"/>
          <c:order val="0"/>
          <c:spPr>
            <a:ln w="19050">
              <a:noFill/>
            </a:ln>
          </c:spPr>
          <c:xVal>
            <c:numRef>
              <c:f>HDD!$G$138:$G$193</c:f>
              <c:numCache>
                <c:formatCode>General</c:formatCode>
                <c:ptCount val="56"/>
                <c:pt idx="0">
                  <c:v>95.85</c:v>
                </c:pt>
                <c:pt idx="1">
                  <c:v>396.1</c:v>
                </c:pt>
                <c:pt idx="2">
                  <c:v>549.95000000000005</c:v>
                </c:pt>
                <c:pt idx="3">
                  <c:v>412.4</c:v>
                </c:pt>
                <c:pt idx="4">
                  <c:v>217.5</c:v>
                </c:pt>
                <c:pt idx="5">
                  <c:v>38.85</c:v>
                </c:pt>
                <c:pt idx="6">
                  <c:v>1.55</c:v>
                </c:pt>
                <c:pt idx="7">
                  <c:v>0.2</c:v>
                </c:pt>
                <c:pt idx="8">
                  <c:v>0</c:v>
                </c:pt>
                <c:pt idx="9">
                  <c:v>0</c:v>
                </c:pt>
                <c:pt idx="10">
                  <c:v>0.65</c:v>
                </c:pt>
                <c:pt idx="11">
                  <c:v>28.8</c:v>
                </c:pt>
                <c:pt idx="12">
                  <c:v>59</c:v>
                </c:pt>
                <c:pt idx="13">
                  <c:v>205.8</c:v>
                </c:pt>
                <c:pt idx="14">
                  <c:v>341.29999999999995</c:v>
                </c:pt>
                <c:pt idx="15">
                  <c:v>231</c:v>
                </c:pt>
                <c:pt idx="16">
                  <c:v>116.55000000000001</c:v>
                </c:pt>
                <c:pt idx="17">
                  <c:v>27.3</c:v>
                </c:pt>
                <c:pt idx="18">
                  <c:v>0.4</c:v>
                </c:pt>
                <c:pt idx="19">
                  <c:v>0</c:v>
                </c:pt>
                <c:pt idx="20">
                  <c:v>0</c:v>
                </c:pt>
                <c:pt idx="21">
                  <c:v>0</c:v>
                </c:pt>
                <c:pt idx="22">
                  <c:v>1.2</c:v>
                </c:pt>
                <c:pt idx="23">
                  <c:v>9.15</c:v>
                </c:pt>
                <c:pt idx="24">
                  <c:v>153.30000000000001</c:v>
                </c:pt>
                <c:pt idx="25">
                  <c:v>236.39999999999998</c:v>
                </c:pt>
                <c:pt idx="26">
                  <c:v>415.65</c:v>
                </c:pt>
                <c:pt idx="27">
                  <c:v>367.95</c:v>
                </c:pt>
                <c:pt idx="28">
                  <c:v>231.65</c:v>
                </c:pt>
                <c:pt idx="29">
                  <c:v>55.6</c:v>
                </c:pt>
                <c:pt idx="30">
                  <c:v>9.3000000000000007</c:v>
                </c:pt>
                <c:pt idx="31">
                  <c:v>0</c:v>
                </c:pt>
                <c:pt idx="32">
                  <c:v>0</c:v>
                </c:pt>
                <c:pt idx="33">
                  <c:v>0</c:v>
                </c:pt>
                <c:pt idx="34">
                  <c:v>1.85</c:v>
                </c:pt>
                <c:pt idx="35">
                  <c:v>30.400000000000002</c:v>
                </c:pt>
                <c:pt idx="36">
                  <c:v>178.5</c:v>
                </c:pt>
                <c:pt idx="37">
                  <c:v>388.5</c:v>
                </c:pt>
                <c:pt idx="38">
                  <c:v>558.34999999999991</c:v>
                </c:pt>
                <c:pt idx="39">
                  <c:v>459.84999999999997</c:v>
                </c:pt>
                <c:pt idx="40">
                  <c:v>373.55</c:v>
                </c:pt>
                <c:pt idx="41">
                  <c:v>59.3</c:v>
                </c:pt>
                <c:pt idx="42">
                  <c:v>2.4500000000000002</c:v>
                </c:pt>
                <c:pt idx="43">
                  <c:v>0.4</c:v>
                </c:pt>
                <c:pt idx="44">
                  <c:v>0</c:v>
                </c:pt>
                <c:pt idx="45">
                  <c:v>0</c:v>
                </c:pt>
                <c:pt idx="46">
                  <c:v>3</c:v>
                </c:pt>
                <c:pt idx="47">
                  <c:v>10.649999999999999</c:v>
                </c:pt>
                <c:pt idx="48">
                  <c:v>160.55000000000001</c:v>
                </c:pt>
                <c:pt idx="49">
                  <c:v>233.45</c:v>
                </c:pt>
                <c:pt idx="50">
                  <c:v>578.79999999999995</c:v>
                </c:pt>
                <c:pt idx="51">
                  <c:v>713.84999999999991</c:v>
                </c:pt>
                <c:pt idx="52">
                  <c:v>359.20000000000005</c:v>
                </c:pt>
                <c:pt idx="53">
                  <c:v>58.45</c:v>
                </c:pt>
                <c:pt idx="54">
                  <c:v>3.4499999999999997</c:v>
                </c:pt>
                <c:pt idx="55">
                  <c:v>0.05</c:v>
                </c:pt>
              </c:numCache>
            </c:numRef>
          </c:xVal>
          <c:yVal>
            <c:numRef>
              <c:f>'Monthly HDD43 120'!$C$25:$C$80</c:f>
              <c:numCache>
                <c:formatCode>General</c:formatCode>
                <c:ptCount val="56"/>
                <c:pt idx="0">
                  <c:v>1.4230584763997234</c:v>
                </c:pt>
                <c:pt idx="1">
                  <c:v>3.8584505431732659</c:v>
                </c:pt>
                <c:pt idx="2">
                  <c:v>-2.8641195834774926</c:v>
                </c:pt>
                <c:pt idx="3">
                  <c:v>-7.223787955782905</c:v>
                </c:pt>
                <c:pt idx="4">
                  <c:v>-4.9295128977118434</c:v>
                </c:pt>
                <c:pt idx="5">
                  <c:v>-1.2712915579253123</c:v>
                </c:pt>
                <c:pt idx="6">
                  <c:v>0.35855482312163778</c:v>
                </c:pt>
                <c:pt idx="7">
                  <c:v>0.41754390125604479</c:v>
                </c:pt>
                <c:pt idx="8">
                  <c:v>0.42628302394262363</c:v>
                </c:pt>
                <c:pt idx="9">
                  <c:v>1.4632830239426236</c:v>
                </c:pt>
                <c:pt idx="10">
                  <c:v>0.39788087521124244</c:v>
                </c:pt>
                <c:pt idx="11">
                  <c:v>-0.83215064292472651</c:v>
                </c:pt>
                <c:pt idx="12">
                  <c:v>-2.1517581685981284</c:v>
                </c:pt>
                <c:pt idx="13">
                  <c:v>-1.3072742205469838</c:v>
                </c:pt>
                <c:pt idx="14">
                  <c:v>3.0970159295867106E-2</c:v>
                </c:pt>
                <c:pt idx="15">
                  <c:v>2.7765963209440852</c:v>
                </c:pt>
                <c:pt idx="16">
                  <c:v>-1.555440721661185</c:v>
                </c:pt>
                <c:pt idx="17">
                  <c:v>-0.76660722277538551</c:v>
                </c:pt>
                <c:pt idx="18">
                  <c:v>0.40880477856946601</c:v>
                </c:pt>
                <c:pt idx="19">
                  <c:v>0.42628302394262363</c:v>
                </c:pt>
                <c:pt idx="20">
                  <c:v>0.42628302394262363</c:v>
                </c:pt>
                <c:pt idx="21">
                  <c:v>0.42628302394262363</c:v>
                </c:pt>
                <c:pt idx="22">
                  <c:v>0.37384828782315072</c:v>
                </c:pt>
                <c:pt idx="23">
                  <c:v>2.6468161031642568E-2</c:v>
                </c:pt>
                <c:pt idx="24">
                  <c:v>-2.1242545153200432</c:v>
                </c:pt>
                <c:pt idx="25">
                  <c:v>6.6886400084064572</c:v>
                </c:pt>
                <c:pt idx="26">
                  <c:v>1.9672013005601912</c:v>
                </c:pt>
                <c:pt idx="27">
                  <c:v>1.9774820613092352</c:v>
                </c:pt>
                <c:pt idx="28">
                  <c:v>1.7111941722127035</c:v>
                </c:pt>
                <c:pt idx="29">
                  <c:v>-0.96619308292628858</c:v>
                </c:pt>
                <c:pt idx="30">
                  <c:v>1.9913819016708412E-2</c:v>
                </c:pt>
                <c:pt idx="31">
                  <c:v>0.42628302394262363</c:v>
                </c:pt>
                <c:pt idx="32">
                  <c:v>0.42628302394262363</c:v>
                </c:pt>
                <c:pt idx="33">
                  <c:v>0.42628302394262363</c:v>
                </c:pt>
                <c:pt idx="34">
                  <c:v>0.34544613909176952</c:v>
                </c:pt>
                <c:pt idx="35">
                  <c:v>-0.90206362441735721</c:v>
                </c:pt>
                <c:pt idx="36">
                  <c:v>-1.151383973828974</c:v>
                </c:pt>
                <c:pt idx="37">
                  <c:v>1.0795372052632608</c:v>
                </c:pt>
                <c:pt idx="38">
                  <c:v>2.9908372636862026</c:v>
                </c:pt>
                <c:pt idx="39">
                  <c:v>-2.0381448131737301</c:v>
                </c:pt>
                <c:pt idx="40">
                  <c:v>-3.4522133739149687</c:v>
                </c:pt>
                <c:pt idx="41">
                  <c:v>-2.1648668526279966</c:v>
                </c:pt>
                <c:pt idx="42">
                  <c:v>0.31922877103203307</c:v>
                </c:pt>
                <c:pt idx="43">
                  <c:v>0.40880477856946601</c:v>
                </c:pt>
                <c:pt idx="44">
                  <c:v>0.42628302394262363</c:v>
                </c:pt>
                <c:pt idx="45">
                  <c:v>0.42628302394262363</c:v>
                </c:pt>
                <c:pt idx="46">
                  <c:v>0.29519618364394129</c:v>
                </c:pt>
                <c:pt idx="47">
                  <c:v>-3.9075259117698491E-2</c:v>
                </c:pt>
                <c:pt idx="48">
                  <c:v>-0.36704771270852543</c:v>
                </c:pt>
                <c:pt idx="49">
                  <c:v>-1.4784579319665045</c:v>
                </c:pt>
                <c:pt idx="50">
                  <c:v>3.1342619689835161</c:v>
                </c:pt>
                <c:pt idx="51">
                  <c:v>-1.7298306251288302</c:v>
                </c:pt>
                <c:pt idx="52">
                  <c:v>3.3968186788470565</c:v>
                </c:pt>
                <c:pt idx="53">
                  <c:v>-1.0907255812100369</c:v>
                </c:pt>
                <c:pt idx="54">
                  <c:v>0.27553315759913899</c:v>
                </c:pt>
                <c:pt idx="55">
                  <c:v>0.42409824327097895</c:v>
                </c:pt>
              </c:numCache>
            </c:numRef>
          </c:yVal>
          <c:smooth val="0"/>
          <c:extLst>
            <c:ext xmlns:c16="http://schemas.microsoft.com/office/drawing/2014/chart" uri="{C3380CC4-5D6E-409C-BE32-E72D297353CC}">
              <c16:uniqueId val="{00000004-B64E-45AD-BE51-DA1A6349BA76}"/>
            </c:ext>
          </c:extLst>
        </c:ser>
        <c:dLbls>
          <c:showLegendKey val="0"/>
          <c:showVal val="0"/>
          <c:showCatName val="0"/>
          <c:showSerName val="0"/>
          <c:showPercent val="0"/>
          <c:showBubbleSize val="0"/>
        </c:dLbls>
        <c:axId val="1309751615"/>
        <c:axId val="1309750655"/>
      </c:scatterChart>
      <c:valAx>
        <c:axId val="1309751615"/>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309750655"/>
        <c:crosses val="autoZero"/>
        <c:crossBetween val="midCat"/>
      </c:valAx>
      <c:valAx>
        <c:axId val="1309750655"/>
        <c:scaling>
          <c:orientation val="minMax"/>
        </c:scaling>
        <c:delete val="0"/>
        <c:axPos val="l"/>
        <c:title>
          <c:tx>
            <c:rich>
              <a:bodyPr/>
              <a:lstStyle/>
              <a:p>
                <a:pPr>
                  <a:defRPr/>
                </a:pPr>
                <a:r>
                  <a:rPr lang="en-US"/>
                  <a:t>Residuals</a:t>
                </a:r>
              </a:p>
            </c:rich>
          </c:tx>
          <c:overlay val="0"/>
        </c:title>
        <c:numFmt formatCode="General" sourceLinked="1"/>
        <c:majorTickMark val="out"/>
        <c:minorTickMark val="none"/>
        <c:tickLblPos val="nextTo"/>
        <c:crossAx val="1309751615"/>
        <c:crosses val="autoZero"/>
        <c:crossBetween val="midCat"/>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HDD!$G$138:$G$193</c:f>
              <c:numCache>
                <c:formatCode>General</c:formatCode>
                <c:ptCount val="56"/>
                <c:pt idx="0">
                  <c:v>95.85</c:v>
                </c:pt>
                <c:pt idx="1">
                  <c:v>396.1</c:v>
                </c:pt>
                <c:pt idx="2">
                  <c:v>549.95000000000005</c:v>
                </c:pt>
                <c:pt idx="3">
                  <c:v>412.4</c:v>
                </c:pt>
                <c:pt idx="4">
                  <c:v>217.5</c:v>
                </c:pt>
                <c:pt idx="5">
                  <c:v>38.85</c:v>
                </c:pt>
                <c:pt idx="6">
                  <c:v>1.55</c:v>
                </c:pt>
                <c:pt idx="7">
                  <c:v>0.2</c:v>
                </c:pt>
                <c:pt idx="8">
                  <c:v>0</c:v>
                </c:pt>
                <c:pt idx="9">
                  <c:v>0</c:v>
                </c:pt>
                <c:pt idx="10">
                  <c:v>0.65</c:v>
                </c:pt>
                <c:pt idx="11">
                  <c:v>28.8</c:v>
                </c:pt>
                <c:pt idx="12">
                  <c:v>59</c:v>
                </c:pt>
                <c:pt idx="13">
                  <c:v>205.8</c:v>
                </c:pt>
                <c:pt idx="14">
                  <c:v>341.29999999999995</c:v>
                </c:pt>
                <c:pt idx="15">
                  <c:v>231</c:v>
                </c:pt>
                <c:pt idx="16">
                  <c:v>116.55000000000001</c:v>
                </c:pt>
                <c:pt idx="17">
                  <c:v>27.3</c:v>
                </c:pt>
                <c:pt idx="18">
                  <c:v>0.4</c:v>
                </c:pt>
                <c:pt idx="19">
                  <c:v>0</c:v>
                </c:pt>
                <c:pt idx="20">
                  <c:v>0</c:v>
                </c:pt>
                <c:pt idx="21">
                  <c:v>0</c:v>
                </c:pt>
                <c:pt idx="22">
                  <c:v>1.2</c:v>
                </c:pt>
                <c:pt idx="23">
                  <c:v>9.15</c:v>
                </c:pt>
                <c:pt idx="24">
                  <c:v>153.30000000000001</c:v>
                </c:pt>
                <c:pt idx="25">
                  <c:v>236.39999999999998</c:v>
                </c:pt>
                <c:pt idx="26">
                  <c:v>415.65</c:v>
                </c:pt>
                <c:pt idx="27">
                  <c:v>367.95</c:v>
                </c:pt>
                <c:pt idx="28">
                  <c:v>231.65</c:v>
                </c:pt>
                <c:pt idx="29">
                  <c:v>55.6</c:v>
                </c:pt>
                <c:pt idx="30">
                  <c:v>9.3000000000000007</c:v>
                </c:pt>
                <c:pt idx="31">
                  <c:v>0</c:v>
                </c:pt>
                <c:pt idx="32">
                  <c:v>0</c:v>
                </c:pt>
                <c:pt idx="33">
                  <c:v>0</c:v>
                </c:pt>
                <c:pt idx="34">
                  <c:v>1.85</c:v>
                </c:pt>
                <c:pt idx="35">
                  <c:v>30.400000000000002</c:v>
                </c:pt>
                <c:pt idx="36">
                  <c:v>178.5</c:v>
                </c:pt>
                <c:pt idx="37">
                  <c:v>388.5</c:v>
                </c:pt>
                <c:pt idx="38">
                  <c:v>558.34999999999991</c:v>
                </c:pt>
                <c:pt idx="39">
                  <c:v>459.84999999999997</c:v>
                </c:pt>
                <c:pt idx="40">
                  <c:v>373.55</c:v>
                </c:pt>
                <c:pt idx="41">
                  <c:v>59.3</c:v>
                </c:pt>
                <c:pt idx="42">
                  <c:v>2.4500000000000002</c:v>
                </c:pt>
                <c:pt idx="43">
                  <c:v>0.4</c:v>
                </c:pt>
                <c:pt idx="44">
                  <c:v>0</c:v>
                </c:pt>
                <c:pt idx="45">
                  <c:v>0</c:v>
                </c:pt>
                <c:pt idx="46">
                  <c:v>3</c:v>
                </c:pt>
                <c:pt idx="47">
                  <c:v>10.649999999999999</c:v>
                </c:pt>
                <c:pt idx="48">
                  <c:v>160.55000000000001</c:v>
                </c:pt>
                <c:pt idx="49">
                  <c:v>233.45</c:v>
                </c:pt>
                <c:pt idx="50">
                  <c:v>578.79999999999995</c:v>
                </c:pt>
                <c:pt idx="51">
                  <c:v>713.84999999999991</c:v>
                </c:pt>
                <c:pt idx="52">
                  <c:v>359.20000000000005</c:v>
                </c:pt>
                <c:pt idx="53">
                  <c:v>58.45</c:v>
                </c:pt>
                <c:pt idx="54">
                  <c:v>3.4499999999999997</c:v>
                </c:pt>
                <c:pt idx="55">
                  <c:v>0.05</c:v>
                </c:pt>
              </c:numCache>
            </c:numRef>
          </c:xVal>
          <c:yVal>
            <c:numRef>
              <c:f>'Gas Baseline'!$F$14:$F$69</c:f>
              <c:numCache>
                <c:formatCode>General</c:formatCode>
                <c:ptCount val="56"/>
                <c:pt idx="0">
                  <c:v>4.925749999999999</c:v>
                </c:pt>
                <c:pt idx="1">
                  <c:v>19.702999999999996</c:v>
                </c:pt>
                <c:pt idx="2">
                  <c:v>19.702999999999996</c:v>
                </c:pt>
                <c:pt idx="3">
                  <c:v>9.8514999999999979</c:v>
                </c:pt>
                <c:pt idx="4">
                  <c:v>3.9405999999999994</c:v>
                </c:pt>
                <c:pt idx="5">
                  <c:v>0</c:v>
                </c:pt>
                <c:pt idx="6">
                  <c:v>0</c:v>
                </c:pt>
                <c:pt idx="7">
                  <c:v>0</c:v>
                </c:pt>
                <c:pt idx="8">
                  <c:v>0</c:v>
                </c:pt>
                <c:pt idx="9">
                  <c:v>0.98514999999999986</c:v>
                </c:pt>
                <c:pt idx="10">
                  <c:v>0</c:v>
                </c:pt>
                <c:pt idx="11">
                  <c:v>0</c:v>
                </c:pt>
                <c:pt idx="12">
                  <c:v>0</c:v>
                </c:pt>
                <c:pt idx="13">
                  <c:v>6.8960499999999989</c:v>
                </c:pt>
                <c:pt idx="14">
                  <c:v>13.792099999999998</c:v>
                </c:pt>
                <c:pt idx="15">
                  <c:v>11.821799999999998</c:v>
                </c:pt>
                <c:pt idx="16">
                  <c:v>2.9554499999999995</c:v>
                </c:pt>
                <c:pt idx="17">
                  <c:v>0</c:v>
                </c:pt>
                <c:pt idx="18">
                  <c:v>0</c:v>
                </c:pt>
                <c:pt idx="19">
                  <c:v>0</c:v>
                </c:pt>
                <c:pt idx="20">
                  <c:v>0</c:v>
                </c:pt>
                <c:pt idx="21">
                  <c:v>0</c:v>
                </c:pt>
                <c:pt idx="22">
                  <c:v>0</c:v>
                </c:pt>
                <c:pt idx="23">
                  <c:v>0</c:v>
                </c:pt>
                <c:pt idx="24">
                  <c:v>3.9405999999999994</c:v>
                </c:pt>
                <c:pt idx="25">
                  <c:v>15.762399999999998</c:v>
                </c:pt>
                <c:pt idx="26">
                  <c:v>18.717849999999999</c:v>
                </c:pt>
                <c:pt idx="27">
                  <c:v>16.747549999999997</c:v>
                </c:pt>
                <c:pt idx="28">
                  <c:v>10.836649999999999</c:v>
                </c:pt>
                <c:pt idx="29">
                  <c:v>0.98514999999999986</c:v>
                </c:pt>
                <c:pt idx="30">
                  <c:v>0</c:v>
                </c:pt>
                <c:pt idx="31">
                  <c:v>0</c:v>
                </c:pt>
                <c:pt idx="32">
                  <c:v>0</c:v>
                </c:pt>
                <c:pt idx="33">
                  <c:v>0</c:v>
                </c:pt>
                <c:pt idx="34">
                  <c:v>0</c:v>
                </c:pt>
                <c:pt idx="35">
                  <c:v>0</c:v>
                </c:pt>
                <c:pt idx="36">
                  <c:v>5.9108999999999989</c:v>
                </c:pt>
                <c:pt idx="37">
                  <c:v>16.747549999999997</c:v>
                </c:pt>
                <c:pt idx="38">
                  <c:v>25.613899999999994</c:v>
                </c:pt>
                <c:pt idx="39">
                  <c:v>16.747549999999997</c:v>
                </c:pt>
                <c:pt idx="40">
                  <c:v>11.821799999999998</c:v>
                </c:pt>
                <c:pt idx="41">
                  <c:v>0</c:v>
                </c:pt>
                <c:pt idx="42">
                  <c:v>0</c:v>
                </c:pt>
                <c:pt idx="43">
                  <c:v>0</c:v>
                </c:pt>
                <c:pt idx="44">
                  <c:v>0</c:v>
                </c:pt>
                <c:pt idx="45">
                  <c:v>0</c:v>
                </c:pt>
                <c:pt idx="46">
                  <c:v>0</c:v>
                </c:pt>
                <c:pt idx="47">
                  <c:v>0</c:v>
                </c:pt>
                <c:pt idx="48">
                  <c:v>5.9108999999999989</c:v>
                </c:pt>
                <c:pt idx="49">
                  <c:v>7.8811999999999989</c:v>
                </c:pt>
                <c:pt idx="50">
                  <c:v>26.599049999999998</c:v>
                </c:pt>
                <c:pt idx="51">
                  <c:v>27.584199999999996</c:v>
                </c:pt>
                <c:pt idx="52">
                  <c:v>17.732699999999998</c:v>
                </c:pt>
                <c:pt idx="53">
                  <c:v>0.98514999999999986</c:v>
                </c:pt>
                <c:pt idx="54">
                  <c:v>0</c:v>
                </c:pt>
                <c:pt idx="55">
                  <c:v>0</c:v>
                </c:pt>
              </c:numCache>
            </c:numRef>
          </c:yVal>
          <c:smooth val="0"/>
          <c:extLst>
            <c:ext xmlns:c16="http://schemas.microsoft.com/office/drawing/2014/chart" uri="{C3380CC4-5D6E-409C-BE32-E72D297353CC}">
              <c16:uniqueId val="{00000004-38D4-4C86-A378-66D086D17F7E}"/>
            </c:ext>
          </c:extLst>
        </c:ser>
        <c:ser>
          <c:idx val="1"/>
          <c:order val="1"/>
          <c:tx>
            <c:v>Predicted Y</c:v>
          </c:tx>
          <c:spPr>
            <a:ln w="19050">
              <a:noFill/>
            </a:ln>
          </c:spPr>
          <c:xVal>
            <c:numRef>
              <c:f>HDD!$G$138:$G$193</c:f>
              <c:numCache>
                <c:formatCode>General</c:formatCode>
                <c:ptCount val="56"/>
                <c:pt idx="0">
                  <c:v>95.85</c:v>
                </c:pt>
                <c:pt idx="1">
                  <c:v>396.1</c:v>
                </c:pt>
                <c:pt idx="2">
                  <c:v>549.95000000000005</c:v>
                </c:pt>
                <c:pt idx="3">
                  <c:v>412.4</c:v>
                </c:pt>
                <c:pt idx="4">
                  <c:v>217.5</c:v>
                </c:pt>
                <c:pt idx="5">
                  <c:v>38.85</c:v>
                </c:pt>
                <c:pt idx="6">
                  <c:v>1.55</c:v>
                </c:pt>
                <c:pt idx="7">
                  <c:v>0.2</c:v>
                </c:pt>
                <c:pt idx="8">
                  <c:v>0</c:v>
                </c:pt>
                <c:pt idx="9">
                  <c:v>0</c:v>
                </c:pt>
                <c:pt idx="10">
                  <c:v>0.65</c:v>
                </c:pt>
                <c:pt idx="11">
                  <c:v>28.8</c:v>
                </c:pt>
                <c:pt idx="12">
                  <c:v>59</c:v>
                </c:pt>
                <c:pt idx="13">
                  <c:v>205.8</c:v>
                </c:pt>
                <c:pt idx="14">
                  <c:v>341.29999999999995</c:v>
                </c:pt>
                <c:pt idx="15">
                  <c:v>231</c:v>
                </c:pt>
                <c:pt idx="16">
                  <c:v>116.55000000000001</c:v>
                </c:pt>
                <c:pt idx="17">
                  <c:v>27.3</c:v>
                </c:pt>
                <c:pt idx="18">
                  <c:v>0.4</c:v>
                </c:pt>
                <c:pt idx="19">
                  <c:v>0</c:v>
                </c:pt>
                <c:pt idx="20">
                  <c:v>0</c:v>
                </c:pt>
                <c:pt idx="21">
                  <c:v>0</c:v>
                </c:pt>
                <c:pt idx="22">
                  <c:v>1.2</c:v>
                </c:pt>
                <c:pt idx="23">
                  <c:v>9.15</c:v>
                </c:pt>
                <c:pt idx="24">
                  <c:v>153.30000000000001</c:v>
                </c:pt>
                <c:pt idx="25">
                  <c:v>236.39999999999998</c:v>
                </c:pt>
                <c:pt idx="26">
                  <c:v>415.65</c:v>
                </c:pt>
                <c:pt idx="27">
                  <c:v>367.95</c:v>
                </c:pt>
                <c:pt idx="28">
                  <c:v>231.65</c:v>
                </c:pt>
                <c:pt idx="29">
                  <c:v>55.6</c:v>
                </c:pt>
                <c:pt idx="30">
                  <c:v>9.3000000000000007</c:v>
                </c:pt>
                <c:pt idx="31">
                  <c:v>0</c:v>
                </c:pt>
                <c:pt idx="32">
                  <c:v>0</c:v>
                </c:pt>
                <c:pt idx="33">
                  <c:v>0</c:v>
                </c:pt>
                <c:pt idx="34">
                  <c:v>1.85</c:v>
                </c:pt>
                <c:pt idx="35">
                  <c:v>30.400000000000002</c:v>
                </c:pt>
                <c:pt idx="36">
                  <c:v>178.5</c:v>
                </c:pt>
                <c:pt idx="37">
                  <c:v>388.5</c:v>
                </c:pt>
                <c:pt idx="38">
                  <c:v>558.34999999999991</c:v>
                </c:pt>
                <c:pt idx="39">
                  <c:v>459.84999999999997</c:v>
                </c:pt>
                <c:pt idx="40">
                  <c:v>373.55</c:v>
                </c:pt>
                <c:pt idx="41">
                  <c:v>59.3</c:v>
                </c:pt>
                <c:pt idx="42">
                  <c:v>2.4500000000000002</c:v>
                </c:pt>
                <c:pt idx="43">
                  <c:v>0.4</c:v>
                </c:pt>
                <c:pt idx="44">
                  <c:v>0</c:v>
                </c:pt>
                <c:pt idx="45">
                  <c:v>0</c:v>
                </c:pt>
                <c:pt idx="46">
                  <c:v>3</c:v>
                </c:pt>
                <c:pt idx="47">
                  <c:v>10.649999999999999</c:v>
                </c:pt>
                <c:pt idx="48">
                  <c:v>160.55000000000001</c:v>
                </c:pt>
                <c:pt idx="49">
                  <c:v>233.45</c:v>
                </c:pt>
                <c:pt idx="50">
                  <c:v>578.79999999999995</c:v>
                </c:pt>
                <c:pt idx="51">
                  <c:v>713.84999999999991</c:v>
                </c:pt>
                <c:pt idx="52">
                  <c:v>359.20000000000005</c:v>
                </c:pt>
                <c:pt idx="53">
                  <c:v>58.45</c:v>
                </c:pt>
                <c:pt idx="54">
                  <c:v>3.4499999999999997</c:v>
                </c:pt>
                <c:pt idx="55">
                  <c:v>0.05</c:v>
                </c:pt>
              </c:numCache>
            </c:numRef>
          </c:xVal>
          <c:yVal>
            <c:numRef>
              <c:f>'Monthly HDD43 120'!$B$25:$B$80</c:f>
              <c:numCache>
                <c:formatCode>General</c:formatCode>
                <c:ptCount val="56"/>
                <c:pt idx="0">
                  <c:v>3.7619415236002762</c:v>
                </c:pt>
                <c:pt idx="1">
                  <c:v>16.881549456826733</c:v>
                </c:pt>
                <c:pt idx="2">
                  <c:v>23.604119583477491</c:v>
                </c:pt>
                <c:pt idx="3">
                  <c:v>17.593787955782904</c:v>
                </c:pt>
                <c:pt idx="4">
                  <c:v>9.0775128977118431</c:v>
                </c:pt>
                <c:pt idx="5">
                  <c:v>1.2712915579253123</c:v>
                </c:pt>
                <c:pt idx="6">
                  <c:v>-0.35855482312163778</c:v>
                </c:pt>
                <c:pt idx="7">
                  <c:v>-0.41754390125604479</c:v>
                </c:pt>
                <c:pt idx="8">
                  <c:v>-0.42628302394262363</c:v>
                </c:pt>
                <c:pt idx="9">
                  <c:v>-0.42628302394262363</c:v>
                </c:pt>
                <c:pt idx="10">
                  <c:v>-0.39788087521124244</c:v>
                </c:pt>
                <c:pt idx="11">
                  <c:v>0.83215064292472651</c:v>
                </c:pt>
                <c:pt idx="12">
                  <c:v>2.1517581685981284</c:v>
                </c:pt>
                <c:pt idx="13">
                  <c:v>8.5662742205469833</c:v>
                </c:pt>
                <c:pt idx="14">
                  <c:v>14.487029840704132</c:v>
                </c:pt>
                <c:pt idx="15">
                  <c:v>9.6674036790559139</c:v>
                </c:pt>
                <c:pt idx="16">
                  <c:v>4.6664407216611847</c:v>
                </c:pt>
                <c:pt idx="17">
                  <c:v>0.76660722277538551</c:v>
                </c:pt>
                <c:pt idx="18">
                  <c:v>-0.40880477856946601</c:v>
                </c:pt>
                <c:pt idx="19">
                  <c:v>-0.42628302394262363</c:v>
                </c:pt>
                <c:pt idx="20">
                  <c:v>-0.42628302394262363</c:v>
                </c:pt>
                <c:pt idx="21">
                  <c:v>-0.42628302394262363</c:v>
                </c:pt>
                <c:pt idx="22">
                  <c:v>-0.37384828782315072</c:v>
                </c:pt>
                <c:pt idx="23">
                  <c:v>-2.6468161031642568E-2</c:v>
                </c:pt>
                <c:pt idx="24">
                  <c:v>6.2722545153200429</c:v>
                </c:pt>
                <c:pt idx="25">
                  <c:v>9.9033599915935415</c:v>
                </c:pt>
                <c:pt idx="26">
                  <c:v>17.735798699439808</c:v>
                </c:pt>
                <c:pt idx="27">
                  <c:v>15.651517938690763</c:v>
                </c:pt>
                <c:pt idx="28">
                  <c:v>9.6958058277872965</c:v>
                </c:pt>
                <c:pt idx="29">
                  <c:v>2.0031930829262885</c:v>
                </c:pt>
                <c:pt idx="30">
                  <c:v>-1.9913819016708412E-2</c:v>
                </c:pt>
                <c:pt idx="31">
                  <c:v>-0.42628302394262363</c:v>
                </c:pt>
                <c:pt idx="32">
                  <c:v>-0.42628302394262363</c:v>
                </c:pt>
                <c:pt idx="33">
                  <c:v>-0.42628302394262363</c:v>
                </c:pt>
                <c:pt idx="34">
                  <c:v>-0.34544613909176952</c:v>
                </c:pt>
                <c:pt idx="35">
                  <c:v>0.90206362441735721</c:v>
                </c:pt>
                <c:pt idx="36">
                  <c:v>7.3733839738289735</c:v>
                </c:pt>
                <c:pt idx="37">
                  <c:v>16.549462794736737</c:v>
                </c:pt>
                <c:pt idx="38">
                  <c:v>23.971162736313794</c:v>
                </c:pt>
                <c:pt idx="39">
                  <c:v>19.667144813173728</c:v>
                </c:pt>
                <c:pt idx="40">
                  <c:v>15.896213373914968</c:v>
                </c:pt>
                <c:pt idx="41">
                  <c:v>2.1648668526279966</c:v>
                </c:pt>
                <c:pt idx="42">
                  <c:v>-0.31922877103203307</c:v>
                </c:pt>
                <c:pt idx="43">
                  <c:v>-0.40880477856946601</c:v>
                </c:pt>
                <c:pt idx="44">
                  <c:v>-0.42628302394262363</c:v>
                </c:pt>
                <c:pt idx="45">
                  <c:v>-0.42628302394262363</c:v>
                </c:pt>
                <c:pt idx="46">
                  <c:v>-0.29519618364394129</c:v>
                </c:pt>
                <c:pt idx="47">
                  <c:v>3.9075259117698491E-2</c:v>
                </c:pt>
                <c:pt idx="48">
                  <c:v>6.589047712708525</c:v>
                </c:pt>
                <c:pt idx="49">
                  <c:v>9.7744579319665039</c:v>
                </c:pt>
                <c:pt idx="50">
                  <c:v>24.864738031016483</c:v>
                </c:pt>
                <c:pt idx="51">
                  <c:v>30.765830625128828</c:v>
                </c:pt>
                <c:pt idx="52">
                  <c:v>15.26918132115294</c:v>
                </c:pt>
                <c:pt idx="53">
                  <c:v>2.1277255812100369</c:v>
                </c:pt>
                <c:pt idx="54">
                  <c:v>-0.27553315759913899</c:v>
                </c:pt>
                <c:pt idx="55">
                  <c:v>-0.42409824327097895</c:v>
                </c:pt>
              </c:numCache>
            </c:numRef>
          </c:yVal>
          <c:smooth val="0"/>
          <c:extLst>
            <c:ext xmlns:c16="http://schemas.microsoft.com/office/drawing/2014/chart" uri="{C3380CC4-5D6E-409C-BE32-E72D297353CC}">
              <c16:uniqueId val="{00000005-38D4-4C86-A378-66D086D17F7E}"/>
            </c:ext>
          </c:extLst>
        </c:ser>
        <c:dLbls>
          <c:showLegendKey val="0"/>
          <c:showVal val="0"/>
          <c:showCatName val="0"/>
          <c:showSerName val="0"/>
          <c:showPercent val="0"/>
          <c:showBubbleSize val="0"/>
        </c:dLbls>
        <c:axId val="1309751615"/>
        <c:axId val="1587931871"/>
      </c:scatterChart>
      <c:valAx>
        <c:axId val="1309751615"/>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587931871"/>
        <c:crosses val="autoZero"/>
        <c:crossBetween val="midCat"/>
      </c:valAx>
      <c:valAx>
        <c:axId val="1587931871"/>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309751615"/>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Normal Probability Plot</a:t>
            </a:r>
          </a:p>
        </c:rich>
      </c:tx>
      <c:overlay val="0"/>
    </c:title>
    <c:autoTitleDeleted val="0"/>
    <c:plotArea>
      <c:layout>
        <c:manualLayout>
          <c:layoutTarget val="inner"/>
          <c:xMode val="edge"/>
          <c:yMode val="edge"/>
          <c:x val="0.18097522965879265"/>
          <c:y val="0.44714324502540637"/>
          <c:w val="0.77178532370953634"/>
          <c:h val="0.41980786884398069"/>
        </c:manualLayout>
      </c:layout>
      <c:scatterChart>
        <c:scatterStyle val="lineMarker"/>
        <c:varyColors val="0"/>
        <c:ser>
          <c:idx val="0"/>
          <c:order val="0"/>
          <c:spPr>
            <a:ln w="19050">
              <a:noFill/>
            </a:ln>
          </c:spPr>
          <c:xVal>
            <c:numRef>
              <c:f>'Monthly HDD43 120'!$F$25:$F$80</c:f>
              <c:numCache>
                <c:formatCode>General</c:formatCode>
                <c:ptCount val="56"/>
                <c:pt idx="0">
                  <c:v>0.8928571428571429</c:v>
                </c:pt>
                <c:pt idx="1">
                  <c:v>2.6785714285714288</c:v>
                </c:pt>
                <c:pt idx="2">
                  <c:v>4.4642857142857144</c:v>
                </c:pt>
                <c:pt idx="3">
                  <c:v>6.2500000000000009</c:v>
                </c:pt>
                <c:pt idx="4">
                  <c:v>8.0357142857142865</c:v>
                </c:pt>
                <c:pt idx="5">
                  <c:v>9.8214285714285712</c:v>
                </c:pt>
                <c:pt idx="6">
                  <c:v>11.607142857142858</c:v>
                </c:pt>
                <c:pt idx="7">
                  <c:v>13.392857142857142</c:v>
                </c:pt>
                <c:pt idx="8">
                  <c:v>15.178571428571429</c:v>
                </c:pt>
                <c:pt idx="9">
                  <c:v>16.964285714285715</c:v>
                </c:pt>
                <c:pt idx="10">
                  <c:v>18.75</c:v>
                </c:pt>
                <c:pt idx="11">
                  <c:v>20.535714285714285</c:v>
                </c:pt>
                <c:pt idx="12">
                  <c:v>22.321428571428573</c:v>
                </c:pt>
                <c:pt idx="13">
                  <c:v>24.107142857142858</c:v>
                </c:pt>
                <c:pt idx="14">
                  <c:v>25.892857142857142</c:v>
                </c:pt>
                <c:pt idx="15">
                  <c:v>27.678571428571431</c:v>
                </c:pt>
                <c:pt idx="16">
                  <c:v>29.464285714285715</c:v>
                </c:pt>
                <c:pt idx="17">
                  <c:v>31.25</c:v>
                </c:pt>
                <c:pt idx="18">
                  <c:v>33.035714285714292</c:v>
                </c:pt>
                <c:pt idx="19">
                  <c:v>34.821428571428577</c:v>
                </c:pt>
                <c:pt idx="20">
                  <c:v>36.607142857142861</c:v>
                </c:pt>
                <c:pt idx="21">
                  <c:v>38.392857142857146</c:v>
                </c:pt>
                <c:pt idx="22">
                  <c:v>40.178571428571431</c:v>
                </c:pt>
                <c:pt idx="23">
                  <c:v>41.964285714285722</c:v>
                </c:pt>
                <c:pt idx="24">
                  <c:v>43.750000000000007</c:v>
                </c:pt>
                <c:pt idx="25">
                  <c:v>45.535714285714292</c:v>
                </c:pt>
                <c:pt idx="26">
                  <c:v>47.321428571428577</c:v>
                </c:pt>
                <c:pt idx="27">
                  <c:v>49.107142857142861</c:v>
                </c:pt>
                <c:pt idx="28">
                  <c:v>50.892857142857146</c:v>
                </c:pt>
                <c:pt idx="29">
                  <c:v>52.678571428571438</c:v>
                </c:pt>
                <c:pt idx="30">
                  <c:v>54.464285714285722</c:v>
                </c:pt>
                <c:pt idx="31">
                  <c:v>56.250000000000007</c:v>
                </c:pt>
                <c:pt idx="32">
                  <c:v>58.035714285714292</c:v>
                </c:pt>
                <c:pt idx="33">
                  <c:v>59.821428571428577</c:v>
                </c:pt>
                <c:pt idx="34">
                  <c:v>61.607142857142861</c:v>
                </c:pt>
                <c:pt idx="35">
                  <c:v>63.392857142857146</c:v>
                </c:pt>
                <c:pt idx="36">
                  <c:v>65.178571428571431</c:v>
                </c:pt>
                <c:pt idx="37">
                  <c:v>66.964285714285708</c:v>
                </c:pt>
                <c:pt idx="38">
                  <c:v>68.75</c:v>
                </c:pt>
                <c:pt idx="39">
                  <c:v>70.535714285714292</c:v>
                </c:pt>
                <c:pt idx="40">
                  <c:v>72.321428571428569</c:v>
                </c:pt>
                <c:pt idx="41">
                  <c:v>74.107142857142861</c:v>
                </c:pt>
                <c:pt idx="42">
                  <c:v>75.892857142857139</c:v>
                </c:pt>
                <c:pt idx="43">
                  <c:v>77.678571428571431</c:v>
                </c:pt>
                <c:pt idx="44">
                  <c:v>79.464285714285708</c:v>
                </c:pt>
                <c:pt idx="45">
                  <c:v>81.25</c:v>
                </c:pt>
                <c:pt idx="46">
                  <c:v>83.035714285714292</c:v>
                </c:pt>
                <c:pt idx="47">
                  <c:v>84.821428571428569</c:v>
                </c:pt>
                <c:pt idx="48">
                  <c:v>86.607142857142861</c:v>
                </c:pt>
                <c:pt idx="49">
                  <c:v>88.392857142857139</c:v>
                </c:pt>
                <c:pt idx="50">
                  <c:v>90.178571428571431</c:v>
                </c:pt>
                <c:pt idx="51">
                  <c:v>91.964285714285708</c:v>
                </c:pt>
                <c:pt idx="52">
                  <c:v>93.75</c:v>
                </c:pt>
                <c:pt idx="53">
                  <c:v>95.535714285714292</c:v>
                </c:pt>
                <c:pt idx="54">
                  <c:v>97.321428571428569</c:v>
                </c:pt>
                <c:pt idx="55">
                  <c:v>99.107142857142861</c:v>
                </c:pt>
              </c:numCache>
            </c:numRef>
          </c:xVal>
          <c:yVal>
            <c:numRef>
              <c:f>'Monthly HDD43 120'!$G$25:$G$80</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1.0369999999999999</c:v>
                </c:pt>
                <c:pt idx="30">
                  <c:v>1.0369999999999999</c:v>
                </c:pt>
                <c:pt idx="31">
                  <c:v>1.0369999999999999</c:v>
                </c:pt>
                <c:pt idx="32">
                  <c:v>3.1109999999999998</c:v>
                </c:pt>
                <c:pt idx="33">
                  <c:v>4.1479999999999997</c:v>
                </c:pt>
                <c:pt idx="34">
                  <c:v>4.1479999999999997</c:v>
                </c:pt>
                <c:pt idx="35">
                  <c:v>5.1849999999999996</c:v>
                </c:pt>
                <c:pt idx="36">
                  <c:v>6.2219999999999995</c:v>
                </c:pt>
                <c:pt idx="37">
                  <c:v>6.2219999999999995</c:v>
                </c:pt>
                <c:pt idx="38">
                  <c:v>7.2589999999999995</c:v>
                </c:pt>
                <c:pt idx="39">
                  <c:v>8.2959999999999994</c:v>
                </c:pt>
                <c:pt idx="40">
                  <c:v>10.37</c:v>
                </c:pt>
                <c:pt idx="41">
                  <c:v>11.407</c:v>
                </c:pt>
                <c:pt idx="42">
                  <c:v>12.443999999999999</c:v>
                </c:pt>
                <c:pt idx="43">
                  <c:v>12.443999999999999</c:v>
                </c:pt>
                <c:pt idx="44">
                  <c:v>14.517999999999999</c:v>
                </c:pt>
                <c:pt idx="45">
                  <c:v>16.591999999999999</c:v>
                </c:pt>
                <c:pt idx="46">
                  <c:v>17.628999999999998</c:v>
                </c:pt>
                <c:pt idx="47">
                  <c:v>17.628999999999998</c:v>
                </c:pt>
                <c:pt idx="48">
                  <c:v>17.628999999999998</c:v>
                </c:pt>
                <c:pt idx="49">
                  <c:v>18.665999999999997</c:v>
                </c:pt>
                <c:pt idx="50">
                  <c:v>19.702999999999999</c:v>
                </c:pt>
                <c:pt idx="51">
                  <c:v>20.74</c:v>
                </c:pt>
                <c:pt idx="52">
                  <c:v>20.74</c:v>
                </c:pt>
                <c:pt idx="53">
                  <c:v>26.961999999999996</c:v>
                </c:pt>
                <c:pt idx="54">
                  <c:v>27.998999999999999</c:v>
                </c:pt>
                <c:pt idx="55">
                  <c:v>29.035999999999998</c:v>
                </c:pt>
              </c:numCache>
            </c:numRef>
          </c:yVal>
          <c:smooth val="0"/>
          <c:extLst>
            <c:ext xmlns:c16="http://schemas.microsoft.com/office/drawing/2014/chart" uri="{C3380CC4-5D6E-409C-BE32-E72D297353CC}">
              <c16:uniqueId val="{00000001-A2F1-4F89-9FD5-EDBBCE49C871}"/>
            </c:ext>
          </c:extLst>
        </c:ser>
        <c:dLbls>
          <c:showLegendKey val="0"/>
          <c:showVal val="0"/>
          <c:showCatName val="0"/>
          <c:showSerName val="0"/>
          <c:showPercent val="0"/>
          <c:showBubbleSize val="0"/>
        </c:dLbls>
        <c:axId val="1709412767"/>
        <c:axId val="1709411807"/>
      </c:scatterChart>
      <c:valAx>
        <c:axId val="1709412767"/>
        <c:scaling>
          <c:orientation val="minMax"/>
        </c:scaling>
        <c:delete val="0"/>
        <c:axPos val="b"/>
        <c:title>
          <c:tx>
            <c:rich>
              <a:bodyPr/>
              <a:lstStyle/>
              <a:p>
                <a:pPr>
                  <a:defRPr/>
                </a:pPr>
                <a:r>
                  <a:rPr lang="en-US"/>
                  <a:t>Sample Percentile</a:t>
                </a:r>
              </a:p>
            </c:rich>
          </c:tx>
          <c:overlay val="0"/>
        </c:title>
        <c:numFmt formatCode="General" sourceLinked="1"/>
        <c:majorTickMark val="out"/>
        <c:minorTickMark val="none"/>
        <c:tickLblPos val="nextTo"/>
        <c:crossAx val="1709411807"/>
        <c:crosses val="autoZero"/>
        <c:crossBetween val="midCat"/>
      </c:valAx>
      <c:valAx>
        <c:axId val="1709411807"/>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709412767"/>
        <c:crosses val="autoZero"/>
        <c:crossBetween val="midCat"/>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HDD!$J$138:$J$193</c:f>
              <c:numCache>
                <c:formatCode>General</c:formatCode>
                <c:ptCount val="56"/>
                <c:pt idx="0">
                  <c:v>144.15</c:v>
                </c:pt>
                <c:pt idx="1">
                  <c:v>480.95</c:v>
                </c:pt>
                <c:pt idx="2">
                  <c:v>639.90000000000009</c:v>
                </c:pt>
                <c:pt idx="3">
                  <c:v>491.95</c:v>
                </c:pt>
                <c:pt idx="4">
                  <c:v>291.14999999999998</c:v>
                </c:pt>
                <c:pt idx="5">
                  <c:v>71.75</c:v>
                </c:pt>
                <c:pt idx="6">
                  <c:v>3.8</c:v>
                </c:pt>
                <c:pt idx="7">
                  <c:v>0.75</c:v>
                </c:pt>
                <c:pt idx="8">
                  <c:v>0</c:v>
                </c:pt>
                <c:pt idx="9">
                  <c:v>0</c:v>
                </c:pt>
                <c:pt idx="10">
                  <c:v>1.85</c:v>
                </c:pt>
                <c:pt idx="11">
                  <c:v>44.5</c:v>
                </c:pt>
                <c:pt idx="12">
                  <c:v>90.8</c:v>
                </c:pt>
                <c:pt idx="13">
                  <c:v>273.85000000000002</c:v>
                </c:pt>
                <c:pt idx="14">
                  <c:v>425.55</c:v>
                </c:pt>
                <c:pt idx="15">
                  <c:v>307.25</c:v>
                </c:pt>
                <c:pt idx="16">
                  <c:v>168.7</c:v>
                </c:pt>
                <c:pt idx="17">
                  <c:v>49.85</c:v>
                </c:pt>
                <c:pt idx="18">
                  <c:v>2.25</c:v>
                </c:pt>
                <c:pt idx="19">
                  <c:v>0</c:v>
                </c:pt>
                <c:pt idx="20">
                  <c:v>0</c:v>
                </c:pt>
                <c:pt idx="21">
                  <c:v>0</c:v>
                </c:pt>
                <c:pt idx="22">
                  <c:v>3.7</c:v>
                </c:pt>
                <c:pt idx="23">
                  <c:v>17.25</c:v>
                </c:pt>
                <c:pt idx="24">
                  <c:v>217.79999999999998</c:v>
                </c:pt>
                <c:pt idx="25">
                  <c:v>313.85000000000002</c:v>
                </c:pt>
                <c:pt idx="26">
                  <c:v>497.95</c:v>
                </c:pt>
                <c:pt idx="27">
                  <c:v>451.05</c:v>
                </c:pt>
                <c:pt idx="28">
                  <c:v>311.20000000000005</c:v>
                </c:pt>
                <c:pt idx="29">
                  <c:v>90.15</c:v>
                </c:pt>
                <c:pt idx="30">
                  <c:v>18.700000000000003</c:v>
                </c:pt>
                <c:pt idx="31">
                  <c:v>0</c:v>
                </c:pt>
                <c:pt idx="32">
                  <c:v>0</c:v>
                </c:pt>
                <c:pt idx="33">
                  <c:v>0</c:v>
                </c:pt>
                <c:pt idx="34">
                  <c:v>5.7</c:v>
                </c:pt>
                <c:pt idx="35">
                  <c:v>47.699999999999996</c:v>
                </c:pt>
                <c:pt idx="36">
                  <c:v>236.9</c:v>
                </c:pt>
                <c:pt idx="37">
                  <c:v>473.25</c:v>
                </c:pt>
                <c:pt idx="38">
                  <c:v>642.40000000000009</c:v>
                </c:pt>
                <c:pt idx="39">
                  <c:v>540.45000000000005</c:v>
                </c:pt>
                <c:pt idx="40">
                  <c:v>457.4</c:v>
                </c:pt>
                <c:pt idx="41">
                  <c:v>100.75</c:v>
                </c:pt>
                <c:pt idx="42">
                  <c:v>6</c:v>
                </c:pt>
                <c:pt idx="43">
                  <c:v>0.8</c:v>
                </c:pt>
                <c:pt idx="44">
                  <c:v>0</c:v>
                </c:pt>
                <c:pt idx="45">
                  <c:v>0</c:v>
                </c:pt>
                <c:pt idx="46">
                  <c:v>6.1</c:v>
                </c:pt>
                <c:pt idx="47">
                  <c:v>19.849999999999998</c:v>
                </c:pt>
                <c:pt idx="48">
                  <c:v>219.14999999999998</c:v>
                </c:pt>
                <c:pt idx="49">
                  <c:v>312.89999999999998</c:v>
                </c:pt>
                <c:pt idx="50">
                  <c:v>669.84999999999991</c:v>
                </c:pt>
                <c:pt idx="51">
                  <c:v>797.84999999999991</c:v>
                </c:pt>
                <c:pt idx="52">
                  <c:v>445.4</c:v>
                </c:pt>
                <c:pt idx="53">
                  <c:v>92.449999999999989</c:v>
                </c:pt>
                <c:pt idx="54">
                  <c:v>7.8000000000000007</c:v>
                </c:pt>
                <c:pt idx="55">
                  <c:v>0.35</c:v>
                </c:pt>
              </c:numCache>
            </c:numRef>
          </c:xVal>
          <c:yVal>
            <c:numRef>
              <c:f>'Gas Baseline'!$F$14:$F$69</c:f>
              <c:numCache>
                <c:formatCode>General</c:formatCode>
                <c:ptCount val="56"/>
                <c:pt idx="0">
                  <c:v>4.925749999999999</c:v>
                </c:pt>
                <c:pt idx="1">
                  <c:v>19.702999999999996</c:v>
                </c:pt>
                <c:pt idx="2">
                  <c:v>19.702999999999996</c:v>
                </c:pt>
                <c:pt idx="3">
                  <c:v>9.8514999999999979</c:v>
                </c:pt>
                <c:pt idx="4">
                  <c:v>3.9405999999999994</c:v>
                </c:pt>
                <c:pt idx="5">
                  <c:v>0</c:v>
                </c:pt>
                <c:pt idx="6">
                  <c:v>0</c:v>
                </c:pt>
                <c:pt idx="7">
                  <c:v>0</c:v>
                </c:pt>
                <c:pt idx="8">
                  <c:v>0</c:v>
                </c:pt>
                <c:pt idx="9">
                  <c:v>0.98514999999999986</c:v>
                </c:pt>
                <c:pt idx="10">
                  <c:v>0</c:v>
                </c:pt>
                <c:pt idx="11">
                  <c:v>0</c:v>
                </c:pt>
                <c:pt idx="12">
                  <c:v>0</c:v>
                </c:pt>
                <c:pt idx="13">
                  <c:v>6.8960499999999989</c:v>
                </c:pt>
                <c:pt idx="14">
                  <c:v>13.792099999999998</c:v>
                </c:pt>
                <c:pt idx="15">
                  <c:v>11.821799999999998</c:v>
                </c:pt>
                <c:pt idx="16">
                  <c:v>2.9554499999999995</c:v>
                </c:pt>
                <c:pt idx="17">
                  <c:v>0</c:v>
                </c:pt>
                <c:pt idx="18">
                  <c:v>0</c:v>
                </c:pt>
                <c:pt idx="19">
                  <c:v>0</c:v>
                </c:pt>
                <c:pt idx="20">
                  <c:v>0</c:v>
                </c:pt>
                <c:pt idx="21">
                  <c:v>0</c:v>
                </c:pt>
                <c:pt idx="22">
                  <c:v>0</c:v>
                </c:pt>
                <c:pt idx="23">
                  <c:v>0</c:v>
                </c:pt>
                <c:pt idx="24">
                  <c:v>3.9405999999999994</c:v>
                </c:pt>
                <c:pt idx="25">
                  <c:v>15.762399999999998</c:v>
                </c:pt>
                <c:pt idx="26">
                  <c:v>18.717849999999999</c:v>
                </c:pt>
                <c:pt idx="27">
                  <c:v>16.747549999999997</c:v>
                </c:pt>
                <c:pt idx="28">
                  <c:v>10.836649999999999</c:v>
                </c:pt>
                <c:pt idx="29">
                  <c:v>0.98514999999999986</c:v>
                </c:pt>
                <c:pt idx="30">
                  <c:v>0</c:v>
                </c:pt>
                <c:pt idx="31">
                  <c:v>0</c:v>
                </c:pt>
                <c:pt idx="32">
                  <c:v>0</c:v>
                </c:pt>
                <c:pt idx="33">
                  <c:v>0</c:v>
                </c:pt>
                <c:pt idx="34">
                  <c:v>0</c:v>
                </c:pt>
                <c:pt idx="35">
                  <c:v>0</c:v>
                </c:pt>
                <c:pt idx="36">
                  <c:v>5.9108999999999989</c:v>
                </c:pt>
                <c:pt idx="37">
                  <c:v>16.747549999999997</c:v>
                </c:pt>
                <c:pt idx="38">
                  <c:v>25.613899999999994</c:v>
                </c:pt>
                <c:pt idx="39">
                  <c:v>16.747549999999997</c:v>
                </c:pt>
                <c:pt idx="40">
                  <c:v>11.821799999999998</c:v>
                </c:pt>
                <c:pt idx="41">
                  <c:v>0</c:v>
                </c:pt>
                <c:pt idx="42">
                  <c:v>0</c:v>
                </c:pt>
                <c:pt idx="43">
                  <c:v>0</c:v>
                </c:pt>
                <c:pt idx="44">
                  <c:v>0</c:v>
                </c:pt>
                <c:pt idx="45">
                  <c:v>0</c:v>
                </c:pt>
                <c:pt idx="46">
                  <c:v>0</c:v>
                </c:pt>
                <c:pt idx="47">
                  <c:v>0</c:v>
                </c:pt>
                <c:pt idx="48">
                  <c:v>5.9108999999999989</c:v>
                </c:pt>
                <c:pt idx="49">
                  <c:v>7.8811999999999989</c:v>
                </c:pt>
                <c:pt idx="50">
                  <c:v>26.599049999999998</c:v>
                </c:pt>
                <c:pt idx="51">
                  <c:v>27.584199999999996</c:v>
                </c:pt>
                <c:pt idx="52">
                  <c:v>17.732699999999998</c:v>
                </c:pt>
                <c:pt idx="53">
                  <c:v>0.98514999999999986</c:v>
                </c:pt>
                <c:pt idx="54">
                  <c:v>0</c:v>
                </c:pt>
                <c:pt idx="55">
                  <c:v>0</c:v>
                </c:pt>
              </c:numCache>
            </c:numRef>
          </c:yVal>
          <c:smooth val="0"/>
          <c:extLst>
            <c:ext xmlns:c16="http://schemas.microsoft.com/office/drawing/2014/chart" uri="{C3380CC4-5D6E-409C-BE32-E72D297353CC}">
              <c16:uniqueId val="{00000003-9ACA-4A74-94B6-A422E75F5425}"/>
            </c:ext>
          </c:extLst>
        </c:ser>
        <c:ser>
          <c:idx val="1"/>
          <c:order val="1"/>
          <c:tx>
            <c:v>Predicted Y</c:v>
          </c:tx>
          <c:spPr>
            <a:ln w="19050">
              <a:noFill/>
            </a:ln>
          </c:spPr>
          <c:xVal>
            <c:numRef>
              <c:f>HDD!$J$138:$J$193</c:f>
              <c:numCache>
                <c:formatCode>General</c:formatCode>
                <c:ptCount val="56"/>
                <c:pt idx="0">
                  <c:v>144.15</c:v>
                </c:pt>
                <c:pt idx="1">
                  <c:v>480.95</c:v>
                </c:pt>
                <c:pt idx="2">
                  <c:v>639.90000000000009</c:v>
                </c:pt>
                <c:pt idx="3">
                  <c:v>491.95</c:v>
                </c:pt>
                <c:pt idx="4">
                  <c:v>291.14999999999998</c:v>
                </c:pt>
                <c:pt idx="5">
                  <c:v>71.75</c:v>
                </c:pt>
                <c:pt idx="6">
                  <c:v>3.8</c:v>
                </c:pt>
                <c:pt idx="7">
                  <c:v>0.75</c:v>
                </c:pt>
                <c:pt idx="8">
                  <c:v>0</c:v>
                </c:pt>
                <c:pt idx="9">
                  <c:v>0</c:v>
                </c:pt>
                <c:pt idx="10">
                  <c:v>1.85</c:v>
                </c:pt>
                <c:pt idx="11">
                  <c:v>44.5</c:v>
                </c:pt>
                <c:pt idx="12">
                  <c:v>90.8</c:v>
                </c:pt>
                <c:pt idx="13">
                  <c:v>273.85000000000002</c:v>
                </c:pt>
                <c:pt idx="14">
                  <c:v>425.55</c:v>
                </c:pt>
                <c:pt idx="15">
                  <c:v>307.25</c:v>
                </c:pt>
                <c:pt idx="16">
                  <c:v>168.7</c:v>
                </c:pt>
                <c:pt idx="17">
                  <c:v>49.85</c:v>
                </c:pt>
                <c:pt idx="18">
                  <c:v>2.25</c:v>
                </c:pt>
                <c:pt idx="19">
                  <c:v>0</c:v>
                </c:pt>
                <c:pt idx="20">
                  <c:v>0</c:v>
                </c:pt>
                <c:pt idx="21">
                  <c:v>0</c:v>
                </c:pt>
                <c:pt idx="22">
                  <c:v>3.7</c:v>
                </c:pt>
                <c:pt idx="23">
                  <c:v>17.25</c:v>
                </c:pt>
                <c:pt idx="24">
                  <c:v>217.79999999999998</c:v>
                </c:pt>
                <c:pt idx="25">
                  <c:v>313.85000000000002</c:v>
                </c:pt>
                <c:pt idx="26">
                  <c:v>497.95</c:v>
                </c:pt>
                <c:pt idx="27">
                  <c:v>451.05</c:v>
                </c:pt>
                <c:pt idx="28">
                  <c:v>311.20000000000005</c:v>
                </c:pt>
                <c:pt idx="29">
                  <c:v>90.15</c:v>
                </c:pt>
                <c:pt idx="30">
                  <c:v>18.700000000000003</c:v>
                </c:pt>
                <c:pt idx="31">
                  <c:v>0</c:v>
                </c:pt>
                <c:pt idx="32">
                  <c:v>0</c:v>
                </c:pt>
                <c:pt idx="33">
                  <c:v>0</c:v>
                </c:pt>
                <c:pt idx="34">
                  <c:v>5.7</c:v>
                </c:pt>
                <c:pt idx="35">
                  <c:v>47.699999999999996</c:v>
                </c:pt>
                <c:pt idx="36">
                  <c:v>236.9</c:v>
                </c:pt>
                <c:pt idx="37">
                  <c:v>473.25</c:v>
                </c:pt>
                <c:pt idx="38">
                  <c:v>642.40000000000009</c:v>
                </c:pt>
                <c:pt idx="39">
                  <c:v>540.45000000000005</c:v>
                </c:pt>
                <c:pt idx="40">
                  <c:v>457.4</c:v>
                </c:pt>
                <c:pt idx="41">
                  <c:v>100.75</c:v>
                </c:pt>
                <c:pt idx="42">
                  <c:v>6</c:v>
                </c:pt>
                <c:pt idx="43">
                  <c:v>0.8</c:v>
                </c:pt>
                <c:pt idx="44">
                  <c:v>0</c:v>
                </c:pt>
                <c:pt idx="45">
                  <c:v>0</c:v>
                </c:pt>
                <c:pt idx="46">
                  <c:v>6.1</c:v>
                </c:pt>
                <c:pt idx="47">
                  <c:v>19.849999999999998</c:v>
                </c:pt>
                <c:pt idx="48">
                  <c:v>219.14999999999998</c:v>
                </c:pt>
                <c:pt idx="49">
                  <c:v>312.89999999999998</c:v>
                </c:pt>
                <c:pt idx="50">
                  <c:v>669.84999999999991</c:v>
                </c:pt>
                <c:pt idx="51">
                  <c:v>797.84999999999991</c:v>
                </c:pt>
                <c:pt idx="52">
                  <c:v>445.4</c:v>
                </c:pt>
                <c:pt idx="53">
                  <c:v>92.449999999999989</c:v>
                </c:pt>
                <c:pt idx="54">
                  <c:v>7.8000000000000007</c:v>
                </c:pt>
                <c:pt idx="55">
                  <c:v>0.35</c:v>
                </c:pt>
              </c:numCache>
            </c:numRef>
          </c:xVal>
          <c:yVal>
            <c:numRef>
              <c:f>'Monthly  HDD46 120'!$B$25:$B$80</c:f>
              <c:numCache>
                <c:formatCode>General</c:formatCode>
                <c:ptCount val="56"/>
                <c:pt idx="0">
                  <c:v>4.503622201034621</c:v>
                </c:pt>
                <c:pt idx="1">
                  <c:v>17.023512504064485</c:v>
                </c:pt>
                <c:pt idx="2">
                  <c:v>22.932172134903556</c:v>
                </c:pt>
                <c:pt idx="3">
                  <c:v>17.43241628474539</c:v>
                </c:pt>
                <c:pt idx="4">
                  <c:v>9.9680636337703383</c:v>
                </c:pt>
                <c:pt idx="5">
                  <c:v>1.8122918627348512</c:v>
                </c:pt>
                <c:pt idx="6">
                  <c:v>-0.71361830974400697</c:v>
                </c:pt>
                <c:pt idx="7">
                  <c:v>-0.82699617620553045</c:v>
                </c:pt>
                <c:pt idx="8">
                  <c:v>-0.85487597943377391</c:v>
                </c:pt>
                <c:pt idx="9">
                  <c:v>-0.85487597943377391</c:v>
                </c:pt>
                <c:pt idx="10">
                  <c:v>-0.78610579813743997</c:v>
                </c:pt>
                <c:pt idx="11">
                  <c:v>0.79932567877533844</c:v>
                </c:pt>
                <c:pt idx="12">
                  <c:v>2.5204388647322351</c:v>
                </c:pt>
                <c:pt idx="13">
                  <c:v>9.3249695059721915</c:v>
                </c:pt>
                <c:pt idx="14">
                  <c:v>14.96412437227157</c:v>
                </c:pt>
                <c:pt idx="15">
                  <c:v>10.566550076403299</c:v>
                </c:pt>
                <c:pt idx="16">
                  <c:v>5.4162210933724566</c:v>
                </c:pt>
                <c:pt idx="17">
                  <c:v>0.99820160847014194</c:v>
                </c:pt>
                <c:pt idx="18">
                  <c:v>-0.77123656974904353</c:v>
                </c:pt>
                <c:pt idx="19">
                  <c:v>-0.85487597943377391</c:v>
                </c:pt>
                <c:pt idx="20">
                  <c:v>-0.85487597943377391</c:v>
                </c:pt>
                <c:pt idx="21">
                  <c:v>-0.85487597943377391</c:v>
                </c:pt>
                <c:pt idx="22">
                  <c:v>-0.71733561684110614</c:v>
                </c:pt>
                <c:pt idx="23">
                  <c:v>-0.21364050518417421</c:v>
                </c:pt>
                <c:pt idx="24">
                  <c:v>7.2414188780481288</c:v>
                </c:pt>
                <c:pt idx="25">
                  <c:v>10.811892344811842</c:v>
                </c:pt>
                <c:pt idx="26">
                  <c:v>17.655454710571338</c:v>
                </c:pt>
                <c:pt idx="27">
                  <c:v>15.912037682031848</c:v>
                </c:pt>
                <c:pt idx="28">
                  <c:v>10.713383706738718</c:v>
                </c:pt>
                <c:pt idx="29">
                  <c:v>2.4962763686010909</c:v>
                </c:pt>
                <c:pt idx="30">
                  <c:v>-0.15973955227623671</c:v>
                </c:pt>
                <c:pt idx="31">
                  <c:v>-0.85487597943377391</c:v>
                </c:pt>
                <c:pt idx="32">
                  <c:v>-0.85487597943377391</c:v>
                </c:pt>
                <c:pt idx="33">
                  <c:v>-0.85487597943377391</c:v>
                </c:pt>
                <c:pt idx="34">
                  <c:v>-0.64298947489912361</c:v>
                </c:pt>
                <c:pt idx="35">
                  <c:v>0.91827950588251039</c:v>
                </c:pt>
                <c:pt idx="36">
                  <c:v>7.9514245335940634</c:v>
                </c:pt>
                <c:pt idx="37">
                  <c:v>16.737279857587854</c:v>
                </c:pt>
                <c:pt idx="38">
                  <c:v>23.025104812331033</c:v>
                </c:pt>
                <c:pt idx="39">
                  <c:v>19.235310226838468</c:v>
                </c:pt>
                <c:pt idx="40">
                  <c:v>16.148086682697642</c:v>
                </c:pt>
                <c:pt idx="41">
                  <c:v>2.8903109208935986</c:v>
                </c:pt>
                <c:pt idx="42">
                  <c:v>-0.63183755360782623</c:v>
                </c:pt>
                <c:pt idx="43">
                  <c:v>-0.82513752265698093</c:v>
                </c:pt>
                <c:pt idx="44">
                  <c:v>-0.85487597943377391</c:v>
                </c:pt>
                <c:pt idx="45">
                  <c:v>-0.85487597943377391</c:v>
                </c:pt>
                <c:pt idx="46">
                  <c:v>-0.62812024651072706</c:v>
                </c:pt>
                <c:pt idx="47">
                  <c:v>-0.11699052065959692</c:v>
                </c:pt>
                <c:pt idx="48">
                  <c:v>7.291602523858967</c:v>
                </c:pt>
                <c:pt idx="49">
                  <c:v>10.7765779273894</c:v>
                </c:pt>
                <c:pt idx="50">
                  <c:v>24.045505610484739</c:v>
                </c:pt>
                <c:pt idx="51">
                  <c:v>28.803658694771624</c:v>
                </c:pt>
                <c:pt idx="52">
                  <c:v>15.702009831045746</c:v>
                </c:pt>
                <c:pt idx="53">
                  <c:v>2.5817744318343703</c:v>
                </c:pt>
                <c:pt idx="54">
                  <c:v>-0.56492602586004181</c:v>
                </c:pt>
                <c:pt idx="55">
                  <c:v>-0.841865404593927</c:v>
                </c:pt>
              </c:numCache>
            </c:numRef>
          </c:yVal>
          <c:smooth val="0"/>
          <c:extLst>
            <c:ext xmlns:c16="http://schemas.microsoft.com/office/drawing/2014/chart" uri="{C3380CC4-5D6E-409C-BE32-E72D297353CC}">
              <c16:uniqueId val="{00000004-9ACA-4A74-94B6-A422E75F5425}"/>
            </c:ext>
          </c:extLst>
        </c:ser>
        <c:dLbls>
          <c:showLegendKey val="0"/>
          <c:showVal val="0"/>
          <c:showCatName val="0"/>
          <c:showSerName val="0"/>
          <c:showPercent val="0"/>
          <c:showBubbleSize val="0"/>
        </c:dLbls>
        <c:axId val="1946928111"/>
        <c:axId val="1946930511"/>
      </c:scatterChart>
      <c:valAx>
        <c:axId val="1946928111"/>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946930511"/>
        <c:crosses val="autoZero"/>
        <c:crossBetween val="midCat"/>
      </c:valAx>
      <c:valAx>
        <c:axId val="1946930511"/>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946928111"/>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Residual Plot</a:t>
            </a:r>
          </a:p>
        </c:rich>
      </c:tx>
      <c:layout>
        <c:manualLayout>
          <c:xMode val="edge"/>
          <c:yMode val="edge"/>
          <c:x val="0.30583333333333335"/>
          <c:y val="0.83415435139573069"/>
        </c:manualLayout>
      </c:layout>
      <c:overlay val="0"/>
    </c:title>
    <c:autoTitleDeleted val="0"/>
    <c:plotArea>
      <c:layout/>
      <c:scatterChart>
        <c:scatterStyle val="lineMarker"/>
        <c:varyColors val="0"/>
        <c:ser>
          <c:idx val="0"/>
          <c:order val="0"/>
          <c:spPr>
            <a:ln w="19050">
              <a:noFill/>
            </a:ln>
          </c:spPr>
          <c:xVal>
            <c:numRef>
              <c:f>HDD!$N$138:$N$193</c:f>
              <c:numCache>
                <c:formatCode>General</c:formatCode>
                <c:ptCount val="56"/>
                <c:pt idx="0">
                  <c:v>229.75</c:v>
                </c:pt>
                <c:pt idx="1">
                  <c:v>597.65</c:v>
                </c:pt>
                <c:pt idx="2">
                  <c:v>762.25</c:v>
                </c:pt>
                <c:pt idx="3">
                  <c:v>599.54999999999995</c:v>
                </c:pt>
                <c:pt idx="4">
                  <c:v>399.5</c:v>
                </c:pt>
                <c:pt idx="5">
                  <c:v>133.35</c:v>
                </c:pt>
                <c:pt idx="6">
                  <c:v>16.5</c:v>
                </c:pt>
                <c:pt idx="7">
                  <c:v>2.1</c:v>
                </c:pt>
                <c:pt idx="8">
                  <c:v>0</c:v>
                </c:pt>
                <c:pt idx="9">
                  <c:v>0</c:v>
                </c:pt>
                <c:pt idx="10">
                  <c:v>5</c:v>
                </c:pt>
                <c:pt idx="11">
                  <c:v>74.099999999999994</c:v>
                </c:pt>
                <c:pt idx="12">
                  <c:v>148</c:v>
                </c:pt>
                <c:pt idx="13">
                  <c:v>376.29999999999995</c:v>
                </c:pt>
                <c:pt idx="14">
                  <c:v>543.6</c:v>
                </c:pt>
                <c:pt idx="15">
                  <c:v>416.35</c:v>
                </c:pt>
                <c:pt idx="16">
                  <c:v>251.25</c:v>
                </c:pt>
                <c:pt idx="17">
                  <c:v>97.95</c:v>
                </c:pt>
                <c:pt idx="18">
                  <c:v>14.45</c:v>
                </c:pt>
                <c:pt idx="19">
                  <c:v>0.95</c:v>
                </c:pt>
                <c:pt idx="20">
                  <c:v>0</c:v>
                </c:pt>
                <c:pt idx="21">
                  <c:v>0</c:v>
                </c:pt>
                <c:pt idx="22">
                  <c:v>9.85</c:v>
                </c:pt>
                <c:pt idx="23">
                  <c:v>38.799999999999997</c:v>
                </c:pt>
                <c:pt idx="24">
                  <c:v>318.60000000000002</c:v>
                </c:pt>
                <c:pt idx="25">
                  <c:v>426.04999999999995</c:v>
                </c:pt>
                <c:pt idx="26">
                  <c:v>612.65</c:v>
                </c:pt>
                <c:pt idx="27">
                  <c:v>562.95000000000005</c:v>
                </c:pt>
                <c:pt idx="28">
                  <c:v>424</c:v>
                </c:pt>
                <c:pt idx="29">
                  <c:v>155.5</c:v>
                </c:pt>
                <c:pt idx="30">
                  <c:v>39.25</c:v>
                </c:pt>
                <c:pt idx="31">
                  <c:v>0.6</c:v>
                </c:pt>
                <c:pt idx="32">
                  <c:v>0</c:v>
                </c:pt>
                <c:pt idx="33">
                  <c:v>0.25</c:v>
                </c:pt>
                <c:pt idx="34">
                  <c:v>15.95</c:v>
                </c:pt>
                <c:pt idx="35">
                  <c:v>81.599999999999994</c:v>
                </c:pt>
                <c:pt idx="36">
                  <c:v>327.70000000000005</c:v>
                </c:pt>
                <c:pt idx="37">
                  <c:v>590.25</c:v>
                </c:pt>
                <c:pt idx="38">
                  <c:v>760.55</c:v>
                </c:pt>
                <c:pt idx="39">
                  <c:v>650.75</c:v>
                </c:pt>
                <c:pt idx="40">
                  <c:v>573.20000000000005</c:v>
                </c:pt>
                <c:pt idx="41">
                  <c:v>171.25</c:v>
                </c:pt>
                <c:pt idx="42">
                  <c:v>18.899999999999999</c:v>
                </c:pt>
                <c:pt idx="43">
                  <c:v>2</c:v>
                </c:pt>
                <c:pt idx="44">
                  <c:v>0</c:v>
                </c:pt>
                <c:pt idx="45">
                  <c:v>0.2</c:v>
                </c:pt>
                <c:pt idx="46">
                  <c:v>14.8</c:v>
                </c:pt>
                <c:pt idx="47">
                  <c:v>43.75</c:v>
                </c:pt>
                <c:pt idx="48">
                  <c:v>309.35000000000002</c:v>
                </c:pt>
                <c:pt idx="49">
                  <c:v>428.70000000000005</c:v>
                </c:pt>
                <c:pt idx="50">
                  <c:v>792.7</c:v>
                </c:pt>
                <c:pt idx="51">
                  <c:v>909.84999999999991</c:v>
                </c:pt>
                <c:pt idx="52">
                  <c:v>565.9</c:v>
                </c:pt>
                <c:pt idx="53">
                  <c:v>155.55000000000001</c:v>
                </c:pt>
                <c:pt idx="54">
                  <c:v>21.2</c:v>
                </c:pt>
                <c:pt idx="55">
                  <c:v>7.45</c:v>
                </c:pt>
              </c:numCache>
            </c:numRef>
          </c:xVal>
          <c:yVal>
            <c:numRef>
              <c:f>'Monthly  HDD50 120 '!$C$25:$C$80</c:f>
              <c:numCache>
                <c:formatCode>General</c:formatCode>
                <c:ptCount val="56"/>
                <c:pt idx="0">
                  <c:v>-0.46998639919464491</c:v>
                </c:pt>
                <c:pt idx="1">
                  <c:v>3.8051202307654712</c:v>
                </c:pt>
                <c:pt idx="2">
                  <c:v>-1.2415512797226107</c:v>
                </c:pt>
                <c:pt idx="3">
                  <c:v>-6.6231341791368816</c:v>
                </c:pt>
                <c:pt idx="4">
                  <c:v>-6.7115580207338414</c:v>
                </c:pt>
                <c:pt idx="5">
                  <c:v>-2.6993416020436669</c:v>
                </c:pt>
                <c:pt idx="6">
                  <c:v>0.88330460695106028</c:v>
                </c:pt>
                <c:pt idx="7">
                  <c:v>1.3248117135794222</c:v>
                </c:pt>
                <c:pt idx="8">
                  <c:v>1.3891981666293916</c:v>
                </c:pt>
                <c:pt idx="9">
                  <c:v>2.4261981666293915</c:v>
                </c:pt>
                <c:pt idx="10">
                  <c:v>1.2358970879389881</c:v>
                </c:pt>
                <c:pt idx="11">
                  <c:v>-0.88272381956238677</c:v>
                </c:pt>
                <c:pt idx="12">
                  <c:v>-3.1485137626065489</c:v>
                </c:pt>
                <c:pt idx="13">
                  <c:v>-2.8892410156103674</c:v>
                </c:pt>
                <c:pt idx="14">
                  <c:v>-0.75969510859126821</c:v>
                </c:pt>
                <c:pt idx="15">
                  <c:v>1.0678173440794989</c:v>
                </c:pt>
                <c:pt idx="16">
                  <c:v>-3.2031810375633798</c:v>
                </c:pt>
                <c:pt idx="17">
                  <c:v>-1.6139699649156114</c:v>
                </c:pt>
                <c:pt idx="18">
                  <c:v>0.94615804921412572</c:v>
                </c:pt>
                <c:pt idx="19">
                  <c:v>1.360070961678215</c:v>
                </c:pt>
                <c:pt idx="20">
                  <c:v>1.3891981666293916</c:v>
                </c:pt>
                <c:pt idx="21">
                  <c:v>1.3891981666293916</c:v>
                </c:pt>
                <c:pt idx="22">
                  <c:v>1.0871950416092968</c:v>
                </c:pt>
                <c:pt idx="23">
                  <c:v>0.19958179599186132</c:v>
                </c:pt>
                <c:pt idx="24">
                  <c:v>-4.2311465675231137</c:v>
                </c:pt>
                <c:pt idx="25">
                  <c:v>4.9184132514201178</c:v>
                </c:pt>
                <c:pt idx="26">
                  <c:v>2.3082169946942628</c:v>
                </c:pt>
                <c:pt idx="27">
                  <c:v>1.7580297168768695</c:v>
                </c:pt>
                <c:pt idx="28">
                  <c:v>-0.20373330631681696</c:v>
                </c:pt>
                <c:pt idx="29">
                  <c:v>-2.3414653806421546</c:v>
                </c:pt>
                <c:pt idx="30">
                  <c:v>0.18578469890972493</c:v>
                </c:pt>
                <c:pt idx="31">
                  <c:v>1.370802037186543</c:v>
                </c:pt>
                <c:pt idx="32">
                  <c:v>1.3891981666293916</c:v>
                </c:pt>
                <c:pt idx="33">
                  <c:v>1.3815331126948713</c:v>
                </c:pt>
                <c:pt idx="34">
                  <c:v>0.90016772560700464</c:v>
                </c:pt>
                <c:pt idx="35">
                  <c:v>-1.1126754375979919</c:v>
                </c:pt>
                <c:pt idx="36">
                  <c:v>-2.4361545307396497</c:v>
                </c:pt>
                <c:pt idx="37">
                  <c:v>0.92100582722726898</c:v>
                </c:pt>
                <c:pt idx="38">
                  <c:v>5.0325710870321281</c:v>
                </c:pt>
                <c:pt idx="39">
                  <c:v>-0.93393722492661269</c:v>
                </c:pt>
                <c:pt idx="40">
                  <c:v>-3.7412374944384581</c:v>
                </c:pt>
                <c:pt idx="41">
                  <c:v>-3.8613637785169255</c:v>
                </c:pt>
                <c:pt idx="42">
                  <c:v>0.80972008917966676</c:v>
                </c:pt>
                <c:pt idx="43">
                  <c:v>1.3278777351532303</c:v>
                </c:pt>
                <c:pt idx="44">
                  <c:v>1.3891981666293916</c:v>
                </c:pt>
                <c:pt idx="45">
                  <c:v>1.3830661234817754</c:v>
                </c:pt>
                <c:pt idx="46">
                  <c:v>0.93542697370579742</c:v>
                </c:pt>
                <c:pt idx="47">
                  <c:v>4.7813728088361707E-2</c:v>
                </c:pt>
                <c:pt idx="48">
                  <c:v>-1.8735395719458676</c:v>
                </c:pt>
                <c:pt idx="49">
                  <c:v>-3.4588363202857977</c:v>
                </c:pt>
                <c:pt idx="50">
                  <c:v>5.0838451510528344</c:v>
                </c:pt>
                <c:pt idx="51">
                  <c:v>2.529000877336685</c:v>
                </c:pt>
                <c:pt idx="52">
                  <c:v>2.70458208044953</c:v>
                </c:pt>
                <c:pt idx="53">
                  <c:v>-2.3429983914290586</c:v>
                </c:pt>
                <c:pt idx="54">
                  <c:v>0.7392015929820811</c:v>
                </c:pt>
                <c:pt idx="55">
                  <c:v>1.1607795593806904</c:v>
                </c:pt>
              </c:numCache>
            </c:numRef>
          </c:yVal>
          <c:smooth val="0"/>
          <c:extLst>
            <c:ext xmlns:c16="http://schemas.microsoft.com/office/drawing/2014/chart" uri="{C3380CC4-5D6E-409C-BE32-E72D297353CC}">
              <c16:uniqueId val="{00000004-95D6-4458-9F6E-2F8A21E89E5C}"/>
            </c:ext>
          </c:extLst>
        </c:ser>
        <c:dLbls>
          <c:showLegendKey val="0"/>
          <c:showVal val="0"/>
          <c:showCatName val="0"/>
          <c:showSerName val="0"/>
          <c:showPercent val="0"/>
          <c:showBubbleSize val="0"/>
        </c:dLbls>
        <c:axId val="1613290287"/>
        <c:axId val="1613290767"/>
      </c:scatterChart>
      <c:valAx>
        <c:axId val="1613290287"/>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613290767"/>
        <c:crosses val="autoZero"/>
        <c:crossBetween val="midCat"/>
      </c:valAx>
      <c:valAx>
        <c:axId val="1613290767"/>
        <c:scaling>
          <c:orientation val="minMax"/>
        </c:scaling>
        <c:delete val="0"/>
        <c:axPos val="l"/>
        <c:title>
          <c:tx>
            <c:rich>
              <a:bodyPr/>
              <a:lstStyle/>
              <a:p>
                <a:pPr>
                  <a:defRPr/>
                </a:pPr>
                <a:r>
                  <a:rPr lang="en-US"/>
                  <a:t>Residuals</a:t>
                </a:r>
              </a:p>
            </c:rich>
          </c:tx>
          <c:overlay val="0"/>
        </c:title>
        <c:numFmt formatCode="General" sourceLinked="1"/>
        <c:majorTickMark val="out"/>
        <c:minorTickMark val="none"/>
        <c:tickLblPos val="nextTo"/>
        <c:crossAx val="1613290287"/>
        <c:crosses val="autoZero"/>
        <c:crossBetween val="midCat"/>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HDD!$N$138:$N$193</c:f>
              <c:numCache>
                <c:formatCode>General</c:formatCode>
                <c:ptCount val="56"/>
                <c:pt idx="0">
                  <c:v>229.75</c:v>
                </c:pt>
                <c:pt idx="1">
                  <c:v>597.65</c:v>
                </c:pt>
                <c:pt idx="2">
                  <c:v>762.25</c:v>
                </c:pt>
                <c:pt idx="3">
                  <c:v>599.54999999999995</c:v>
                </c:pt>
                <c:pt idx="4">
                  <c:v>399.5</c:v>
                </c:pt>
                <c:pt idx="5">
                  <c:v>133.35</c:v>
                </c:pt>
                <c:pt idx="6">
                  <c:v>16.5</c:v>
                </c:pt>
                <c:pt idx="7">
                  <c:v>2.1</c:v>
                </c:pt>
                <c:pt idx="8">
                  <c:v>0</c:v>
                </c:pt>
                <c:pt idx="9">
                  <c:v>0</c:v>
                </c:pt>
                <c:pt idx="10">
                  <c:v>5</c:v>
                </c:pt>
                <c:pt idx="11">
                  <c:v>74.099999999999994</c:v>
                </c:pt>
                <c:pt idx="12">
                  <c:v>148</c:v>
                </c:pt>
                <c:pt idx="13">
                  <c:v>376.29999999999995</c:v>
                </c:pt>
                <c:pt idx="14">
                  <c:v>543.6</c:v>
                </c:pt>
                <c:pt idx="15">
                  <c:v>416.35</c:v>
                </c:pt>
                <c:pt idx="16">
                  <c:v>251.25</c:v>
                </c:pt>
                <c:pt idx="17">
                  <c:v>97.95</c:v>
                </c:pt>
                <c:pt idx="18">
                  <c:v>14.45</c:v>
                </c:pt>
                <c:pt idx="19">
                  <c:v>0.95</c:v>
                </c:pt>
                <c:pt idx="20">
                  <c:v>0</c:v>
                </c:pt>
                <c:pt idx="21">
                  <c:v>0</c:v>
                </c:pt>
                <c:pt idx="22">
                  <c:v>9.85</c:v>
                </c:pt>
                <c:pt idx="23">
                  <c:v>38.799999999999997</c:v>
                </c:pt>
                <c:pt idx="24">
                  <c:v>318.60000000000002</c:v>
                </c:pt>
                <c:pt idx="25">
                  <c:v>426.04999999999995</c:v>
                </c:pt>
                <c:pt idx="26">
                  <c:v>612.65</c:v>
                </c:pt>
                <c:pt idx="27">
                  <c:v>562.95000000000005</c:v>
                </c:pt>
                <c:pt idx="28">
                  <c:v>424</c:v>
                </c:pt>
                <c:pt idx="29">
                  <c:v>155.5</c:v>
                </c:pt>
                <c:pt idx="30">
                  <c:v>39.25</c:v>
                </c:pt>
                <c:pt idx="31">
                  <c:v>0.6</c:v>
                </c:pt>
                <c:pt idx="32">
                  <c:v>0</c:v>
                </c:pt>
                <c:pt idx="33">
                  <c:v>0.25</c:v>
                </c:pt>
                <c:pt idx="34">
                  <c:v>15.95</c:v>
                </c:pt>
                <c:pt idx="35">
                  <c:v>81.599999999999994</c:v>
                </c:pt>
                <c:pt idx="36">
                  <c:v>327.70000000000005</c:v>
                </c:pt>
                <c:pt idx="37">
                  <c:v>590.25</c:v>
                </c:pt>
                <c:pt idx="38">
                  <c:v>760.55</c:v>
                </c:pt>
                <c:pt idx="39">
                  <c:v>650.75</c:v>
                </c:pt>
                <c:pt idx="40">
                  <c:v>573.20000000000005</c:v>
                </c:pt>
                <c:pt idx="41">
                  <c:v>171.25</c:v>
                </c:pt>
                <c:pt idx="42">
                  <c:v>18.899999999999999</c:v>
                </c:pt>
                <c:pt idx="43">
                  <c:v>2</c:v>
                </c:pt>
                <c:pt idx="44">
                  <c:v>0</c:v>
                </c:pt>
                <c:pt idx="45">
                  <c:v>0.2</c:v>
                </c:pt>
                <c:pt idx="46">
                  <c:v>14.8</c:v>
                </c:pt>
                <c:pt idx="47">
                  <c:v>43.75</c:v>
                </c:pt>
                <c:pt idx="48">
                  <c:v>309.35000000000002</c:v>
                </c:pt>
                <c:pt idx="49">
                  <c:v>428.70000000000005</c:v>
                </c:pt>
                <c:pt idx="50">
                  <c:v>792.7</c:v>
                </c:pt>
                <c:pt idx="51">
                  <c:v>909.84999999999991</c:v>
                </c:pt>
                <c:pt idx="52">
                  <c:v>565.9</c:v>
                </c:pt>
                <c:pt idx="53">
                  <c:v>155.55000000000001</c:v>
                </c:pt>
                <c:pt idx="54">
                  <c:v>21.2</c:v>
                </c:pt>
                <c:pt idx="55">
                  <c:v>7.45</c:v>
                </c:pt>
              </c:numCache>
            </c:numRef>
          </c:xVal>
          <c:yVal>
            <c:numRef>
              <c:f>'Gas Baseline'!$F$14:$F$69</c:f>
              <c:numCache>
                <c:formatCode>General</c:formatCode>
                <c:ptCount val="56"/>
                <c:pt idx="0">
                  <c:v>4.925749999999999</c:v>
                </c:pt>
                <c:pt idx="1">
                  <c:v>19.702999999999996</c:v>
                </c:pt>
                <c:pt idx="2">
                  <c:v>19.702999999999996</c:v>
                </c:pt>
                <c:pt idx="3">
                  <c:v>9.8514999999999979</c:v>
                </c:pt>
                <c:pt idx="4">
                  <c:v>3.9405999999999994</c:v>
                </c:pt>
                <c:pt idx="5">
                  <c:v>0</c:v>
                </c:pt>
                <c:pt idx="6">
                  <c:v>0</c:v>
                </c:pt>
                <c:pt idx="7">
                  <c:v>0</c:v>
                </c:pt>
                <c:pt idx="8">
                  <c:v>0</c:v>
                </c:pt>
                <c:pt idx="9">
                  <c:v>0.98514999999999986</c:v>
                </c:pt>
                <c:pt idx="10">
                  <c:v>0</c:v>
                </c:pt>
                <c:pt idx="11">
                  <c:v>0</c:v>
                </c:pt>
                <c:pt idx="12">
                  <c:v>0</c:v>
                </c:pt>
                <c:pt idx="13">
                  <c:v>6.8960499999999989</c:v>
                </c:pt>
                <c:pt idx="14">
                  <c:v>13.792099999999998</c:v>
                </c:pt>
                <c:pt idx="15">
                  <c:v>11.821799999999998</c:v>
                </c:pt>
                <c:pt idx="16">
                  <c:v>2.9554499999999995</c:v>
                </c:pt>
                <c:pt idx="17">
                  <c:v>0</c:v>
                </c:pt>
                <c:pt idx="18">
                  <c:v>0</c:v>
                </c:pt>
                <c:pt idx="19">
                  <c:v>0</c:v>
                </c:pt>
                <c:pt idx="20">
                  <c:v>0</c:v>
                </c:pt>
                <c:pt idx="21">
                  <c:v>0</c:v>
                </c:pt>
                <c:pt idx="22">
                  <c:v>0</c:v>
                </c:pt>
                <c:pt idx="23">
                  <c:v>0</c:v>
                </c:pt>
                <c:pt idx="24">
                  <c:v>3.9405999999999994</c:v>
                </c:pt>
                <c:pt idx="25">
                  <c:v>15.762399999999998</c:v>
                </c:pt>
                <c:pt idx="26">
                  <c:v>18.717849999999999</c:v>
                </c:pt>
                <c:pt idx="27">
                  <c:v>16.747549999999997</c:v>
                </c:pt>
                <c:pt idx="28">
                  <c:v>10.836649999999999</c:v>
                </c:pt>
                <c:pt idx="29">
                  <c:v>0.98514999999999986</c:v>
                </c:pt>
                <c:pt idx="30">
                  <c:v>0</c:v>
                </c:pt>
                <c:pt idx="31">
                  <c:v>0</c:v>
                </c:pt>
                <c:pt idx="32">
                  <c:v>0</c:v>
                </c:pt>
                <c:pt idx="33">
                  <c:v>0</c:v>
                </c:pt>
                <c:pt idx="34">
                  <c:v>0</c:v>
                </c:pt>
                <c:pt idx="35">
                  <c:v>0</c:v>
                </c:pt>
                <c:pt idx="36">
                  <c:v>5.9108999999999989</c:v>
                </c:pt>
                <c:pt idx="37">
                  <c:v>16.747549999999997</c:v>
                </c:pt>
                <c:pt idx="38">
                  <c:v>25.613899999999994</c:v>
                </c:pt>
                <c:pt idx="39">
                  <c:v>16.747549999999997</c:v>
                </c:pt>
                <c:pt idx="40">
                  <c:v>11.821799999999998</c:v>
                </c:pt>
                <c:pt idx="41">
                  <c:v>0</c:v>
                </c:pt>
                <c:pt idx="42">
                  <c:v>0</c:v>
                </c:pt>
                <c:pt idx="43">
                  <c:v>0</c:v>
                </c:pt>
                <c:pt idx="44">
                  <c:v>0</c:v>
                </c:pt>
                <c:pt idx="45">
                  <c:v>0</c:v>
                </c:pt>
                <c:pt idx="46">
                  <c:v>0</c:v>
                </c:pt>
                <c:pt idx="47">
                  <c:v>0</c:v>
                </c:pt>
                <c:pt idx="48">
                  <c:v>5.9108999999999989</c:v>
                </c:pt>
                <c:pt idx="49">
                  <c:v>7.8811999999999989</c:v>
                </c:pt>
                <c:pt idx="50">
                  <c:v>26.599049999999998</c:v>
                </c:pt>
                <c:pt idx="51">
                  <c:v>27.584199999999996</c:v>
                </c:pt>
                <c:pt idx="52">
                  <c:v>17.732699999999998</c:v>
                </c:pt>
                <c:pt idx="53">
                  <c:v>0.98514999999999986</c:v>
                </c:pt>
                <c:pt idx="54">
                  <c:v>0</c:v>
                </c:pt>
                <c:pt idx="55">
                  <c:v>0</c:v>
                </c:pt>
              </c:numCache>
            </c:numRef>
          </c:yVal>
          <c:smooth val="0"/>
          <c:extLst>
            <c:ext xmlns:c16="http://schemas.microsoft.com/office/drawing/2014/chart" uri="{C3380CC4-5D6E-409C-BE32-E72D297353CC}">
              <c16:uniqueId val="{00000004-DE09-4E66-9793-C6BB7A77A717}"/>
            </c:ext>
          </c:extLst>
        </c:ser>
        <c:ser>
          <c:idx val="1"/>
          <c:order val="1"/>
          <c:tx>
            <c:v>Predicted Y</c:v>
          </c:tx>
          <c:spPr>
            <a:ln w="19050">
              <a:noFill/>
            </a:ln>
          </c:spPr>
          <c:xVal>
            <c:numRef>
              <c:f>HDD!$N$138:$N$193</c:f>
              <c:numCache>
                <c:formatCode>General</c:formatCode>
                <c:ptCount val="56"/>
                <c:pt idx="0">
                  <c:v>229.75</c:v>
                </c:pt>
                <c:pt idx="1">
                  <c:v>597.65</c:v>
                </c:pt>
                <c:pt idx="2">
                  <c:v>762.25</c:v>
                </c:pt>
                <c:pt idx="3">
                  <c:v>599.54999999999995</c:v>
                </c:pt>
                <c:pt idx="4">
                  <c:v>399.5</c:v>
                </c:pt>
                <c:pt idx="5">
                  <c:v>133.35</c:v>
                </c:pt>
                <c:pt idx="6">
                  <c:v>16.5</c:v>
                </c:pt>
                <c:pt idx="7">
                  <c:v>2.1</c:v>
                </c:pt>
                <c:pt idx="8">
                  <c:v>0</c:v>
                </c:pt>
                <c:pt idx="9">
                  <c:v>0</c:v>
                </c:pt>
                <c:pt idx="10">
                  <c:v>5</c:v>
                </c:pt>
                <c:pt idx="11">
                  <c:v>74.099999999999994</c:v>
                </c:pt>
                <c:pt idx="12">
                  <c:v>148</c:v>
                </c:pt>
                <c:pt idx="13">
                  <c:v>376.29999999999995</c:v>
                </c:pt>
                <c:pt idx="14">
                  <c:v>543.6</c:v>
                </c:pt>
                <c:pt idx="15">
                  <c:v>416.35</c:v>
                </c:pt>
                <c:pt idx="16">
                  <c:v>251.25</c:v>
                </c:pt>
                <c:pt idx="17">
                  <c:v>97.95</c:v>
                </c:pt>
                <c:pt idx="18">
                  <c:v>14.45</c:v>
                </c:pt>
                <c:pt idx="19">
                  <c:v>0.95</c:v>
                </c:pt>
                <c:pt idx="20">
                  <c:v>0</c:v>
                </c:pt>
                <c:pt idx="21">
                  <c:v>0</c:v>
                </c:pt>
                <c:pt idx="22">
                  <c:v>9.85</c:v>
                </c:pt>
                <c:pt idx="23">
                  <c:v>38.799999999999997</c:v>
                </c:pt>
                <c:pt idx="24">
                  <c:v>318.60000000000002</c:v>
                </c:pt>
                <c:pt idx="25">
                  <c:v>426.04999999999995</c:v>
                </c:pt>
                <c:pt idx="26">
                  <c:v>612.65</c:v>
                </c:pt>
                <c:pt idx="27">
                  <c:v>562.95000000000005</c:v>
                </c:pt>
                <c:pt idx="28">
                  <c:v>424</c:v>
                </c:pt>
                <c:pt idx="29">
                  <c:v>155.5</c:v>
                </c:pt>
                <c:pt idx="30">
                  <c:v>39.25</c:v>
                </c:pt>
                <c:pt idx="31">
                  <c:v>0.6</c:v>
                </c:pt>
                <c:pt idx="32">
                  <c:v>0</c:v>
                </c:pt>
                <c:pt idx="33">
                  <c:v>0.25</c:v>
                </c:pt>
                <c:pt idx="34">
                  <c:v>15.95</c:v>
                </c:pt>
                <c:pt idx="35">
                  <c:v>81.599999999999994</c:v>
                </c:pt>
                <c:pt idx="36">
                  <c:v>327.70000000000005</c:v>
                </c:pt>
                <c:pt idx="37">
                  <c:v>590.25</c:v>
                </c:pt>
                <c:pt idx="38">
                  <c:v>760.55</c:v>
                </c:pt>
                <c:pt idx="39">
                  <c:v>650.75</c:v>
                </c:pt>
                <c:pt idx="40">
                  <c:v>573.20000000000005</c:v>
                </c:pt>
                <c:pt idx="41">
                  <c:v>171.25</c:v>
                </c:pt>
                <c:pt idx="42">
                  <c:v>18.899999999999999</c:v>
                </c:pt>
                <c:pt idx="43">
                  <c:v>2</c:v>
                </c:pt>
                <c:pt idx="44">
                  <c:v>0</c:v>
                </c:pt>
                <c:pt idx="45">
                  <c:v>0.2</c:v>
                </c:pt>
                <c:pt idx="46">
                  <c:v>14.8</c:v>
                </c:pt>
                <c:pt idx="47">
                  <c:v>43.75</c:v>
                </c:pt>
                <c:pt idx="48">
                  <c:v>309.35000000000002</c:v>
                </c:pt>
                <c:pt idx="49">
                  <c:v>428.70000000000005</c:v>
                </c:pt>
                <c:pt idx="50">
                  <c:v>792.7</c:v>
                </c:pt>
                <c:pt idx="51">
                  <c:v>909.84999999999991</c:v>
                </c:pt>
                <c:pt idx="52">
                  <c:v>565.9</c:v>
                </c:pt>
                <c:pt idx="53">
                  <c:v>155.55000000000001</c:v>
                </c:pt>
                <c:pt idx="54">
                  <c:v>21.2</c:v>
                </c:pt>
                <c:pt idx="55">
                  <c:v>7.45</c:v>
                </c:pt>
              </c:numCache>
            </c:numRef>
          </c:xVal>
          <c:yVal>
            <c:numRef>
              <c:f>'Monthly  HDD50 120 '!$B$25:$B$80</c:f>
              <c:numCache>
                <c:formatCode>General</c:formatCode>
                <c:ptCount val="56"/>
                <c:pt idx="0">
                  <c:v>5.6549863991946445</c:v>
                </c:pt>
                <c:pt idx="1">
                  <c:v>16.934879769234527</c:v>
                </c:pt>
                <c:pt idx="2">
                  <c:v>21.981551279722609</c:v>
                </c:pt>
                <c:pt idx="3">
                  <c:v>16.993134179136881</c:v>
                </c:pt>
                <c:pt idx="4">
                  <c:v>10.859558020733841</c:v>
                </c:pt>
                <c:pt idx="5">
                  <c:v>2.6993416020436669</c:v>
                </c:pt>
                <c:pt idx="6">
                  <c:v>-0.88330460695106028</c:v>
                </c:pt>
                <c:pt idx="7">
                  <c:v>-1.3248117135794222</c:v>
                </c:pt>
                <c:pt idx="8">
                  <c:v>-1.3891981666293916</c:v>
                </c:pt>
                <c:pt idx="9">
                  <c:v>-1.3891981666293916</c:v>
                </c:pt>
                <c:pt idx="10">
                  <c:v>-1.2358970879389881</c:v>
                </c:pt>
                <c:pt idx="11">
                  <c:v>0.88272381956238677</c:v>
                </c:pt>
                <c:pt idx="12">
                  <c:v>3.1485137626065489</c:v>
                </c:pt>
                <c:pt idx="13">
                  <c:v>10.148241015610367</c:v>
                </c:pt>
                <c:pt idx="14">
                  <c:v>15.277695108591267</c:v>
                </c:pt>
                <c:pt idx="15">
                  <c:v>11.3761826559205</c:v>
                </c:pt>
                <c:pt idx="16">
                  <c:v>6.3141810375633796</c:v>
                </c:pt>
                <c:pt idx="17">
                  <c:v>1.6139699649156114</c:v>
                </c:pt>
                <c:pt idx="18">
                  <c:v>-0.94615804921412572</c:v>
                </c:pt>
                <c:pt idx="19">
                  <c:v>-1.360070961678215</c:v>
                </c:pt>
                <c:pt idx="20">
                  <c:v>-1.3891981666293916</c:v>
                </c:pt>
                <c:pt idx="21">
                  <c:v>-1.3891981666293916</c:v>
                </c:pt>
                <c:pt idx="22">
                  <c:v>-1.0871950416092968</c:v>
                </c:pt>
                <c:pt idx="23">
                  <c:v>-0.19958179599186132</c:v>
                </c:pt>
                <c:pt idx="24">
                  <c:v>8.3791465675231134</c:v>
                </c:pt>
                <c:pt idx="25">
                  <c:v>11.673586748579881</c:v>
                </c:pt>
                <c:pt idx="26">
                  <c:v>17.394783005305737</c:v>
                </c:pt>
                <c:pt idx="27">
                  <c:v>15.870970283123128</c:v>
                </c:pt>
                <c:pt idx="28">
                  <c:v>11.610733306316817</c:v>
                </c:pt>
                <c:pt idx="29">
                  <c:v>3.3784653806421545</c:v>
                </c:pt>
                <c:pt idx="30">
                  <c:v>-0.18578469890972493</c:v>
                </c:pt>
                <c:pt idx="31">
                  <c:v>-1.370802037186543</c:v>
                </c:pt>
                <c:pt idx="32">
                  <c:v>-1.3891981666293916</c:v>
                </c:pt>
                <c:pt idx="33">
                  <c:v>-1.3815331126948713</c:v>
                </c:pt>
                <c:pt idx="34">
                  <c:v>-0.90016772560700464</c:v>
                </c:pt>
                <c:pt idx="35">
                  <c:v>1.1126754375979919</c:v>
                </c:pt>
                <c:pt idx="36">
                  <c:v>8.6581545307396492</c:v>
                </c:pt>
                <c:pt idx="37">
                  <c:v>16.707994172772729</c:v>
                </c:pt>
                <c:pt idx="38">
                  <c:v>21.929428912967868</c:v>
                </c:pt>
                <c:pt idx="39">
                  <c:v>18.56293722492661</c:v>
                </c:pt>
                <c:pt idx="40">
                  <c:v>16.185237494438457</c:v>
                </c:pt>
                <c:pt idx="41">
                  <c:v>3.8613637785169255</c:v>
                </c:pt>
                <c:pt idx="42">
                  <c:v>-0.80972008917966676</c:v>
                </c:pt>
                <c:pt idx="43">
                  <c:v>-1.3278777351532303</c:v>
                </c:pt>
                <c:pt idx="44">
                  <c:v>-1.3891981666293916</c:v>
                </c:pt>
                <c:pt idx="45">
                  <c:v>-1.3830661234817754</c:v>
                </c:pt>
                <c:pt idx="46">
                  <c:v>-0.93542697370579742</c:v>
                </c:pt>
                <c:pt idx="47">
                  <c:v>-4.7813728088361707E-2</c:v>
                </c:pt>
                <c:pt idx="48">
                  <c:v>8.0955395719458672</c:v>
                </c:pt>
                <c:pt idx="49">
                  <c:v>11.754836320285797</c:v>
                </c:pt>
                <c:pt idx="50">
                  <c:v>22.915154848947164</c:v>
                </c:pt>
                <c:pt idx="51">
                  <c:v>26.506999122663313</c:v>
                </c:pt>
                <c:pt idx="52">
                  <c:v>15.961417919550467</c:v>
                </c:pt>
                <c:pt idx="53">
                  <c:v>3.3799983914290586</c:v>
                </c:pt>
                <c:pt idx="54">
                  <c:v>-0.7392015929820811</c:v>
                </c:pt>
                <c:pt idx="55">
                  <c:v>-1.1607795593806904</c:v>
                </c:pt>
              </c:numCache>
            </c:numRef>
          </c:yVal>
          <c:smooth val="0"/>
          <c:extLst>
            <c:ext xmlns:c16="http://schemas.microsoft.com/office/drawing/2014/chart" uri="{C3380CC4-5D6E-409C-BE32-E72D297353CC}">
              <c16:uniqueId val="{00000005-DE09-4E66-9793-C6BB7A77A717}"/>
            </c:ext>
          </c:extLst>
        </c:ser>
        <c:dLbls>
          <c:showLegendKey val="0"/>
          <c:showVal val="0"/>
          <c:showCatName val="0"/>
          <c:showSerName val="0"/>
          <c:showPercent val="0"/>
          <c:showBubbleSize val="0"/>
        </c:dLbls>
        <c:axId val="1772187487"/>
        <c:axId val="1772186047"/>
      </c:scatterChart>
      <c:valAx>
        <c:axId val="1772187487"/>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772186047"/>
        <c:crosses val="autoZero"/>
        <c:crossBetween val="midCat"/>
      </c:valAx>
      <c:valAx>
        <c:axId val="1772186047"/>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772187487"/>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Normal Probability Plot</a:t>
            </a:r>
          </a:p>
        </c:rich>
      </c:tx>
      <c:overlay val="0"/>
    </c:title>
    <c:autoTitleDeleted val="0"/>
    <c:plotArea>
      <c:layout/>
      <c:scatterChart>
        <c:scatterStyle val="lineMarker"/>
        <c:varyColors val="0"/>
        <c:ser>
          <c:idx val="0"/>
          <c:order val="0"/>
          <c:spPr>
            <a:ln w="19050">
              <a:noFill/>
            </a:ln>
          </c:spPr>
          <c:xVal>
            <c:numRef>
              <c:f>'Monthly  HDD50 120 '!$F$25:$F$80</c:f>
              <c:numCache>
                <c:formatCode>General</c:formatCode>
                <c:ptCount val="56"/>
                <c:pt idx="0">
                  <c:v>0.8928571428571429</c:v>
                </c:pt>
                <c:pt idx="1">
                  <c:v>2.6785714285714288</c:v>
                </c:pt>
                <c:pt idx="2">
                  <c:v>4.4642857142857144</c:v>
                </c:pt>
                <c:pt idx="3">
                  <c:v>6.2500000000000009</c:v>
                </c:pt>
                <c:pt idx="4">
                  <c:v>8.0357142857142865</c:v>
                </c:pt>
                <c:pt idx="5">
                  <c:v>9.8214285714285712</c:v>
                </c:pt>
                <c:pt idx="6">
                  <c:v>11.607142857142858</c:v>
                </c:pt>
                <c:pt idx="7">
                  <c:v>13.392857142857142</c:v>
                </c:pt>
                <c:pt idx="8">
                  <c:v>15.178571428571429</c:v>
                </c:pt>
                <c:pt idx="9">
                  <c:v>16.964285714285715</c:v>
                </c:pt>
                <c:pt idx="10">
                  <c:v>18.75</c:v>
                </c:pt>
                <c:pt idx="11">
                  <c:v>20.535714285714285</c:v>
                </c:pt>
                <c:pt idx="12">
                  <c:v>22.321428571428573</c:v>
                </c:pt>
                <c:pt idx="13">
                  <c:v>24.107142857142858</c:v>
                </c:pt>
                <c:pt idx="14">
                  <c:v>25.892857142857142</c:v>
                </c:pt>
                <c:pt idx="15">
                  <c:v>27.678571428571431</c:v>
                </c:pt>
                <c:pt idx="16">
                  <c:v>29.464285714285715</c:v>
                </c:pt>
                <c:pt idx="17">
                  <c:v>31.25</c:v>
                </c:pt>
                <c:pt idx="18">
                  <c:v>33.035714285714292</c:v>
                </c:pt>
                <c:pt idx="19">
                  <c:v>34.821428571428577</c:v>
                </c:pt>
                <c:pt idx="20">
                  <c:v>36.607142857142861</c:v>
                </c:pt>
                <c:pt idx="21">
                  <c:v>38.392857142857146</c:v>
                </c:pt>
                <c:pt idx="22">
                  <c:v>40.178571428571431</c:v>
                </c:pt>
                <c:pt idx="23">
                  <c:v>41.964285714285722</c:v>
                </c:pt>
                <c:pt idx="24">
                  <c:v>43.750000000000007</c:v>
                </c:pt>
                <c:pt idx="25">
                  <c:v>45.535714285714292</c:v>
                </c:pt>
                <c:pt idx="26">
                  <c:v>47.321428571428577</c:v>
                </c:pt>
                <c:pt idx="27">
                  <c:v>49.107142857142861</c:v>
                </c:pt>
                <c:pt idx="28">
                  <c:v>50.892857142857146</c:v>
                </c:pt>
                <c:pt idx="29">
                  <c:v>52.678571428571438</c:v>
                </c:pt>
                <c:pt idx="30">
                  <c:v>54.464285714285722</c:v>
                </c:pt>
                <c:pt idx="31">
                  <c:v>56.250000000000007</c:v>
                </c:pt>
                <c:pt idx="32">
                  <c:v>58.035714285714292</c:v>
                </c:pt>
                <c:pt idx="33">
                  <c:v>59.821428571428577</c:v>
                </c:pt>
                <c:pt idx="34">
                  <c:v>61.607142857142861</c:v>
                </c:pt>
                <c:pt idx="35">
                  <c:v>63.392857142857146</c:v>
                </c:pt>
                <c:pt idx="36">
                  <c:v>65.178571428571431</c:v>
                </c:pt>
                <c:pt idx="37">
                  <c:v>66.964285714285708</c:v>
                </c:pt>
                <c:pt idx="38">
                  <c:v>68.75</c:v>
                </c:pt>
                <c:pt idx="39">
                  <c:v>70.535714285714292</c:v>
                </c:pt>
                <c:pt idx="40">
                  <c:v>72.321428571428569</c:v>
                </c:pt>
                <c:pt idx="41">
                  <c:v>74.107142857142861</c:v>
                </c:pt>
                <c:pt idx="42">
                  <c:v>75.892857142857139</c:v>
                </c:pt>
                <c:pt idx="43">
                  <c:v>77.678571428571431</c:v>
                </c:pt>
                <c:pt idx="44">
                  <c:v>79.464285714285708</c:v>
                </c:pt>
                <c:pt idx="45">
                  <c:v>81.25</c:v>
                </c:pt>
                <c:pt idx="46">
                  <c:v>83.035714285714292</c:v>
                </c:pt>
                <c:pt idx="47">
                  <c:v>84.821428571428569</c:v>
                </c:pt>
                <c:pt idx="48">
                  <c:v>86.607142857142861</c:v>
                </c:pt>
                <c:pt idx="49">
                  <c:v>88.392857142857139</c:v>
                </c:pt>
                <c:pt idx="50">
                  <c:v>90.178571428571431</c:v>
                </c:pt>
                <c:pt idx="51">
                  <c:v>91.964285714285708</c:v>
                </c:pt>
                <c:pt idx="52">
                  <c:v>93.75</c:v>
                </c:pt>
                <c:pt idx="53">
                  <c:v>95.535714285714292</c:v>
                </c:pt>
                <c:pt idx="54">
                  <c:v>97.321428571428569</c:v>
                </c:pt>
                <c:pt idx="55">
                  <c:v>99.107142857142861</c:v>
                </c:pt>
              </c:numCache>
            </c:numRef>
          </c:xVal>
          <c:yVal>
            <c:numRef>
              <c:f>'Monthly  HDD50 120 '!$G$25:$G$80</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1.0369999999999999</c:v>
                </c:pt>
                <c:pt idx="30">
                  <c:v>1.0369999999999999</c:v>
                </c:pt>
                <c:pt idx="31">
                  <c:v>1.0369999999999999</c:v>
                </c:pt>
                <c:pt idx="32">
                  <c:v>3.1109999999999998</c:v>
                </c:pt>
                <c:pt idx="33">
                  <c:v>4.1479999999999997</c:v>
                </c:pt>
                <c:pt idx="34">
                  <c:v>4.1479999999999997</c:v>
                </c:pt>
                <c:pt idx="35">
                  <c:v>5.1849999999999996</c:v>
                </c:pt>
                <c:pt idx="36">
                  <c:v>6.2219999999999995</c:v>
                </c:pt>
                <c:pt idx="37">
                  <c:v>6.2219999999999995</c:v>
                </c:pt>
                <c:pt idx="38">
                  <c:v>7.2589999999999995</c:v>
                </c:pt>
                <c:pt idx="39">
                  <c:v>8.2959999999999994</c:v>
                </c:pt>
                <c:pt idx="40">
                  <c:v>10.37</c:v>
                </c:pt>
                <c:pt idx="41">
                  <c:v>11.407</c:v>
                </c:pt>
                <c:pt idx="42">
                  <c:v>12.443999999999999</c:v>
                </c:pt>
                <c:pt idx="43">
                  <c:v>12.443999999999999</c:v>
                </c:pt>
                <c:pt idx="44">
                  <c:v>14.517999999999999</c:v>
                </c:pt>
                <c:pt idx="45">
                  <c:v>16.591999999999999</c:v>
                </c:pt>
                <c:pt idx="46">
                  <c:v>17.628999999999998</c:v>
                </c:pt>
                <c:pt idx="47">
                  <c:v>17.628999999999998</c:v>
                </c:pt>
                <c:pt idx="48">
                  <c:v>17.628999999999998</c:v>
                </c:pt>
                <c:pt idx="49">
                  <c:v>18.665999999999997</c:v>
                </c:pt>
                <c:pt idx="50">
                  <c:v>19.702999999999999</c:v>
                </c:pt>
                <c:pt idx="51">
                  <c:v>20.74</c:v>
                </c:pt>
                <c:pt idx="52">
                  <c:v>20.74</c:v>
                </c:pt>
                <c:pt idx="53">
                  <c:v>26.961999999999996</c:v>
                </c:pt>
                <c:pt idx="54">
                  <c:v>27.998999999999999</c:v>
                </c:pt>
                <c:pt idx="55">
                  <c:v>29.035999999999998</c:v>
                </c:pt>
              </c:numCache>
            </c:numRef>
          </c:yVal>
          <c:smooth val="0"/>
          <c:extLst>
            <c:ext xmlns:c16="http://schemas.microsoft.com/office/drawing/2014/chart" uri="{C3380CC4-5D6E-409C-BE32-E72D297353CC}">
              <c16:uniqueId val="{00000001-820F-4EA1-B79F-44F935F2095F}"/>
            </c:ext>
          </c:extLst>
        </c:ser>
        <c:dLbls>
          <c:showLegendKey val="0"/>
          <c:showVal val="0"/>
          <c:showCatName val="0"/>
          <c:showSerName val="0"/>
          <c:showPercent val="0"/>
          <c:showBubbleSize val="0"/>
        </c:dLbls>
        <c:axId val="1365744815"/>
        <c:axId val="1365745775"/>
      </c:scatterChart>
      <c:valAx>
        <c:axId val="1365744815"/>
        <c:scaling>
          <c:orientation val="minMax"/>
        </c:scaling>
        <c:delete val="0"/>
        <c:axPos val="b"/>
        <c:title>
          <c:tx>
            <c:rich>
              <a:bodyPr/>
              <a:lstStyle/>
              <a:p>
                <a:pPr>
                  <a:defRPr/>
                </a:pPr>
                <a:r>
                  <a:rPr lang="en-US"/>
                  <a:t>Sample Percentile</a:t>
                </a:r>
              </a:p>
            </c:rich>
          </c:tx>
          <c:overlay val="0"/>
        </c:title>
        <c:numFmt formatCode="General" sourceLinked="1"/>
        <c:majorTickMark val="out"/>
        <c:minorTickMark val="none"/>
        <c:tickLblPos val="nextTo"/>
        <c:crossAx val="1365745775"/>
        <c:crosses val="autoZero"/>
        <c:crossBetween val="midCat"/>
      </c:valAx>
      <c:valAx>
        <c:axId val="1365745775"/>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365744815"/>
        <c:crosses val="autoZero"/>
        <c:crossBetween val="midCat"/>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HDD!$R$138:$R$193</c:f>
              <c:numCache>
                <c:formatCode>General</c:formatCode>
                <c:ptCount val="56"/>
                <c:pt idx="0">
                  <c:v>336.05</c:v>
                </c:pt>
                <c:pt idx="1">
                  <c:v>718.7</c:v>
                </c:pt>
                <c:pt idx="2">
                  <c:v>885.65</c:v>
                </c:pt>
                <c:pt idx="3">
                  <c:v>709.34999999999991</c:v>
                </c:pt>
                <c:pt idx="4">
                  <c:v>514.95000000000005</c:v>
                </c:pt>
                <c:pt idx="5">
                  <c:v>210.85000000000002</c:v>
                </c:pt>
                <c:pt idx="6">
                  <c:v>54.45</c:v>
                </c:pt>
                <c:pt idx="7">
                  <c:v>6.35</c:v>
                </c:pt>
                <c:pt idx="8">
                  <c:v>0</c:v>
                </c:pt>
                <c:pt idx="9">
                  <c:v>0.05</c:v>
                </c:pt>
                <c:pt idx="10">
                  <c:v>11.3</c:v>
                </c:pt>
                <c:pt idx="11">
                  <c:v>116.5</c:v>
                </c:pt>
                <c:pt idx="12">
                  <c:v>221.39999999999998</c:v>
                </c:pt>
                <c:pt idx="13">
                  <c:v>488.2</c:v>
                </c:pt>
                <c:pt idx="14">
                  <c:v>665.5</c:v>
                </c:pt>
                <c:pt idx="15">
                  <c:v>529.79999999999995</c:v>
                </c:pt>
                <c:pt idx="16">
                  <c:v>343.9</c:v>
                </c:pt>
                <c:pt idx="17">
                  <c:v>167.2</c:v>
                </c:pt>
                <c:pt idx="18">
                  <c:v>41</c:v>
                </c:pt>
                <c:pt idx="19">
                  <c:v>9.5</c:v>
                </c:pt>
                <c:pt idx="20">
                  <c:v>0.35</c:v>
                </c:pt>
                <c:pt idx="21">
                  <c:v>0.15</c:v>
                </c:pt>
                <c:pt idx="22">
                  <c:v>20.45</c:v>
                </c:pt>
                <c:pt idx="23">
                  <c:v>79.400000000000006</c:v>
                </c:pt>
                <c:pt idx="24">
                  <c:v>429.25</c:v>
                </c:pt>
                <c:pt idx="25">
                  <c:v>543.5</c:v>
                </c:pt>
                <c:pt idx="26">
                  <c:v>731</c:v>
                </c:pt>
                <c:pt idx="27">
                  <c:v>674.95</c:v>
                </c:pt>
                <c:pt idx="28">
                  <c:v>543.9</c:v>
                </c:pt>
                <c:pt idx="29">
                  <c:v>239.15</c:v>
                </c:pt>
                <c:pt idx="30">
                  <c:v>74.599999999999994</c:v>
                </c:pt>
                <c:pt idx="31">
                  <c:v>3.3499999999999996</c:v>
                </c:pt>
                <c:pt idx="32">
                  <c:v>0</c:v>
                </c:pt>
                <c:pt idx="33">
                  <c:v>2</c:v>
                </c:pt>
                <c:pt idx="34">
                  <c:v>33.049999999999997</c:v>
                </c:pt>
                <c:pt idx="35">
                  <c:v>131.75</c:v>
                </c:pt>
                <c:pt idx="36">
                  <c:v>427.25</c:v>
                </c:pt>
                <c:pt idx="37">
                  <c:v>711.55</c:v>
                </c:pt>
                <c:pt idx="38">
                  <c:v>881.1</c:v>
                </c:pt>
                <c:pt idx="39">
                  <c:v>762.45</c:v>
                </c:pt>
                <c:pt idx="40">
                  <c:v>693.90000000000009</c:v>
                </c:pt>
                <c:pt idx="41">
                  <c:v>257.25</c:v>
                </c:pt>
                <c:pt idx="42">
                  <c:v>51.650000000000006</c:v>
                </c:pt>
                <c:pt idx="43">
                  <c:v>5.8</c:v>
                </c:pt>
                <c:pt idx="44">
                  <c:v>0.05</c:v>
                </c:pt>
                <c:pt idx="45">
                  <c:v>1.95</c:v>
                </c:pt>
                <c:pt idx="46">
                  <c:v>30.3</c:v>
                </c:pt>
                <c:pt idx="47">
                  <c:v>91.55</c:v>
                </c:pt>
                <c:pt idx="48">
                  <c:v>410.54999999999995</c:v>
                </c:pt>
                <c:pt idx="49">
                  <c:v>549.75</c:v>
                </c:pt>
                <c:pt idx="50">
                  <c:v>916.6</c:v>
                </c:pt>
                <c:pt idx="51">
                  <c:v>1021.8499999999999</c:v>
                </c:pt>
                <c:pt idx="52">
                  <c:v>688.5</c:v>
                </c:pt>
                <c:pt idx="53">
                  <c:v>239.64999999999998</c:v>
                </c:pt>
                <c:pt idx="54">
                  <c:v>45.900000000000006</c:v>
                </c:pt>
                <c:pt idx="55">
                  <c:v>22.7</c:v>
                </c:pt>
              </c:numCache>
            </c:numRef>
          </c:xVal>
          <c:yVal>
            <c:numRef>
              <c:f>'Gas Baseline'!$F$14:$F$69</c:f>
              <c:numCache>
                <c:formatCode>General</c:formatCode>
                <c:ptCount val="56"/>
                <c:pt idx="0">
                  <c:v>4.925749999999999</c:v>
                </c:pt>
                <c:pt idx="1">
                  <c:v>19.702999999999996</c:v>
                </c:pt>
                <c:pt idx="2">
                  <c:v>19.702999999999996</c:v>
                </c:pt>
                <c:pt idx="3">
                  <c:v>9.8514999999999979</c:v>
                </c:pt>
                <c:pt idx="4">
                  <c:v>3.9405999999999994</c:v>
                </c:pt>
                <c:pt idx="5">
                  <c:v>0</c:v>
                </c:pt>
                <c:pt idx="6">
                  <c:v>0</c:v>
                </c:pt>
                <c:pt idx="7">
                  <c:v>0</c:v>
                </c:pt>
                <c:pt idx="8">
                  <c:v>0</c:v>
                </c:pt>
                <c:pt idx="9">
                  <c:v>0.98514999999999986</c:v>
                </c:pt>
                <c:pt idx="10">
                  <c:v>0</c:v>
                </c:pt>
                <c:pt idx="11">
                  <c:v>0</c:v>
                </c:pt>
                <c:pt idx="12">
                  <c:v>0</c:v>
                </c:pt>
                <c:pt idx="13">
                  <c:v>6.8960499999999989</c:v>
                </c:pt>
                <c:pt idx="14">
                  <c:v>13.792099999999998</c:v>
                </c:pt>
                <c:pt idx="15">
                  <c:v>11.821799999999998</c:v>
                </c:pt>
                <c:pt idx="16">
                  <c:v>2.9554499999999995</c:v>
                </c:pt>
                <c:pt idx="17">
                  <c:v>0</c:v>
                </c:pt>
                <c:pt idx="18">
                  <c:v>0</c:v>
                </c:pt>
                <c:pt idx="19">
                  <c:v>0</c:v>
                </c:pt>
                <c:pt idx="20">
                  <c:v>0</c:v>
                </c:pt>
                <c:pt idx="21">
                  <c:v>0</c:v>
                </c:pt>
                <c:pt idx="22">
                  <c:v>0</c:v>
                </c:pt>
                <c:pt idx="23">
                  <c:v>0</c:v>
                </c:pt>
                <c:pt idx="24">
                  <c:v>3.9405999999999994</c:v>
                </c:pt>
                <c:pt idx="25">
                  <c:v>15.762399999999998</c:v>
                </c:pt>
                <c:pt idx="26">
                  <c:v>18.717849999999999</c:v>
                </c:pt>
                <c:pt idx="27">
                  <c:v>16.747549999999997</c:v>
                </c:pt>
                <c:pt idx="28">
                  <c:v>10.836649999999999</c:v>
                </c:pt>
                <c:pt idx="29">
                  <c:v>0.98514999999999986</c:v>
                </c:pt>
                <c:pt idx="30">
                  <c:v>0</c:v>
                </c:pt>
                <c:pt idx="31">
                  <c:v>0</c:v>
                </c:pt>
                <c:pt idx="32">
                  <c:v>0</c:v>
                </c:pt>
                <c:pt idx="33">
                  <c:v>0</c:v>
                </c:pt>
                <c:pt idx="34">
                  <c:v>0</c:v>
                </c:pt>
                <c:pt idx="35">
                  <c:v>0</c:v>
                </c:pt>
                <c:pt idx="36">
                  <c:v>5.9108999999999989</c:v>
                </c:pt>
                <c:pt idx="37">
                  <c:v>16.747549999999997</c:v>
                </c:pt>
                <c:pt idx="38">
                  <c:v>25.613899999999994</c:v>
                </c:pt>
                <c:pt idx="39">
                  <c:v>16.747549999999997</c:v>
                </c:pt>
                <c:pt idx="40">
                  <c:v>11.821799999999998</c:v>
                </c:pt>
                <c:pt idx="41">
                  <c:v>0</c:v>
                </c:pt>
                <c:pt idx="42">
                  <c:v>0</c:v>
                </c:pt>
                <c:pt idx="43">
                  <c:v>0</c:v>
                </c:pt>
                <c:pt idx="44">
                  <c:v>0</c:v>
                </c:pt>
                <c:pt idx="45">
                  <c:v>0</c:v>
                </c:pt>
                <c:pt idx="46">
                  <c:v>0</c:v>
                </c:pt>
                <c:pt idx="47">
                  <c:v>0</c:v>
                </c:pt>
                <c:pt idx="48">
                  <c:v>5.9108999999999989</c:v>
                </c:pt>
                <c:pt idx="49">
                  <c:v>7.8811999999999989</c:v>
                </c:pt>
                <c:pt idx="50">
                  <c:v>26.599049999999998</c:v>
                </c:pt>
                <c:pt idx="51">
                  <c:v>27.584199999999996</c:v>
                </c:pt>
                <c:pt idx="52">
                  <c:v>17.732699999999998</c:v>
                </c:pt>
                <c:pt idx="53">
                  <c:v>0.98514999999999986</c:v>
                </c:pt>
                <c:pt idx="54">
                  <c:v>0</c:v>
                </c:pt>
                <c:pt idx="55">
                  <c:v>0</c:v>
                </c:pt>
              </c:numCache>
            </c:numRef>
          </c:yVal>
          <c:smooth val="0"/>
          <c:extLst>
            <c:ext xmlns:c16="http://schemas.microsoft.com/office/drawing/2014/chart" uri="{C3380CC4-5D6E-409C-BE32-E72D297353CC}">
              <c16:uniqueId val="{00000003-0943-413A-B46B-F3795A33BDCB}"/>
            </c:ext>
          </c:extLst>
        </c:ser>
        <c:ser>
          <c:idx val="1"/>
          <c:order val="1"/>
          <c:tx>
            <c:v>Predicted Y</c:v>
          </c:tx>
          <c:spPr>
            <a:ln w="19050">
              <a:noFill/>
            </a:ln>
          </c:spPr>
          <c:xVal>
            <c:numRef>
              <c:f>HDD!$R$138:$R$193</c:f>
              <c:numCache>
                <c:formatCode>General</c:formatCode>
                <c:ptCount val="56"/>
                <c:pt idx="0">
                  <c:v>336.05</c:v>
                </c:pt>
                <c:pt idx="1">
                  <c:v>718.7</c:v>
                </c:pt>
                <c:pt idx="2">
                  <c:v>885.65</c:v>
                </c:pt>
                <c:pt idx="3">
                  <c:v>709.34999999999991</c:v>
                </c:pt>
                <c:pt idx="4">
                  <c:v>514.95000000000005</c:v>
                </c:pt>
                <c:pt idx="5">
                  <c:v>210.85000000000002</c:v>
                </c:pt>
                <c:pt idx="6">
                  <c:v>54.45</c:v>
                </c:pt>
                <c:pt idx="7">
                  <c:v>6.35</c:v>
                </c:pt>
                <c:pt idx="8">
                  <c:v>0</c:v>
                </c:pt>
                <c:pt idx="9">
                  <c:v>0.05</c:v>
                </c:pt>
                <c:pt idx="10">
                  <c:v>11.3</c:v>
                </c:pt>
                <c:pt idx="11">
                  <c:v>116.5</c:v>
                </c:pt>
                <c:pt idx="12">
                  <c:v>221.39999999999998</c:v>
                </c:pt>
                <c:pt idx="13">
                  <c:v>488.2</c:v>
                </c:pt>
                <c:pt idx="14">
                  <c:v>665.5</c:v>
                </c:pt>
                <c:pt idx="15">
                  <c:v>529.79999999999995</c:v>
                </c:pt>
                <c:pt idx="16">
                  <c:v>343.9</c:v>
                </c:pt>
                <c:pt idx="17">
                  <c:v>167.2</c:v>
                </c:pt>
                <c:pt idx="18">
                  <c:v>41</c:v>
                </c:pt>
                <c:pt idx="19">
                  <c:v>9.5</c:v>
                </c:pt>
                <c:pt idx="20">
                  <c:v>0.35</c:v>
                </c:pt>
                <c:pt idx="21">
                  <c:v>0.15</c:v>
                </c:pt>
                <c:pt idx="22">
                  <c:v>20.45</c:v>
                </c:pt>
                <c:pt idx="23">
                  <c:v>79.400000000000006</c:v>
                </c:pt>
                <c:pt idx="24">
                  <c:v>429.25</c:v>
                </c:pt>
                <c:pt idx="25">
                  <c:v>543.5</c:v>
                </c:pt>
                <c:pt idx="26">
                  <c:v>731</c:v>
                </c:pt>
                <c:pt idx="27">
                  <c:v>674.95</c:v>
                </c:pt>
                <c:pt idx="28">
                  <c:v>543.9</c:v>
                </c:pt>
                <c:pt idx="29">
                  <c:v>239.15</c:v>
                </c:pt>
                <c:pt idx="30">
                  <c:v>74.599999999999994</c:v>
                </c:pt>
                <c:pt idx="31">
                  <c:v>3.3499999999999996</c:v>
                </c:pt>
                <c:pt idx="32">
                  <c:v>0</c:v>
                </c:pt>
                <c:pt idx="33">
                  <c:v>2</c:v>
                </c:pt>
                <c:pt idx="34">
                  <c:v>33.049999999999997</c:v>
                </c:pt>
                <c:pt idx="35">
                  <c:v>131.75</c:v>
                </c:pt>
                <c:pt idx="36">
                  <c:v>427.25</c:v>
                </c:pt>
                <c:pt idx="37">
                  <c:v>711.55</c:v>
                </c:pt>
                <c:pt idx="38">
                  <c:v>881.1</c:v>
                </c:pt>
                <c:pt idx="39">
                  <c:v>762.45</c:v>
                </c:pt>
                <c:pt idx="40">
                  <c:v>693.90000000000009</c:v>
                </c:pt>
                <c:pt idx="41">
                  <c:v>257.25</c:v>
                </c:pt>
                <c:pt idx="42">
                  <c:v>51.650000000000006</c:v>
                </c:pt>
                <c:pt idx="43">
                  <c:v>5.8</c:v>
                </c:pt>
                <c:pt idx="44">
                  <c:v>0.05</c:v>
                </c:pt>
                <c:pt idx="45">
                  <c:v>1.95</c:v>
                </c:pt>
                <c:pt idx="46">
                  <c:v>30.3</c:v>
                </c:pt>
                <c:pt idx="47">
                  <c:v>91.55</c:v>
                </c:pt>
                <c:pt idx="48">
                  <c:v>410.54999999999995</c:v>
                </c:pt>
                <c:pt idx="49">
                  <c:v>549.75</c:v>
                </c:pt>
                <c:pt idx="50">
                  <c:v>916.6</c:v>
                </c:pt>
                <c:pt idx="51">
                  <c:v>1021.8499999999999</c:v>
                </c:pt>
                <c:pt idx="52">
                  <c:v>688.5</c:v>
                </c:pt>
                <c:pt idx="53">
                  <c:v>239.64999999999998</c:v>
                </c:pt>
                <c:pt idx="54">
                  <c:v>45.900000000000006</c:v>
                </c:pt>
                <c:pt idx="55">
                  <c:v>22.7</c:v>
                </c:pt>
              </c:numCache>
            </c:numRef>
          </c:xVal>
          <c:yVal>
            <c:numRef>
              <c:f>'Monthly  HDD54 120'!$B$25:$B$80</c:f>
              <c:numCache>
                <c:formatCode>General</c:formatCode>
                <c:ptCount val="56"/>
                <c:pt idx="0">
                  <c:v>6.7923781818175115</c:v>
                </c:pt>
                <c:pt idx="1">
                  <c:v>16.720071258576358</c:v>
                </c:pt>
                <c:pt idx="2">
                  <c:v>21.051518688773374</c:v>
                </c:pt>
                <c:pt idx="3">
                  <c:v>16.477489446822283</c:v>
                </c:pt>
                <c:pt idx="4">
                  <c:v>11.433863328641392</c:v>
                </c:pt>
                <c:pt idx="5">
                  <c:v>3.5441169164047137</c:v>
                </c:pt>
                <c:pt idx="6">
                  <c:v>-0.51361520748156209</c:v>
                </c:pt>
                <c:pt idx="7">
                  <c:v>-1.7615494476281723</c:v>
                </c:pt>
                <c:pt idx="8">
                  <c:v>-1.9262975229905628</c:v>
                </c:pt>
                <c:pt idx="9">
                  <c:v>-1.9250002940507014</c:v>
                </c:pt>
                <c:pt idx="10">
                  <c:v>-1.6331237825818996</c:v>
                </c:pt>
                <c:pt idx="11">
                  <c:v>1.0962459068863626</c:v>
                </c:pt>
                <c:pt idx="12">
                  <c:v>3.817832222715456</c:v>
                </c:pt>
                <c:pt idx="13">
                  <c:v>10.739845845815573</c:v>
                </c:pt>
                <c:pt idx="14">
                  <c:v>15.339819666563891</c:v>
                </c:pt>
                <c:pt idx="15">
                  <c:v>11.819140323780209</c:v>
                </c:pt>
                <c:pt idx="16">
                  <c:v>6.996043125375742</c:v>
                </c:pt>
                <c:pt idx="17">
                  <c:v>2.411636051905762</c:v>
                </c:pt>
                <c:pt idx="18">
                  <c:v>-0.86256979230426301</c:v>
                </c:pt>
                <c:pt idx="19">
                  <c:v>-1.679824024416908</c:v>
                </c:pt>
                <c:pt idx="20">
                  <c:v>-1.9172169204115335</c:v>
                </c:pt>
                <c:pt idx="21">
                  <c:v>-1.9224058361709788</c:v>
                </c:pt>
                <c:pt idx="22">
                  <c:v>-1.3957308865872742</c:v>
                </c:pt>
                <c:pt idx="23">
                  <c:v>0.13370203350924736</c:v>
                </c:pt>
                <c:pt idx="24">
                  <c:v>9.2104129257190515</c:v>
                </c:pt>
                <c:pt idx="25">
                  <c:v>12.174581053302218</c:v>
                </c:pt>
                <c:pt idx="26">
                  <c:v>17.039189577782246</c:v>
                </c:pt>
                <c:pt idx="27">
                  <c:v>15.584995936197686</c:v>
                </c:pt>
                <c:pt idx="28">
                  <c:v>12.184958884821107</c:v>
                </c:pt>
                <c:pt idx="29">
                  <c:v>4.2783484963662328</c:v>
                </c:pt>
                <c:pt idx="30">
                  <c:v>9.1680552825581518E-3</c:v>
                </c:pt>
                <c:pt idx="31">
                  <c:v>-1.8393831840198529</c:v>
                </c:pt>
                <c:pt idx="32">
                  <c:v>-1.9262975229905628</c:v>
                </c:pt>
                <c:pt idx="33">
                  <c:v>-1.8744083653961092</c:v>
                </c:pt>
                <c:pt idx="34">
                  <c:v>-1.0688291937422163</c:v>
                </c:pt>
                <c:pt idx="35">
                  <c:v>1.4919007335440715</c:v>
                </c:pt>
                <c:pt idx="36">
                  <c:v>9.1585237681245992</c:v>
                </c:pt>
                <c:pt idx="37">
                  <c:v>16.534567520176182</c:v>
                </c:pt>
                <c:pt idx="38">
                  <c:v>20.933470855245993</c:v>
                </c:pt>
                <c:pt idx="39">
                  <c:v>17.855146580955033</c:v>
                </c:pt>
                <c:pt idx="40">
                  <c:v>16.076645704405134</c:v>
                </c:pt>
                <c:pt idx="41">
                  <c:v>4.7479453725960381</c:v>
                </c:pt>
                <c:pt idx="42">
                  <c:v>-0.58626002811379707</c:v>
                </c:pt>
                <c:pt idx="43">
                  <c:v>-1.7758189659666472</c:v>
                </c:pt>
                <c:pt idx="44">
                  <c:v>-1.9250002940507014</c:v>
                </c:pt>
                <c:pt idx="45">
                  <c:v>-1.8757055943359704</c:v>
                </c:pt>
                <c:pt idx="46">
                  <c:v>-1.1401767854345901</c:v>
                </c:pt>
                <c:pt idx="47">
                  <c:v>0.44892866589555291</c:v>
                </c:pt>
                <c:pt idx="48">
                  <c:v>8.7252493022109086</c:v>
                </c:pt>
                <c:pt idx="49">
                  <c:v>12.336734670784885</c:v>
                </c:pt>
                <c:pt idx="50">
                  <c:v>21.854503402547547</c:v>
                </c:pt>
                <c:pt idx="51">
                  <c:v>24.585170320955665</c:v>
                </c:pt>
                <c:pt idx="52">
                  <c:v>15.936544978900105</c:v>
                </c:pt>
                <c:pt idx="53">
                  <c:v>4.291320785764845</c:v>
                </c:pt>
                <c:pt idx="54">
                  <c:v>-0.73544135619785145</c:v>
                </c:pt>
                <c:pt idx="55">
                  <c:v>-1.3373555842935139</c:v>
                </c:pt>
              </c:numCache>
            </c:numRef>
          </c:yVal>
          <c:smooth val="0"/>
          <c:extLst>
            <c:ext xmlns:c16="http://schemas.microsoft.com/office/drawing/2014/chart" uri="{C3380CC4-5D6E-409C-BE32-E72D297353CC}">
              <c16:uniqueId val="{00000004-0943-413A-B46B-F3795A33BDCB}"/>
            </c:ext>
          </c:extLst>
        </c:ser>
        <c:dLbls>
          <c:showLegendKey val="0"/>
          <c:showVal val="0"/>
          <c:showCatName val="0"/>
          <c:showSerName val="0"/>
          <c:showPercent val="0"/>
          <c:showBubbleSize val="0"/>
        </c:dLbls>
        <c:axId val="2078934495"/>
        <c:axId val="2078933535"/>
      </c:scatterChart>
      <c:valAx>
        <c:axId val="2078934495"/>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2078933535"/>
        <c:crosses val="autoZero"/>
        <c:crossBetween val="midCat"/>
      </c:valAx>
      <c:valAx>
        <c:axId val="2078933535"/>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2078934495"/>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Therms/month baseline</a:t>
            </a:r>
            <a:r>
              <a:rPr lang="en-US" baseline="0"/>
              <a:t> -- November 2010 to June 2015</a:t>
            </a:r>
            <a:br>
              <a:rPr lang="en-US" baseline="0"/>
            </a:br>
            <a:r>
              <a:rPr lang="en-US" baseline="0"/>
              <a:t>BOTH UNITS</a:t>
            </a:r>
            <a:endParaRPr lang="en-US"/>
          </a:p>
        </c:rich>
      </c:tx>
      <c:overlay val="0"/>
    </c:title>
    <c:autoTitleDeleted val="0"/>
    <c:plotArea>
      <c:layout/>
      <c:scatterChart>
        <c:scatterStyle val="lineMarker"/>
        <c:varyColors val="0"/>
        <c:ser>
          <c:idx val="0"/>
          <c:order val="0"/>
          <c:tx>
            <c:v>Actual</c:v>
          </c:tx>
          <c:spPr>
            <a:ln w="19050">
              <a:noFill/>
            </a:ln>
          </c:spPr>
          <c:xVal>
            <c:numRef>
              <c:f>HDD!$N$138:$N$193</c:f>
              <c:numCache>
                <c:formatCode>General</c:formatCode>
                <c:ptCount val="56"/>
                <c:pt idx="0">
                  <c:v>229.75</c:v>
                </c:pt>
                <c:pt idx="1">
                  <c:v>597.65</c:v>
                </c:pt>
                <c:pt idx="2">
                  <c:v>762.25</c:v>
                </c:pt>
                <c:pt idx="3">
                  <c:v>599.54999999999995</c:v>
                </c:pt>
                <c:pt idx="4">
                  <c:v>399.5</c:v>
                </c:pt>
                <c:pt idx="5">
                  <c:v>133.35</c:v>
                </c:pt>
                <c:pt idx="6">
                  <c:v>16.5</c:v>
                </c:pt>
                <c:pt idx="7">
                  <c:v>2.1</c:v>
                </c:pt>
                <c:pt idx="8">
                  <c:v>0</c:v>
                </c:pt>
                <c:pt idx="9">
                  <c:v>0</c:v>
                </c:pt>
                <c:pt idx="10">
                  <c:v>5</c:v>
                </c:pt>
                <c:pt idx="11">
                  <c:v>74.099999999999994</c:v>
                </c:pt>
                <c:pt idx="12">
                  <c:v>148</c:v>
                </c:pt>
                <c:pt idx="13">
                  <c:v>376.29999999999995</c:v>
                </c:pt>
                <c:pt idx="14">
                  <c:v>543.6</c:v>
                </c:pt>
                <c:pt idx="15">
                  <c:v>416.35</c:v>
                </c:pt>
                <c:pt idx="16">
                  <c:v>251.25</c:v>
                </c:pt>
                <c:pt idx="17">
                  <c:v>97.95</c:v>
                </c:pt>
                <c:pt idx="18">
                  <c:v>14.45</c:v>
                </c:pt>
                <c:pt idx="19">
                  <c:v>0.95</c:v>
                </c:pt>
                <c:pt idx="20">
                  <c:v>0</c:v>
                </c:pt>
                <c:pt idx="21">
                  <c:v>0</c:v>
                </c:pt>
                <c:pt idx="22">
                  <c:v>9.85</c:v>
                </c:pt>
                <c:pt idx="23">
                  <c:v>38.799999999999997</c:v>
                </c:pt>
                <c:pt idx="24">
                  <c:v>318.60000000000002</c:v>
                </c:pt>
                <c:pt idx="25">
                  <c:v>426.04999999999995</c:v>
                </c:pt>
                <c:pt idx="26">
                  <c:v>612.65</c:v>
                </c:pt>
                <c:pt idx="27">
                  <c:v>562.95000000000005</c:v>
                </c:pt>
                <c:pt idx="28">
                  <c:v>424</c:v>
                </c:pt>
                <c:pt idx="29">
                  <c:v>155.5</c:v>
                </c:pt>
                <c:pt idx="30">
                  <c:v>39.25</c:v>
                </c:pt>
                <c:pt idx="31">
                  <c:v>0.6</c:v>
                </c:pt>
                <c:pt idx="32">
                  <c:v>0</c:v>
                </c:pt>
                <c:pt idx="33">
                  <c:v>0.25</c:v>
                </c:pt>
                <c:pt idx="34">
                  <c:v>15.95</c:v>
                </c:pt>
                <c:pt idx="35">
                  <c:v>81.599999999999994</c:v>
                </c:pt>
                <c:pt idx="36">
                  <c:v>327.70000000000005</c:v>
                </c:pt>
                <c:pt idx="37">
                  <c:v>590.25</c:v>
                </c:pt>
                <c:pt idx="38">
                  <c:v>760.55</c:v>
                </c:pt>
                <c:pt idx="39">
                  <c:v>650.75</c:v>
                </c:pt>
                <c:pt idx="40">
                  <c:v>573.20000000000005</c:v>
                </c:pt>
                <c:pt idx="41">
                  <c:v>171.25</c:v>
                </c:pt>
                <c:pt idx="42">
                  <c:v>18.899999999999999</c:v>
                </c:pt>
                <c:pt idx="43">
                  <c:v>2</c:v>
                </c:pt>
                <c:pt idx="44">
                  <c:v>0</c:v>
                </c:pt>
                <c:pt idx="45">
                  <c:v>0.2</c:v>
                </c:pt>
                <c:pt idx="46">
                  <c:v>14.8</c:v>
                </c:pt>
                <c:pt idx="47">
                  <c:v>43.75</c:v>
                </c:pt>
                <c:pt idx="48">
                  <c:v>309.35000000000002</c:v>
                </c:pt>
                <c:pt idx="49">
                  <c:v>428.70000000000005</c:v>
                </c:pt>
                <c:pt idx="50">
                  <c:v>792.7</c:v>
                </c:pt>
                <c:pt idx="51">
                  <c:v>909.84999999999991</c:v>
                </c:pt>
                <c:pt idx="52">
                  <c:v>565.9</c:v>
                </c:pt>
                <c:pt idx="53">
                  <c:v>155.55000000000001</c:v>
                </c:pt>
                <c:pt idx="54">
                  <c:v>21.2</c:v>
                </c:pt>
                <c:pt idx="55">
                  <c:v>7.45</c:v>
                </c:pt>
              </c:numCache>
            </c:numRef>
          </c:xVal>
          <c:yVal>
            <c:numRef>
              <c:f>'Gas Baseline'!$G$14:$G$69</c:f>
              <c:numCache>
                <c:formatCode>General</c:formatCode>
                <c:ptCount val="56"/>
                <c:pt idx="0">
                  <c:v>26.884524999999996</c:v>
                </c:pt>
                <c:pt idx="1">
                  <c:v>57.424174999999984</c:v>
                </c:pt>
                <c:pt idx="2">
                  <c:v>71.216274999999996</c:v>
                </c:pt>
                <c:pt idx="3">
                  <c:v>51.513274999999993</c:v>
                </c:pt>
                <c:pt idx="4">
                  <c:v>30.825124999999996</c:v>
                </c:pt>
                <c:pt idx="5">
                  <c:v>8.1666749999999979</c:v>
                </c:pt>
                <c:pt idx="6">
                  <c:v>0</c:v>
                </c:pt>
                <c:pt idx="7">
                  <c:v>0</c:v>
                </c:pt>
                <c:pt idx="8">
                  <c:v>0</c:v>
                </c:pt>
                <c:pt idx="9">
                  <c:v>0.98514999999999986</c:v>
                </c:pt>
                <c:pt idx="10">
                  <c:v>0</c:v>
                </c:pt>
                <c:pt idx="11">
                  <c:v>3.2409249999999994</c:v>
                </c:pt>
                <c:pt idx="12">
                  <c:v>8.1666749999999979</c:v>
                </c:pt>
                <c:pt idx="13">
                  <c:v>32.795424999999994</c:v>
                </c:pt>
                <c:pt idx="14">
                  <c:v>51.513274999999986</c:v>
                </c:pt>
                <c:pt idx="15">
                  <c:v>43.632074999999993</c:v>
                </c:pt>
                <c:pt idx="16">
                  <c:v>17.033024999999995</c:v>
                </c:pt>
                <c:pt idx="17">
                  <c:v>2.2557749999999994</c:v>
                </c:pt>
                <c:pt idx="18">
                  <c:v>3.2409249999999994</c:v>
                </c:pt>
                <c:pt idx="19">
                  <c:v>0</c:v>
                </c:pt>
                <c:pt idx="20">
                  <c:v>0</c:v>
                </c:pt>
                <c:pt idx="21">
                  <c:v>0</c:v>
                </c:pt>
                <c:pt idx="22">
                  <c:v>0</c:v>
                </c:pt>
                <c:pt idx="23">
                  <c:v>0</c:v>
                </c:pt>
                <c:pt idx="24">
                  <c:v>22.943924999999997</c:v>
                </c:pt>
                <c:pt idx="25">
                  <c:v>48.557825000000001</c:v>
                </c:pt>
                <c:pt idx="26">
                  <c:v>62.349924999999999</c:v>
                </c:pt>
                <c:pt idx="27">
                  <c:v>50.528124999999989</c:v>
                </c:pt>
                <c:pt idx="28">
                  <c:v>30.825124999999996</c:v>
                </c:pt>
                <c:pt idx="29">
                  <c:v>11.122124999999997</c:v>
                </c:pt>
                <c:pt idx="30">
                  <c:v>0</c:v>
                </c:pt>
                <c:pt idx="31">
                  <c:v>0</c:v>
                </c:pt>
                <c:pt idx="32">
                  <c:v>0</c:v>
                </c:pt>
                <c:pt idx="33">
                  <c:v>0</c:v>
                </c:pt>
                <c:pt idx="34">
                  <c:v>0</c:v>
                </c:pt>
                <c:pt idx="35">
                  <c:v>2.2557749999999994</c:v>
                </c:pt>
                <c:pt idx="36">
                  <c:v>22.943924999999993</c:v>
                </c:pt>
                <c:pt idx="37">
                  <c:v>63.335074999999982</c:v>
                </c:pt>
                <c:pt idx="38">
                  <c:v>73.186574999999991</c:v>
                </c:pt>
                <c:pt idx="39">
                  <c:v>48.557824999999994</c:v>
                </c:pt>
                <c:pt idx="40">
                  <c:v>46.587524999999992</c:v>
                </c:pt>
                <c:pt idx="41">
                  <c:v>9.151824999999997</c:v>
                </c:pt>
                <c:pt idx="42">
                  <c:v>1.2706249999999994</c:v>
                </c:pt>
                <c:pt idx="43">
                  <c:v>0</c:v>
                </c:pt>
                <c:pt idx="44">
                  <c:v>0</c:v>
                </c:pt>
                <c:pt idx="45">
                  <c:v>0</c:v>
                </c:pt>
                <c:pt idx="46">
                  <c:v>0</c:v>
                </c:pt>
                <c:pt idx="47">
                  <c:v>1.2706249999999994</c:v>
                </c:pt>
                <c:pt idx="48">
                  <c:v>39.69147499999999</c:v>
                </c:pt>
                <c:pt idx="49">
                  <c:v>32.795424999999994</c:v>
                </c:pt>
                <c:pt idx="50">
                  <c:v>80.082624999999979</c:v>
                </c:pt>
                <c:pt idx="51">
                  <c:v>79.097474999999989</c:v>
                </c:pt>
                <c:pt idx="52">
                  <c:v>64.320224999999979</c:v>
                </c:pt>
                <c:pt idx="53">
                  <c:v>12.107274999999998</c:v>
                </c:pt>
                <c:pt idx="54">
                  <c:v>1.2706249999999994</c:v>
                </c:pt>
                <c:pt idx="55">
                  <c:v>0</c:v>
                </c:pt>
              </c:numCache>
            </c:numRef>
          </c:yVal>
          <c:smooth val="0"/>
          <c:extLst>
            <c:ext xmlns:c16="http://schemas.microsoft.com/office/drawing/2014/chart" uri="{C3380CC4-5D6E-409C-BE32-E72D297353CC}">
              <c16:uniqueId val="{00000004-5D64-4F28-B06C-01678502AD68}"/>
            </c:ext>
          </c:extLst>
        </c:ser>
        <c:ser>
          <c:idx val="1"/>
          <c:order val="1"/>
          <c:tx>
            <c:v>Predicted by HDD50 Regression</c:v>
          </c:tx>
          <c:spPr>
            <a:ln w="19050">
              <a:noFill/>
            </a:ln>
          </c:spPr>
          <c:trendline>
            <c:trendlineType val="linear"/>
            <c:dispRSqr val="0"/>
            <c:dispEq val="0"/>
          </c:trendline>
          <c:xVal>
            <c:numRef>
              <c:f>HDD!$N$138:$N$193</c:f>
              <c:numCache>
                <c:formatCode>General</c:formatCode>
                <c:ptCount val="56"/>
                <c:pt idx="0">
                  <c:v>229.75</c:v>
                </c:pt>
                <c:pt idx="1">
                  <c:v>597.65</c:v>
                </c:pt>
                <c:pt idx="2">
                  <c:v>762.25</c:v>
                </c:pt>
                <c:pt idx="3">
                  <c:v>599.54999999999995</c:v>
                </c:pt>
                <c:pt idx="4">
                  <c:v>399.5</c:v>
                </c:pt>
                <c:pt idx="5">
                  <c:v>133.35</c:v>
                </c:pt>
                <c:pt idx="6">
                  <c:v>16.5</c:v>
                </c:pt>
                <c:pt idx="7">
                  <c:v>2.1</c:v>
                </c:pt>
                <c:pt idx="8">
                  <c:v>0</c:v>
                </c:pt>
                <c:pt idx="9">
                  <c:v>0</c:v>
                </c:pt>
                <c:pt idx="10">
                  <c:v>5</c:v>
                </c:pt>
                <c:pt idx="11">
                  <c:v>74.099999999999994</c:v>
                </c:pt>
                <c:pt idx="12">
                  <c:v>148</c:v>
                </c:pt>
                <c:pt idx="13">
                  <c:v>376.29999999999995</c:v>
                </c:pt>
                <c:pt idx="14">
                  <c:v>543.6</c:v>
                </c:pt>
                <c:pt idx="15">
                  <c:v>416.35</c:v>
                </c:pt>
                <c:pt idx="16">
                  <c:v>251.25</c:v>
                </c:pt>
                <c:pt idx="17">
                  <c:v>97.95</c:v>
                </c:pt>
                <c:pt idx="18">
                  <c:v>14.45</c:v>
                </c:pt>
                <c:pt idx="19">
                  <c:v>0.95</c:v>
                </c:pt>
                <c:pt idx="20">
                  <c:v>0</c:v>
                </c:pt>
                <c:pt idx="21">
                  <c:v>0</c:v>
                </c:pt>
                <c:pt idx="22">
                  <c:v>9.85</c:v>
                </c:pt>
                <c:pt idx="23">
                  <c:v>38.799999999999997</c:v>
                </c:pt>
                <c:pt idx="24">
                  <c:v>318.60000000000002</c:v>
                </c:pt>
                <c:pt idx="25">
                  <c:v>426.04999999999995</c:v>
                </c:pt>
                <c:pt idx="26">
                  <c:v>612.65</c:v>
                </c:pt>
                <c:pt idx="27">
                  <c:v>562.95000000000005</c:v>
                </c:pt>
                <c:pt idx="28">
                  <c:v>424</c:v>
                </c:pt>
                <c:pt idx="29">
                  <c:v>155.5</c:v>
                </c:pt>
                <c:pt idx="30">
                  <c:v>39.25</c:v>
                </c:pt>
                <c:pt idx="31">
                  <c:v>0.6</c:v>
                </c:pt>
                <c:pt idx="32">
                  <c:v>0</c:v>
                </c:pt>
                <c:pt idx="33">
                  <c:v>0.25</c:v>
                </c:pt>
                <c:pt idx="34">
                  <c:v>15.95</c:v>
                </c:pt>
                <c:pt idx="35">
                  <c:v>81.599999999999994</c:v>
                </c:pt>
                <c:pt idx="36">
                  <c:v>327.70000000000005</c:v>
                </c:pt>
                <c:pt idx="37">
                  <c:v>590.25</c:v>
                </c:pt>
                <c:pt idx="38">
                  <c:v>760.55</c:v>
                </c:pt>
                <c:pt idx="39">
                  <c:v>650.75</c:v>
                </c:pt>
                <c:pt idx="40">
                  <c:v>573.20000000000005</c:v>
                </c:pt>
                <c:pt idx="41">
                  <c:v>171.25</c:v>
                </c:pt>
                <c:pt idx="42">
                  <c:v>18.899999999999999</c:v>
                </c:pt>
                <c:pt idx="43">
                  <c:v>2</c:v>
                </c:pt>
                <c:pt idx="44">
                  <c:v>0</c:v>
                </c:pt>
                <c:pt idx="45">
                  <c:v>0.2</c:v>
                </c:pt>
                <c:pt idx="46">
                  <c:v>14.8</c:v>
                </c:pt>
                <c:pt idx="47">
                  <c:v>43.75</c:v>
                </c:pt>
                <c:pt idx="48">
                  <c:v>309.35000000000002</c:v>
                </c:pt>
                <c:pt idx="49">
                  <c:v>428.70000000000005</c:v>
                </c:pt>
                <c:pt idx="50">
                  <c:v>792.7</c:v>
                </c:pt>
                <c:pt idx="51">
                  <c:v>909.84999999999991</c:v>
                </c:pt>
                <c:pt idx="52">
                  <c:v>565.9</c:v>
                </c:pt>
                <c:pt idx="53">
                  <c:v>155.55000000000001</c:v>
                </c:pt>
                <c:pt idx="54">
                  <c:v>21.2</c:v>
                </c:pt>
                <c:pt idx="55">
                  <c:v>7.45</c:v>
                </c:pt>
              </c:numCache>
            </c:numRef>
          </c:xVal>
          <c:yVal>
            <c:numRef>
              <c:f>'Monthly HDD50 Both'!$B$24:$B$79</c:f>
              <c:numCache>
                <c:formatCode>General</c:formatCode>
                <c:ptCount val="56"/>
                <c:pt idx="0">
                  <c:v>21.857238744041897</c:v>
                </c:pt>
                <c:pt idx="1">
                  <c:v>58.944859255331906</c:v>
                </c:pt>
                <c:pt idx="2">
                  <c:v>75.538015917898733</c:v>
                </c:pt>
                <c:pt idx="3">
                  <c:v>59.136396300647071</c:v>
                </c:pt>
                <c:pt idx="4">
                  <c:v>38.969561608384055</c:v>
                </c:pt>
                <c:pt idx="5">
                  <c:v>12.139253918577484</c:v>
                </c:pt>
                <c:pt idx="6">
                  <c:v>0.35972563169453275</c:v>
                </c:pt>
                <c:pt idx="7">
                  <c:v>-1.0919235538520182</c:v>
                </c:pt>
                <c:pt idx="8">
                  <c:v>-1.3036223934108904</c:v>
                </c:pt>
                <c:pt idx="9">
                  <c:v>-1.3036223934108904</c:v>
                </c:pt>
                <c:pt idx="10">
                  <c:v>-0.79957753731833792</c:v>
                </c:pt>
                <c:pt idx="11">
                  <c:v>6.1663223738807371</c:v>
                </c:pt>
                <c:pt idx="12">
                  <c:v>13.616105346928663</c:v>
                </c:pt>
                <c:pt idx="13">
                  <c:v>36.630793476114604</c:v>
                </c:pt>
                <c:pt idx="14">
                  <c:v>53.496134360971418</c:v>
                </c:pt>
                <c:pt idx="15">
                  <c:v>40.66819277341596</c:v>
                </c:pt>
                <c:pt idx="16">
                  <c:v>24.024631625239874</c:v>
                </c:pt>
                <c:pt idx="17">
                  <c:v>8.570616337442214</c:v>
                </c:pt>
                <c:pt idx="18">
                  <c:v>0.15306724069658628</c:v>
                </c:pt>
                <c:pt idx="19">
                  <c:v>-1.2078538707533053</c:v>
                </c:pt>
                <c:pt idx="20">
                  <c:v>-1.3036223934108904</c:v>
                </c:pt>
                <c:pt idx="21">
                  <c:v>-1.3036223934108904</c:v>
                </c:pt>
                <c:pt idx="22">
                  <c:v>-0.31065402690856203</c:v>
                </c:pt>
                <c:pt idx="23">
                  <c:v>2.6077656898673167</c:v>
                </c:pt>
                <c:pt idx="24">
                  <c:v>30.814115836806558</c:v>
                </c:pt>
                <c:pt idx="25">
                  <c:v>41.646039794235506</c:v>
                </c:pt>
                <c:pt idx="26">
                  <c:v>60.456993823609565</c:v>
                </c:pt>
                <c:pt idx="27">
                  <c:v>55.446787954049597</c:v>
                </c:pt>
                <c:pt idx="28">
                  <c:v>41.439381403237562</c:v>
                </c:pt>
                <c:pt idx="29">
                  <c:v>14.372172631067492</c:v>
                </c:pt>
                <c:pt idx="30">
                  <c:v>2.6531297269156466</c:v>
                </c:pt>
                <c:pt idx="31">
                  <c:v>-1.2431370106797841</c:v>
                </c:pt>
                <c:pt idx="32">
                  <c:v>-1.3036223934108904</c:v>
                </c:pt>
                <c:pt idx="33">
                  <c:v>-1.2784201506062627</c:v>
                </c:pt>
                <c:pt idx="34">
                  <c:v>0.30428069752435194</c:v>
                </c:pt>
                <c:pt idx="35">
                  <c:v>6.922389658019565</c:v>
                </c:pt>
                <c:pt idx="36">
                  <c:v>31.731477474895001</c:v>
                </c:pt>
                <c:pt idx="37">
                  <c:v>58.198872868314929</c:v>
                </c:pt>
                <c:pt idx="38">
                  <c:v>75.366640666827266</c:v>
                </c:pt>
                <c:pt idx="39">
                  <c:v>64.297815627034822</c:v>
                </c:pt>
                <c:pt idx="40">
                  <c:v>56.480079909039333</c:v>
                </c:pt>
                <c:pt idx="41">
                  <c:v>15.959913927759033</c:v>
                </c:pt>
                <c:pt idx="42">
                  <c:v>0.60166716261895781</c:v>
                </c:pt>
                <c:pt idx="43">
                  <c:v>-1.1020044509738693</c:v>
                </c:pt>
                <c:pt idx="44">
                  <c:v>-1.3036223934108904</c:v>
                </c:pt>
                <c:pt idx="45">
                  <c:v>-1.2834605991671884</c:v>
                </c:pt>
                <c:pt idx="46">
                  <c:v>0.18835038062306508</c:v>
                </c:pt>
                <c:pt idx="47">
                  <c:v>3.1067700973989441</c:v>
                </c:pt>
                <c:pt idx="48">
                  <c:v>29.881632853035335</c:v>
                </c:pt>
                <c:pt idx="49">
                  <c:v>41.913183567964566</c:v>
                </c:pt>
                <c:pt idx="50">
                  <c:v>78.607649091502381</c:v>
                </c:pt>
                <c:pt idx="51">
                  <c:v>90.417420069750875</c:v>
                </c:pt>
                <c:pt idx="52">
                  <c:v>55.744174419144201</c:v>
                </c:pt>
                <c:pt idx="53">
                  <c:v>14.377213079628419</c:v>
                </c:pt>
                <c:pt idx="54">
                  <c:v>0.83352779642153196</c:v>
                </c:pt>
                <c:pt idx="55">
                  <c:v>-0.55259555783298708</c:v>
                </c:pt>
              </c:numCache>
            </c:numRef>
          </c:yVal>
          <c:smooth val="0"/>
          <c:extLst>
            <c:ext xmlns:c16="http://schemas.microsoft.com/office/drawing/2014/chart" uri="{C3380CC4-5D6E-409C-BE32-E72D297353CC}">
              <c16:uniqueId val="{00000005-5D64-4F28-B06C-01678502AD68}"/>
            </c:ext>
          </c:extLst>
        </c:ser>
        <c:dLbls>
          <c:showLegendKey val="0"/>
          <c:showVal val="0"/>
          <c:showCatName val="0"/>
          <c:showSerName val="0"/>
          <c:showPercent val="0"/>
          <c:showBubbleSize val="0"/>
        </c:dLbls>
        <c:axId val="1520314767"/>
        <c:axId val="1520315247"/>
      </c:scatterChart>
      <c:valAx>
        <c:axId val="1520314767"/>
        <c:scaling>
          <c:orientation val="minMax"/>
        </c:scaling>
        <c:delete val="0"/>
        <c:axPos val="b"/>
        <c:title>
          <c:tx>
            <c:rich>
              <a:bodyPr/>
              <a:lstStyle/>
              <a:p>
                <a:pPr>
                  <a:defRPr/>
                </a:pPr>
                <a:r>
                  <a:rPr lang="en-US"/>
                  <a:t>hdd 50 logan bedford mean</a:t>
                </a:r>
              </a:p>
            </c:rich>
          </c:tx>
          <c:overlay val="0"/>
        </c:title>
        <c:numFmt formatCode="General" sourceLinked="1"/>
        <c:majorTickMark val="out"/>
        <c:minorTickMark val="none"/>
        <c:tickLblPos val="nextTo"/>
        <c:crossAx val="1520315247"/>
        <c:crosses val="autoZero"/>
        <c:crossBetween val="midCat"/>
      </c:valAx>
      <c:valAx>
        <c:axId val="1520315247"/>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520314767"/>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kwh Actual less Predicted ("residuals") vs HDD51, </a:t>
            </a:r>
            <a:br>
              <a:rPr lang="en-US" sz="1800" b="1" i="0" baseline="0">
                <a:effectLst/>
              </a:rPr>
            </a:br>
            <a:r>
              <a:rPr lang="en-US" sz="1800" b="1" i="0" baseline="0">
                <a:effectLst/>
              </a:rPr>
              <a:t>October 2 2022 through March 31 2023 -- NO TREND</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Residuals</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'HDD--Daily'!$N$70:$N$250</c:f>
              <c:numCache>
                <c:formatCode>General</c:formatCode>
                <c:ptCount val="181"/>
                <c:pt idx="0">
                  <c:v>0.55000000000000004</c:v>
                </c:pt>
                <c:pt idx="1">
                  <c:v>1.35</c:v>
                </c:pt>
                <c:pt idx="2">
                  <c:v>0.55000000000000004</c:v>
                </c:pt>
                <c:pt idx="3">
                  <c:v>0</c:v>
                </c:pt>
                <c:pt idx="4">
                  <c:v>0</c:v>
                </c:pt>
                <c:pt idx="5">
                  <c:v>0</c:v>
                </c:pt>
                <c:pt idx="6">
                  <c:v>1.2999999999999998</c:v>
                </c:pt>
                <c:pt idx="7">
                  <c:v>4</c:v>
                </c:pt>
                <c:pt idx="8">
                  <c:v>1.9500000000000002</c:v>
                </c:pt>
                <c:pt idx="9">
                  <c:v>2.7</c:v>
                </c:pt>
                <c:pt idx="10">
                  <c:v>1.6</c:v>
                </c:pt>
                <c:pt idx="11">
                  <c:v>0.05</c:v>
                </c:pt>
                <c:pt idx="12">
                  <c:v>0</c:v>
                </c:pt>
                <c:pt idx="13">
                  <c:v>0.9</c:v>
                </c:pt>
                <c:pt idx="14">
                  <c:v>1.5</c:v>
                </c:pt>
                <c:pt idx="15">
                  <c:v>1.45</c:v>
                </c:pt>
                <c:pt idx="16">
                  <c:v>0.65</c:v>
                </c:pt>
                <c:pt idx="17">
                  <c:v>4.4000000000000004</c:v>
                </c:pt>
                <c:pt idx="18">
                  <c:v>3.9</c:v>
                </c:pt>
                <c:pt idx="19">
                  <c:v>3.4000000000000004</c:v>
                </c:pt>
                <c:pt idx="20">
                  <c:v>2.85</c:v>
                </c:pt>
                <c:pt idx="21">
                  <c:v>1.75</c:v>
                </c:pt>
                <c:pt idx="22">
                  <c:v>0</c:v>
                </c:pt>
                <c:pt idx="23">
                  <c:v>0</c:v>
                </c:pt>
                <c:pt idx="24">
                  <c:v>0</c:v>
                </c:pt>
                <c:pt idx="25">
                  <c:v>0.25</c:v>
                </c:pt>
                <c:pt idx="26">
                  <c:v>6.05</c:v>
                </c:pt>
                <c:pt idx="27">
                  <c:v>7.15</c:v>
                </c:pt>
                <c:pt idx="28">
                  <c:v>6.5</c:v>
                </c:pt>
                <c:pt idx="29">
                  <c:v>3.05</c:v>
                </c:pt>
                <c:pt idx="30">
                  <c:v>0</c:v>
                </c:pt>
                <c:pt idx="31">
                  <c:v>1.1000000000000001</c:v>
                </c:pt>
                <c:pt idx="32">
                  <c:v>3.6</c:v>
                </c:pt>
                <c:pt idx="33">
                  <c:v>0.45</c:v>
                </c:pt>
                <c:pt idx="34">
                  <c:v>0</c:v>
                </c:pt>
                <c:pt idx="35">
                  <c:v>0</c:v>
                </c:pt>
                <c:pt idx="36">
                  <c:v>0</c:v>
                </c:pt>
                <c:pt idx="37">
                  <c:v>3.75</c:v>
                </c:pt>
                <c:pt idx="38">
                  <c:v>9.4</c:v>
                </c:pt>
                <c:pt idx="39">
                  <c:v>2.3499999999999996</c:v>
                </c:pt>
                <c:pt idx="40">
                  <c:v>0</c:v>
                </c:pt>
                <c:pt idx="41">
                  <c:v>0</c:v>
                </c:pt>
                <c:pt idx="42">
                  <c:v>2.1</c:v>
                </c:pt>
                <c:pt idx="43">
                  <c:v>13.350000000000001</c:v>
                </c:pt>
                <c:pt idx="44">
                  <c:v>15.25</c:v>
                </c:pt>
                <c:pt idx="45">
                  <c:v>6.7</c:v>
                </c:pt>
                <c:pt idx="46">
                  <c:v>10.75</c:v>
                </c:pt>
                <c:pt idx="47">
                  <c:v>13.45</c:v>
                </c:pt>
                <c:pt idx="48">
                  <c:v>15.350000000000001</c:v>
                </c:pt>
                <c:pt idx="49">
                  <c:v>18.05</c:v>
                </c:pt>
                <c:pt idx="50">
                  <c:v>18.600000000000001</c:v>
                </c:pt>
                <c:pt idx="51">
                  <c:v>11.1</c:v>
                </c:pt>
                <c:pt idx="52">
                  <c:v>10.050000000000001</c:v>
                </c:pt>
                <c:pt idx="53">
                  <c:v>13.6</c:v>
                </c:pt>
                <c:pt idx="54">
                  <c:v>4.3499999999999996</c:v>
                </c:pt>
                <c:pt idx="55">
                  <c:v>5.7</c:v>
                </c:pt>
                <c:pt idx="56">
                  <c:v>3</c:v>
                </c:pt>
                <c:pt idx="57">
                  <c:v>3.3</c:v>
                </c:pt>
                <c:pt idx="58">
                  <c:v>14.600000000000001</c:v>
                </c:pt>
                <c:pt idx="59">
                  <c:v>5.6999999999999993</c:v>
                </c:pt>
                <c:pt idx="60">
                  <c:v>11.9</c:v>
                </c:pt>
                <c:pt idx="61">
                  <c:v>12.7</c:v>
                </c:pt>
                <c:pt idx="62">
                  <c:v>3.85</c:v>
                </c:pt>
                <c:pt idx="63">
                  <c:v>13.25</c:v>
                </c:pt>
                <c:pt idx="64">
                  <c:v>13.75</c:v>
                </c:pt>
                <c:pt idx="65">
                  <c:v>5.8999999999999995</c:v>
                </c:pt>
                <c:pt idx="66">
                  <c:v>0.3</c:v>
                </c:pt>
                <c:pt idx="67">
                  <c:v>4.4000000000000004</c:v>
                </c:pt>
                <c:pt idx="68">
                  <c:v>13.3</c:v>
                </c:pt>
                <c:pt idx="69">
                  <c:v>19.2</c:v>
                </c:pt>
                <c:pt idx="70">
                  <c:v>23.3</c:v>
                </c:pt>
                <c:pt idx="71">
                  <c:v>23.55</c:v>
                </c:pt>
                <c:pt idx="72">
                  <c:v>19.25</c:v>
                </c:pt>
                <c:pt idx="73">
                  <c:v>20.350000000000001</c:v>
                </c:pt>
                <c:pt idx="74">
                  <c:v>12.8</c:v>
                </c:pt>
                <c:pt idx="75">
                  <c:v>8.0500000000000007</c:v>
                </c:pt>
                <c:pt idx="76">
                  <c:v>12.5</c:v>
                </c:pt>
                <c:pt idx="77">
                  <c:v>15.549999999999999</c:v>
                </c:pt>
                <c:pt idx="78">
                  <c:v>16.45</c:v>
                </c:pt>
                <c:pt idx="79">
                  <c:v>17.899999999999999</c:v>
                </c:pt>
                <c:pt idx="80">
                  <c:v>20.5</c:v>
                </c:pt>
                <c:pt idx="81">
                  <c:v>14.95</c:v>
                </c:pt>
                <c:pt idx="82">
                  <c:v>6.4499999999999993</c:v>
                </c:pt>
                <c:pt idx="83">
                  <c:v>35.65</c:v>
                </c:pt>
                <c:pt idx="84">
                  <c:v>30.700000000000003</c:v>
                </c:pt>
                <c:pt idx="85">
                  <c:v>24.15</c:v>
                </c:pt>
                <c:pt idx="86">
                  <c:v>21.3</c:v>
                </c:pt>
                <c:pt idx="87">
                  <c:v>17.899999999999999</c:v>
                </c:pt>
                <c:pt idx="88">
                  <c:v>12.2</c:v>
                </c:pt>
                <c:pt idx="89">
                  <c:v>4.4000000000000004</c:v>
                </c:pt>
                <c:pt idx="90">
                  <c:v>1.05</c:v>
                </c:pt>
                <c:pt idx="91">
                  <c:v>2.6500000000000004</c:v>
                </c:pt>
                <c:pt idx="92">
                  <c:v>10.7</c:v>
                </c:pt>
                <c:pt idx="93">
                  <c:v>13.05</c:v>
                </c:pt>
                <c:pt idx="94">
                  <c:v>8.75</c:v>
                </c:pt>
                <c:pt idx="95">
                  <c:v>10.899999999999999</c:v>
                </c:pt>
                <c:pt idx="96">
                  <c:v>16.8</c:v>
                </c:pt>
                <c:pt idx="97">
                  <c:v>14.5</c:v>
                </c:pt>
                <c:pt idx="98">
                  <c:v>20.85</c:v>
                </c:pt>
                <c:pt idx="99">
                  <c:v>16.399999999999999</c:v>
                </c:pt>
                <c:pt idx="100">
                  <c:v>15.95</c:v>
                </c:pt>
                <c:pt idx="101">
                  <c:v>22.450000000000003</c:v>
                </c:pt>
                <c:pt idx="102">
                  <c:v>14.75</c:v>
                </c:pt>
                <c:pt idx="103">
                  <c:v>1.5499999999999998</c:v>
                </c:pt>
                <c:pt idx="104">
                  <c:v>17.049999999999997</c:v>
                </c:pt>
                <c:pt idx="105">
                  <c:v>17.5</c:v>
                </c:pt>
                <c:pt idx="106">
                  <c:v>18.8</c:v>
                </c:pt>
                <c:pt idx="107">
                  <c:v>11.5</c:v>
                </c:pt>
                <c:pt idx="108">
                  <c:v>6.4</c:v>
                </c:pt>
                <c:pt idx="109">
                  <c:v>13.350000000000001</c:v>
                </c:pt>
                <c:pt idx="110">
                  <c:v>17.149999999999999</c:v>
                </c:pt>
                <c:pt idx="111">
                  <c:v>20.25</c:v>
                </c:pt>
                <c:pt idx="112">
                  <c:v>18.95</c:v>
                </c:pt>
                <c:pt idx="113">
                  <c:v>16.899999999999999</c:v>
                </c:pt>
                <c:pt idx="114">
                  <c:v>16.799999999999997</c:v>
                </c:pt>
                <c:pt idx="115">
                  <c:v>16.55</c:v>
                </c:pt>
                <c:pt idx="116">
                  <c:v>7.95</c:v>
                </c:pt>
                <c:pt idx="117">
                  <c:v>16.399999999999999</c:v>
                </c:pt>
                <c:pt idx="118">
                  <c:v>11.45</c:v>
                </c:pt>
                <c:pt idx="119">
                  <c:v>8.4</c:v>
                </c:pt>
                <c:pt idx="120">
                  <c:v>9.1999999999999993</c:v>
                </c:pt>
                <c:pt idx="121">
                  <c:v>18.75</c:v>
                </c:pt>
                <c:pt idx="122">
                  <c:v>25.3</c:v>
                </c:pt>
                <c:pt idx="123">
                  <c:v>20.45</c:v>
                </c:pt>
                <c:pt idx="124">
                  <c:v>34.349999999999994</c:v>
                </c:pt>
                <c:pt idx="125">
                  <c:v>47.25</c:v>
                </c:pt>
                <c:pt idx="126">
                  <c:v>15.3</c:v>
                </c:pt>
                <c:pt idx="127">
                  <c:v>11.95</c:v>
                </c:pt>
                <c:pt idx="128">
                  <c:v>21</c:v>
                </c:pt>
                <c:pt idx="129">
                  <c:v>9.75</c:v>
                </c:pt>
                <c:pt idx="130">
                  <c:v>11.25</c:v>
                </c:pt>
                <c:pt idx="131">
                  <c:v>6.4</c:v>
                </c:pt>
                <c:pt idx="132">
                  <c:v>11.85</c:v>
                </c:pt>
                <c:pt idx="133">
                  <c:v>12.1</c:v>
                </c:pt>
                <c:pt idx="134">
                  <c:v>12.45</c:v>
                </c:pt>
                <c:pt idx="135">
                  <c:v>9.6</c:v>
                </c:pt>
                <c:pt idx="136">
                  <c:v>7.45</c:v>
                </c:pt>
                <c:pt idx="137">
                  <c:v>0.3</c:v>
                </c:pt>
                <c:pt idx="138">
                  <c:v>6.25</c:v>
                </c:pt>
                <c:pt idx="139">
                  <c:v>20.399999999999999</c:v>
                </c:pt>
                <c:pt idx="140">
                  <c:v>11.7</c:v>
                </c:pt>
                <c:pt idx="141">
                  <c:v>2.2999999999999998</c:v>
                </c:pt>
                <c:pt idx="142">
                  <c:v>13.15</c:v>
                </c:pt>
                <c:pt idx="143">
                  <c:v>13</c:v>
                </c:pt>
                <c:pt idx="144">
                  <c:v>21.6</c:v>
                </c:pt>
                <c:pt idx="145">
                  <c:v>22.35</c:v>
                </c:pt>
                <c:pt idx="146">
                  <c:v>34.65</c:v>
                </c:pt>
                <c:pt idx="147">
                  <c:v>25.45</c:v>
                </c:pt>
                <c:pt idx="148">
                  <c:v>22.15</c:v>
                </c:pt>
                <c:pt idx="149">
                  <c:v>17.95</c:v>
                </c:pt>
                <c:pt idx="150">
                  <c:v>15</c:v>
                </c:pt>
                <c:pt idx="151">
                  <c:v>11.8</c:v>
                </c:pt>
                <c:pt idx="152">
                  <c:v>13.15</c:v>
                </c:pt>
                <c:pt idx="153">
                  <c:v>17</c:v>
                </c:pt>
                <c:pt idx="154">
                  <c:v>14.7</c:v>
                </c:pt>
                <c:pt idx="155">
                  <c:v>10.65</c:v>
                </c:pt>
                <c:pt idx="156">
                  <c:v>17.350000000000001</c:v>
                </c:pt>
                <c:pt idx="157">
                  <c:v>13.149999999999999</c:v>
                </c:pt>
                <c:pt idx="158">
                  <c:v>11.15</c:v>
                </c:pt>
                <c:pt idx="159">
                  <c:v>12.15</c:v>
                </c:pt>
                <c:pt idx="160">
                  <c:v>13.9</c:v>
                </c:pt>
                <c:pt idx="161">
                  <c:v>13.649999999999999</c:v>
                </c:pt>
                <c:pt idx="162">
                  <c:v>12.55</c:v>
                </c:pt>
                <c:pt idx="163">
                  <c:v>14.3</c:v>
                </c:pt>
                <c:pt idx="164">
                  <c:v>13.95</c:v>
                </c:pt>
                <c:pt idx="165">
                  <c:v>9.9499999999999993</c:v>
                </c:pt>
                <c:pt idx="166">
                  <c:v>6.15</c:v>
                </c:pt>
                <c:pt idx="167">
                  <c:v>4.75</c:v>
                </c:pt>
                <c:pt idx="168">
                  <c:v>17.25</c:v>
                </c:pt>
                <c:pt idx="169">
                  <c:v>11.8</c:v>
                </c:pt>
                <c:pt idx="170">
                  <c:v>6.9499999999999993</c:v>
                </c:pt>
                <c:pt idx="171">
                  <c:v>6.9</c:v>
                </c:pt>
                <c:pt idx="172">
                  <c:v>1.7</c:v>
                </c:pt>
                <c:pt idx="173">
                  <c:v>4.55</c:v>
                </c:pt>
                <c:pt idx="174">
                  <c:v>13.75</c:v>
                </c:pt>
                <c:pt idx="175">
                  <c:v>4.45</c:v>
                </c:pt>
                <c:pt idx="176">
                  <c:v>6.8999999999999995</c:v>
                </c:pt>
                <c:pt idx="177">
                  <c:v>10.95</c:v>
                </c:pt>
                <c:pt idx="178">
                  <c:v>11.2</c:v>
                </c:pt>
                <c:pt idx="179">
                  <c:v>14.3</c:v>
                </c:pt>
                <c:pt idx="180">
                  <c:v>12.95</c:v>
                </c:pt>
              </c:numCache>
            </c:numRef>
          </c:xVal>
          <c:yVal>
            <c:numRef>
              <c:f>'DAILY HDD51 118'!$C$27:$C$207</c:f>
              <c:numCache>
                <c:formatCode>General</c:formatCode>
                <c:ptCount val="181"/>
                <c:pt idx="0">
                  <c:v>-0.91969101631069283</c:v>
                </c:pt>
                <c:pt idx="1">
                  <c:v>-0.80903036728661726</c:v>
                </c:pt>
                <c:pt idx="2">
                  <c:v>-0.12969101631069291</c:v>
                </c:pt>
                <c:pt idx="3">
                  <c:v>0.33341728748525512</c:v>
                </c:pt>
                <c:pt idx="4">
                  <c:v>0.10341728748525514</c:v>
                </c:pt>
                <c:pt idx="5">
                  <c:v>-4.5827125147448466E-3</c:v>
                </c:pt>
                <c:pt idx="6">
                  <c:v>-0.76138415785062186</c:v>
                </c:pt>
                <c:pt idx="7">
                  <c:v>-3.0712794673943669</c:v>
                </c:pt>
                <c:pt idx="8">
                  <c:v>-1.3227848805185607</c:v>
                </c:pt>
                <c:pt idx="9">
                  <c:v>-1.9574780220584898</c:v>
                </c:pt>
                <c:pt idx="10">
                  <c:v>-1.2412614144665937</c:v>
                </c:pt>
                <c:pt idx="11">
                  <c:v>0.2347710780492599</c:v>
                </c:pt>
                <c:pt idx="12">
                  <c:v>0.28541728748525519</c:v>
                </c:pt>
                <c:pt idx="13">
                  <c:v>-0.5592144823626598</c:v>
                </c:pt>
                <c:pt idx="14">
                  <c:v>-1.0139689955946032</c:v>
                </c:pt>
                <c:pt idx="15">
                  <c:v>-0.89732278615860783</c:v>
                </c:pt>
                <c:pt idx="16">
                  <c:v>-0.20998343518268348</c:v>
                </c:pt>
                <c:pt idx="17">
                  <c:v>-3.4114491428823293</c:v>
                </c:pt>
                <c:pt idx="18">
                  <c:v>-2.9889870485223762</c:v>
                </c:pt>
                <c:pt idx="19">
                  <c:v>-2.5615249541624241</c:v>
                </c:pt>
                <c:pt idx="20">
                  <c:v>-2.1734166503664758</c:v>
                </c:pt>
                <c:pt idx="21">
                  <c:v>-1.1632000427745794</c:v>
                </c:pt>
                <c:pt idx="22">
                  <c:v>0.33741728748525512</c:v>
                </c:pt>
                <c:pt idx="23">
                  <c:v>0.33341728748525512</c:v>
                </c:pt>
                <c:pt idx="24">
                  <c:v>0.25741728748525516</c:v>
                </c:pt>
                <c:pt idx="25">
                  <c:v>0.12518624030527881</c:v>
                </c:pt>
                <c:pt idx="26">
                  <c:v>-4.8217740542701728</c:v>
                </c:pt>
                <c:pt idx="27">
                  <c:v>-5.7639906618620689</c:v>
                </c:pt>
                <c:pt idx="28">
                  <c:v>-5.210589939194131</c:v>
                </c:pt>
                <c:pt idx="29">
                  <c:v>-2.2660014881104562</c:v>
                </c:pt>
                <c:pt idx="30">
                  <c:v>0.34041728748525513</c:v>
                </c:pt>
                <c:pt idx="31">
                  <c:v>-0.70579932010664093</c:v>
                </c:pt>
                <c:pt idx="32">
                  <c:v>-2.7241097919064048</c:v>
                </c:pt>
                <c:pt idx="33">
                  <c:v>-0.21739859743870227</c:v>
                </c:pt>
                <c:pt idx="34">
                  <c:v>-0.12058271251474484</c:v>
                </c:pt>
                <c:pt idx="35">
                  <c:v>-0.55558271251474478</c:v>
                </c:pt>
                <c:pt idx="36">
                  <c:v>-0.35058271251474482</c:v>
                </c:pt>
                <c:pt idx="37">
                  <c:v>-2.8600484202143903</c:v>
                </c:pt>
                <c:pt idx="38">
                  <c:v>-1.9000700864818576</c:v>
                </c:pt>
                <c:pt idx="39">
                  <c:v>2.0870454439934774</c:v>
                </c:pt>
                <c:pt idx="40">
                  <c:v>0.67941728748525509</c:v>
                </c:pt>
                <c:pt idx="41">
                  <c:v>-7.0582712514744794E-2</c:v>
                </c:pt>
                <c:pt idx="42">
                  <c:v>-1.2847235088265465</c:v>
                </c:pt>
                <c:pt idx="43">
                  <c:v>-10.875120631925485</c:v>
                </c:pt>
                <c:pt idx="44">
                  <c:v>-6.089676590493303</c:v>
                </c:pt>
                <c:pt idx="45">
                  <c:v>0.5108252230618886</c:v>
                </c:pt>
                <c:pt idx="46">
                  <c:v>-7.0055177412537288</c:v>
                </c:pt>
                <c:pt idx="47">
                  <c:v>-7.2744130507974738</c:v>
                </c:pt>
                <c:pt idx="48">
                  <c:v>-7.2749690093652957</c:v>
                </c:pt>
                <c:pt idx="49">
                  <c:v>-7.116864318909041</c:v>
                </c:pt>
                <c:pt idx="50">
                  <c:v>-4.4839726227049894</c:v>
                </c:pt>
                <c:pt idx="51">
                  <c:v>-2.9200412073056947</c:v>
                </c:pt>
                <c:pt idx="52">
                  <c:v>-5.0284708091497965</c:v>
                </c:pt>
                <c:pt idx="53">
                  <c:v>-4.8553516791054587</c:v>
                </c:pt>
                <c:pt idx="54">
                  <c:v>-0.60380293344633396</c:v>
                </c:pt>
                <c:pt idx="55">
                  <c:v>-1.0352505882182061</c:v>
                </c:pt>
                <c:pt idx="56">
                  <c:v>1.6066447213255381</c:v>
                </c:pt>
                <c:pt idx="57">
                  <c:v>-0.43223253529043282</c:v>
                </c:pt>
                <c:pt idx="58">
                  <c:v>-5.9682758678253665</c:v>
                </c:pt>
                <c:pt idx="59">
                  <c:v>-0.92825058821820505</c:v>
                </c:pt>
                <c:pt idx="60">
                  <c:v>-4.2163805582816209</c:v>
                </c:pt>
                <c:pt idx="61">
                  <c:v>-2.5737199092575445</c:v>
                </c:pt>
                <c:pt idx="62">
                  <c:v>0.18765916091361889</c:v>
                </c:pt>
                <c:pt idx="63">
                  <c:v>-6.1888282130534931</c:v>
                </c:pt>
                <c:pt idx="64">
                  <c:v>-3.7322903074134448</c:v>
                </c:pt>
                <c:pt idx="65">
                  <c:v>-0.29383542596218692</c:v>
                </c:pt>
                <c:pt idx="66">
                  <c:v>2.1175400308692831</c:v>
                </c:pt>
                <c:pt idx="67">
                  <c:v>-1.9304491428823289</c:v>
                </c:pt>
                <c:pt idx="68">
                  <c:v>-4.8574744224894877</c:v>
                </c:pt>
                <c:pt idx="69">
                  <c:v>-6.1787271359369313</c:v>
                </c:pt>
                <c:pt idx="70">
                  <c:v>-5.0697163096885429</c:v>
                </c:pt>
                <c:pt idx="71">
                  <c:v>-2.8229473568685215</c:v>
                </c:pt>
                <c:pt idx="72">
                  <c:v>-4.4353733453729252</c:v>
                </c:pt>
                <c:pt idx="73">
                  <c:v>-3.4005899529648218</c:v>
                </c:pt>
                <c:pt idx="74">
                  <c:v>0.1689876718704646</c:v>
                </c:pt>
                <c:pt idx="75">
                  <c:v>0.21237756829001508</c:v>
                </c:pt>
                <c:pt idx="76">
                  <c:v>-2.4881350715135628</c:v>
                </c:pt>
                <c:pt idx="77">
                  <c:v>0.2704461528907256</c:v>
                </c:pt>
                <c:pt idx="78">
                  <c:v>1.8108143830428123</c:v>
                </c:pt>
                <c:pt idx="79">
                  <c:v>2.0410743093989492</c:v>
                </c:pt>
                <c:pt idx="80">
                  <c:v>-1.6695285812728109</c:v>
                </c:pt>
                <c:pt idx="81">
                  <c:v>1.9022006661226687</c:v>
                </c:pt>
                <c:pt idx="82">
                  <c:v>-0.42694372975813444</c:v>
                </c:pt>
                <c:pt idx="83">
                  <c:v>2.5476699596206238</c:v>
                </c:pt>
                <c:pt idx="84">
                  <c:v>2.7336446937841536</c:v>
                </c:pt>
                <c:pt idx="85">
                  <c:v>-0.78670187010046178</c:v>
                </c:pt>
                <c:pt idx="86">
                  <c:v>0.6221320677512665</c:v>
                </c:pt>
                <c:pt idx="87">
                  <c:v>1.7330743093989494</c:v>
                </c:pt>
                <c:pt idx="88">
                  <c:v>-0.95325781489759009</c:v>
                </c:pt>
                <c:pt idx="89">
                  <c:v>2.017550857117671</c:v>
                </c:pt>
                <c:pt idx="90">
                  <c:v>2.0438468893293544</c:v>
                </c:pt>
                <c:pt idx="91">
                  <c:v>0.12616818737750535</c:v>
                </c:pt>
                <c:pt idx="92">
                  <c:v>0.74112846818226608</c:v>
                </c:pt>
                <c:pt idx="93">
                  <c:v>-1.0102433753095124</c:v>
                </c:pt>
                <c:pt idx="94">
                  <c:v>0.14233063618608099</c:v>
                </c:pt>
                <c:pt idx="95">
                  <c:v>-0.20745636956171509</c:v>
                </c:pt>
                <c:pt idx="96">
                  <c:v>0.5462909169908432</c:v>
                </c:pt>
                <c:pt idx="97">
                  <c:v>7.1030165510466254</c:v>
                </c:pt>
                <c:pt idx="98">
                  <c:v>4.0269479526752221</c:v>
                </c:pt>
                <c:pt idx="99">
                  <c:v>4.2224605924788072</c:v>
                </c:pt>
                <c:pt idx="100">
                  <c:v>2.3382764774027631</c:v>
                </c:pt>
                <c:pt idx="101">
                  <c:v>4.2342692507233721</c:v>
                </c:pt>
                <c:pt idx="102">
                  <c:v>5.4417855038666474</c:v>
                </c:pt>
                <c:pt idx="103">
                  <c:v>5.6143847949694017</c:v>
                </c:pt>
                <c:pt idx="104">
                  <c:v>2.1750598698108679</c:v>
                </c:pt>
                <c:pt idx="105">
                  <c:v>3.5032439848869075</c:v>
                </c:pt>
                <c:pt idx="106">
                  <c:v>6.3924425395510305</c:v>
                </c:pt>
                <c:pt idx="107">
                  <c:v>5.2737891172063414</c:v>
                </c:pt>
                <c:pt idx="108">
                  <c:v>4.5747024796778595</c:v>
                </c:pt>
                <c:pt idx="109">
                  <c:v>4.5858793680745134</c:v>
                </c:pt>
                <c:pt idx="110">
                  <c:v>-4.2502325490611241</c:v>
                </c:pt>
                <c:pt idx="111">
                  <c:v>-3.0892975340928324</c:v>
                </c:pt>
                <c:pt idx="112">
                  <c:v>8.850391124304835E-2</c:v>
                </c:pt>
                <c:pt idx="113">
                  <c:v>2.2209984981188526</c:v>
                </c:pt>
                <c:pt idx="114">
                  <c:v>0.96329091699084479</c:v>
                </c:pt>
                <c:pt idx="115">
                  <c:v>2.8065219641708197</c:v>
                </c:pt>
                <c:pt idx="116">
                  <c:v>4.3406699871620056</c:v>
                </c:pt>
                <c:pt idx="117">
                  <c:v>-1.6605394075211937</c:v>
                </c:pt>
                <c:pt idx="118">
                  <c:v>0.7924353266423374</c:v>
                </c:pt>
                <c:pt idx="119">
                  <c:v>3.2578541022380483</c:v>
                </c:pt>
                <c:pt idx="120">
                  <c:v>1.2705147512621249</c:v>
                </c:pt>
                <c:pt idx="121">
                  <c:v>-4.5899112510129729</c:v>
                </c:pt>
                <c:pt idx="122">
                  <c:v>-2.2085646871283515</c:v>
                </c:pt>
                <c:pt idx="123">
                  <c:v>-0.41688237183681309</c:v>
                </c:pt>
                <c:pt idx="124">
                  <c:v>6.7554714049565092</c:v>
                </c:pt>
                <c:pt idx="125">
                  <c:v>0.8747493704697149</c:v>
                </c:pt>
                <c:pt idx="126">
                  <c:v>0.83467720007070056</c:v>
                </c:pt>
                <c:pt idx="127">
                  <c:v>1.7519732322823849</c:v>
                </c:pt>
                <c:pt idx="128">
                  <c:v>-5.8379906756327618</c:v>
                </c:pt>
                <c:pt idx="129">
                  <c:v>4.3684064474661763</c:v>
                </c:pt>
                <c:pt idx="130">
                  <c:v>2.6820201643863175</c:v>
                </c:pt>
                <c:pt idx="131">
                  <c:v>9.5827024796778595</c:v>
                </c:pt>
                <c:pt idx="132">
                  <c:v>2.0902656511543753</c:v>
                </c:pt>
                <c:pt idx="133">
                  <c:v>-3.1709653960256006</c:v>
                </c:pt>
                <c:pt idx="134">
                  <c:v>0.49151113792243173</c:v>
                </c:pt>
                <c:pt idx="135">
                  <c:v>0.53934507577416291</c:v>
                </c:pt>
                <c:pt idx="136">
                  <c:v>3.5111320815219598</c:v>
                </c:pt>
                <c:pt idx="137">
                  <c:v>4.9965400308692836</c:v>
                </c:pt>
                <c:pt idx="138">
                  <c:v>7.8436411079858459</c:v>
                </c:pt>
                <c:pt idx="139">
                  <c:v>0.33076383759918571</c:v>
                </c:pt>
                <c:pt idx="140">
                  <c:v>-0.59979572053763874</c:v>
                </c:pt>
                <c:pt idx="141">
                  <c:v>5.5966916534294731</c:v>
                </c:pt>
                <c:pt idx="142">
                  <c:v>-1.0515357941815022</c:v>
                </c:pt>
                <c:pt idx="143">
                  <c:v>-9.6597165873516744E-2</c:v>
                </c:pt>
                <c:pt idx="144">
                  <c:v>-6.9147451888647034</c:v>
                </c:pt>
                <c:pt idx="145">
                  <c:v>9.8465616695953671</c:v>
                </c:pt>
                <c:pt idx="146">
                  <c:v>-5.9674058516594712</c:v>
                </c:pt>
                <c:pt idx="147">
                  <c:v>4.9344966845636584</c:v>
                </c:pt>
                <c:pt idx="148">
                  <c:v>3.6146507339349654E-2</c:v>
                </c:pt>
                <c:pt idx="149">
                  <c:v>3.9884280999629507</c:v>
                </c:pt>
                <c:pt idx="150">
                  <c:v>5.0165544566866718</c:v>
                </c:pt>
                <c:pt idx="151">
                  <c:v>-0.19908813940963022</c:v>
                </c:pt>
                <c:pt idx="152">
                  <c:v>3.8894642058184967</c:v>
                </c:pt>
                <c:pt idx="153">
                  <c:v>7.5827060792468632</c:v>
                </c:pt>
                <c:pt idx="154">
                  <c:v>1.9244317133026456</c:v>
                </c:pt>
                <c:pt idx="155">
                  <c:v>4.8797746776182613</c:v>
                </c:pt>
                <c:pt idx="156">
                  <c:v>-0.4228173868051055</c:v>
                </c:pt>
                <c:pt idx="157">
                  <c:v>4.7894642058184989</c:v>
                </c:pt>
                <c:pt idx="158">
                  <c:v>3.7443125832583082</c:v>
                </c:pt>
                <c:pt idx="159">
                  <c:v>0.14838839453840258</c:v>
                </c:pt>
                <c:pt idx="160">
                  <c:v>3.5357710642785687</c:v>
                </c:pt>
                <c:pt idx="161">
                  <c:v>4.543002111458545</c:v>
                </c:pt>
                <c:pt idx="162">
                  <c:v>8.4142187190504405</c:v>
                </c:pt>
                <c:pt idx="163">
                  <c:v>6.9846013887906082</c:v>
                </c:pt>
                <c:pt idx="164">
                  <c:v>6.8261248548425755</c:v>
                </c:pt>
                <c:pt idx="165">
                  <c:v>0.34382160972219644</c:v>
                </c:pt>
                <c:pt idx="166">
                  <c:v>1.0579335268578358</c:v>
                </c:pt>
                <c:pt idx="167">
                  <c:v>0.42702739106570409</c:v>
                </c:pt>
                <c:pt idx="168">
                  <c:v>-7.4985249679331138</c:v>
                </c:pt>
                <c:pt idx="169">
                  <c:v>0.32491186059036892</c:v>
                </c:pt>
                <c:pt idx="170">
                  <c:v>0.67659417588191229</c:v>
                </c:pt>
                <c:pt idx="171">
                  <c:v>-1.4287596146820931</c:v>
                </c:pt>
                <c:pt idx="172">
                  <c:v>2.1984461666614159</c:v>
                </c:pt>
                <c:pt idx="173">
                  <c:v>-0.3133877711903148</c:v>
                </c:pt>
                <c:pt idx="174">
                  <c:v>-2.9252903074134444</c:v>
                </c:pt>
                <c:pt idx="175">
                  <c:v>2.166904647681676</c:v>
                </c:pt>
                <c:pt idx="176">
                  <c:v>-1.4177596146820921</c:v>
                </c:pt>
                <c:pt idx="177">
                  <c:v>-3.0991025789977096</c:v>
                </c:pt>
                <c:pt idx="178">
                  <c:v>-1.3343336261776848</c:v>
                </c:pt>
                <c:pt idx="179">
                  <c:v>-5.4543986112093936</c:v>
                </c:pt>
                <c:pt idx="180">
                  <c:v>-1.82595095643752</c:v>
                </c:pt>
              </c:numCache>
            </c:numRef>
          </c:yVal>
          <c:smooth val="0"/>
          <c:extLst>
            <c:ext xmlns:c16="http://schemas.microsoft.com/office/drawing/2014/chart" uri="{C3380CC4-5D6E-409C-BE32-E72D297353CC}">
              <c16:uniqueId val="{00000000-5049-44BC-8A34-EEC924CAF893}"/>
            </c:ext>
          </c:extLst>
        </c:ser>
        <c:dLbls>
          <c:showLegendKey val="0"/>
          <c:showVal val="0"/>
          <c:showCatName val="0"/>
          <c:showSerName val="0"/>
          <c:showPercent val="0"/>
          <c:showBubbleSize val="0"/>
        </c:dLbls>
        <c:axId val="888672815"/>
        <c:axId val="888674255"/>
      </c:scatterChart>
      <c:valAx>
        <c:axId val="8886728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674255"/>
        <c:crosses val="autoZero"/>
        <c:crossBetween val="midCat"/>
      </c:valAx>
      <c:valAx>
        <c:axId val="8886742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86728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HDD!$R$138:$R$161</c:f>
              <c:numCache>
                <c:formatCode>General</c:formatCode>
                <c:ptCount val="24"/>
                <c:pt idx="0">
                  <c:v>336.05</c:v>
                </c:pt>
                <c:pt idx="1">
                  <c:v>718.7</c:v>
                </c:pt>
                <c:pt idx="2">
                  <c:v>885.65</c:v>
                </c:pt>
                <c:pt idx="3">
                  <c:v>709.34999999999991</c:v>
                </c:pt>
                <c:pt idx="4">
                  <c:v>514.95000000000005</c:v>
                </c:pt>
                <c:pt idx="5">
                  <c:v>210.85000000000002</c:v>
                </c:pt>
                <c:pt idx="6">
                  <c:v>54.45</c:v>
                </c:pt>
                <c:pt idx="7">
                  <c:v>6.35</c:v>
                </c:pt>
                <c:pt idx="8">
                  <c:v>0</c:v>
                </c:pt>
                <c:pt idx="9">
                  <c:v>0.05</c:v>
                </c:pt>
                <c:pt idx="10">
                  <c:v>11.3</c:v>
                </c:pt>
                <c:pt idx="11">
                  <c:v>116.5</c:v>
                </c:pt>
                <c:pt idx="12">
                  <c:v>221.39999999999998</c:v>
                </c:pt>
                <c:pt idx="13">
                  <c:v>488.2</c:v>
                </c:pt>
                <c:pt idx="14">
                  <c:v>665.5</c:v>
                </c:pt>
                <c:pt idx="15">
                  <c:v>529.79999999999995</c:v>
                </c:pt>
                <c:pt idx="16">
                  <c:v>343.9</c:v>
                </c:pt>
                <c:pt idx="17">
                  <c:v>167.2</c:v>
                </c:pt>
                <c:pt idx="18">
                  <c:v>41</c:v>
                </c:pt>
                <c:pt idx="19">
                  <c:v>9.5</c:v>
                </c:pt>
                <c:pt idx="20">
                  <c:v>0.35</c:v>
                </c:pt>
                <c:pt idx="21">
                  <c:v>0.15</c:v>
                </c:pt>
                <c:pt idx="22">
                  <c:v>20.45</c:v>
                </c:pt>
                <c:pt idx="23">
                  <c:v>79.400000000000006</c:v>
                </c:pt>
              </c:numCache>
            </c:numRef>
          </c:xVal>
          <c:yVal>
            <c:numRef>
              <c:f>'Gas Baseline'!$G$14:$G$37</c:f>
              <c:numCache>
                <c:formatCode>General</c:formatCode>
                <c:ptCount val="24"/>
                <c:pt idx="0">
                  <c:v>26.884524999999996</c:v>
                </c:pt>
                <c:pt idx="1">
                  <c:v>57.424174999999984</c:v>
                </c:pt>
                <c:pt idx="2">
                  <c:v>71.216274999999996</c:v>
                </c:pt>
                <c:pt idx="3">
                  <c:v>51.513274999999993</c:v>
                </c:pt>
                <c:pt idx="4">
                  <c:v>30.825124999999996</c:v>
                </c:pt>
                <c:pt idx="5">
                  <c:v>8.1666749999999979</c:v>
                </c:pt>
                <c:pt idx="6">
                  <c:v>0</c:v>
                </c:pt>
                <c:pt idx="7">
                  <c:v>0</c:v>
                </c:pt>
                <c:pt idx="8">
                  <c:v>0</c:v>
                </c:pt>
                <c:pt idx="9">
                  <c:v>0.98514999999999986</c:v>
                </c:pt>
                <c:pt idx="10">
                  <c:v>0</c:v>
                </c:pt>
                <c:pt idx="11">
                  <c:v>3.2409249999999994</c:v>
                </c:pt>
                <c:pt idx="12">
                  <c:v>8.1666749999999979</c:v>
                </c:pt>
                <c:pt idx="13">
                  <c:v>32.795424999999994</c:v>
                </c:pt>
                <c:pt idx="14">
                  <c:v>51.513274999999986</c:v>
                </c:pt>
                <c:pt idx="15">
                  <c:v>43.632074999999993</c:v>
                </c:pt>
                <c:pt idx="16">
                  <c:v>17.033024999999995</c:v>
                </c:pt>
                <c:pt idx="17">
                  <c:v>2.2557749999999994</c:v>
                </c:pt>
                <c:pt idx="18">
                  <c:v>3.2409249999999994</c:v>
                </c:pt>
                <c:pt idx="19">
                  <c:v>0</c:v>
                </c:pt>
                <c:pt idx="20">
                  <c:v>0</c:v>
                </c:pt>
                <c:pt idx="21">
                  <c:v>0</c:v>
                </c:pt>
                <c:pt idx="22">
                  <c:v>0</c:v>
                </c:pt>
                <c:pt idx="23">
                  <c:v>0</c:v>
                </c:pt>
              </c:numCache>
            </c:numRef>
          </c:yVal>
          <c:smooth val="0"/>
          <c:extLst>
            <c:ext xmlns:c16="http://schemas.microsoft.com/office/drawing/2014/chart" uri="{C3380CC4-5D6E-409C-BE32-E72D297353CC}">
              <c16:uniqueId val="{00000003-FAF3-4BC1-9562-33B689EF1704}"/>
            </c:ext>
          </c:extLst>
        </c:ser>
        <c:ser>
          <c:idx val="1"/>
          <c:order val="1"/>
          <c:tx>
            <c:v>Predicted Y</c:v>
          </c:tx>
          <c:spPr>
            <a:ln w="19050">
              <a:noFill/>
            </a:ln>
          </c:spPr>
          <c:xVal>
            <c:numRef>
              <c:f>HDD!$R$138:$R$161</c:f>
              <c:numCache>
                <c:formatCode>General</c:formatCode>
                <c:ptCount val="24"/>
                <c:pt idx="0">
                  <c:v>336.05</c:v>
                </c:pt>
                <c:pt idx="1">
                  <c:v>718.7</c:v>
                </c:pt>
                <c:pt idx="2">
                  <c:v>885.65</c:v>
                </c:pt>
                <c:pt idx="3">
                  <c:v>709.34999999999991</c:v>
                </c:pt>
                <c:pt idx="4">
                  <c:v>514.95000000000005</c:v>
                </c:pt>
                <c:pt idx="5">
                  <c:v>210.85000000000002</c:v>
                </c:pt>
                <c:pt idx="6">
                  <c:v>54.45</c:v>
                </c:pt>
                <c:pt idx="7">
                  <c:v>6.35</c:v>
                </c:pt>
                <c:pt idx="8">
                  <c:v>0</c:v>
                </c:pt>
                <c:pt idx="9">
                  <c:v>0.05</c:v>
                </c:pt>
                <c:pt idx="10">
                  <c:v>11.3</c:v>
                </c:pt>
                <c:pt idx="11">
                  <c:v>116.5</c:v>
                </c:pt>
                <c:pt idx="12">
                  <c:v>221.39999999999998</c:v>
                </c:pt>
                <c:pt idx="13">
                  <c:v>488.2</c:v>
                </c:pt>
                <c:pt idx="14">
                  <c:v>665.5</c:v>
                </c:pt>
                <c:pt idx="15">
                  <c:v>529.79999999999995</c:v>
                </c:pt>
                <c:pt idx="16">
                  <c:v>343.9</c:v>
                </c:pt>
                <c:pt idx="17">
                  <c:v>167.2</c:v>
                </c:pt>
                <c:pt idx="18">
                  <c:v>41</c:v>
                </c:pt>
                <c:pt idx="19">
                  <c:v>9.5</c:v>
                </c:pt>
                <c:pt idx="20">
                  <c:v>0.35</c:v>
                </c:pt>
                <c:pt idx="21">
                  <c:v>0.15</c:v>
                </c:pt>
                <c:pt idx="22">
                  <c:v>20.45</c:v>
                </c:pt>
                <c:pt idx="23">
                  <c:v>79.400000000000006</c:v>
                </c:pt>
              </c:numCache>
            </c:numRef>
          </c:xVal>
          <c:yVal>
            <c:numRef>
              <c:f>'24 Month HDD54 Both'!$B$25:$B$48</c:f>
              <c:numCache>
                <c:formatCode>General</c:formatCode>
                <c:ptCount val="24"/>
                <c:pt idx="0">
                  <c:v>23.818041412066975</c:v>
                </c:pt>
                <c:pt idx="1">
                  <c:v>54.948773651995765</c:v>
                </c:pt>
                <c:pt idx="2">
                  <c:v>68.531096263928617</c:v>
                </c:pt>
                <c:pt idx="3">
                  <c:v>54.188098501222626</c:v>
                </c:pt>
                <c:pt idx="4">
                  <c:v>38.372563815629661</c:v>
                </c:pt>
                <c:pt idx="5">
                  <c:v>13.632316398506063</c:v>
                </c:pt>
                <c:pt idx="6">
                  <c:v>0.90829569466479221</c:v>
                </c:pt>
                <c:pt idx="7">
                  <c:v>-3.0049101611840898</c:v>
                </c:pt>
                <c:pt idx="8">
                  <c:v>-3.5215184186610209</c:v>
                </c:pt>
                <c:pt idx="9">
                  <c:v>-3.5174506371060845</c:v>
                </c:pt>
                <c:pt idx="10">
                  <c:v>-2.6021997872453793</c:v>
                </c:pt>
                <c:pt idx="11">
                  <c:v>5.9564126043409473</c:v>
                </c:pt>
                <c:pt idx="12">
                  <c:v>14.490618306597653</c:v>
                </c:pt>
                <c:pt idx="13">
                  <c:v>36.196300683738642</c:v>
                </c:pt>
                <c:pt idx="14">
                  <c:v>50.62065407754335</c:v>
                </c:pt>
                <c:pt idx="15">
                  <c:v>39.580694937445784</c:v>
                </c:pt>
                <c:pt idx="16">
                  <c:v>24.456683116191996</c:v>
                </c:pt>
                <c:pt idx="17">
                  <c:v>10.081143101046525</c:v>
                </c:pt>
                <c:pt idx="18">
                  <c:v>-0.18593754361311809</c:v>
                </c:pt>
                <c:pt idx="19">
                  <c:v>-2.748639923223092</c:v>
                </c:pt>
                <c:pt idx="20">
                  <c:v>-3.4930439477764654</c:v>
                </c:pt>
                <c:pt idx="21">
                  <c:v>-3.5093150739962113</c:v>
                </c:pt>
                <c:pt idx="22">
                  <c:v>-1.8577957626920059</c:v>
                </c:pt>
                <c:pt idx="23">
                  <c:v>2.9381186905780892</c:v>
                </c:pt>
              </c:numCache>
            </c:numRef>
          </c:yVal>
          <c:smooth val="0"/>
          <c:extLst>
            <c:ext xmlns:c16="http://schemas.microsoft.com/office/drawing/2014/chart" uri="{C3380CC4-5D6E-409C-BE32-E72D297353CC}">
              <c16:uniqueId val="{00000004-FAF3-4BC1-9562-33B689EF1704}"/>
            </c:ext>
          </c:extLst>
        </c:ser>
        <c:dLbls>
          <c:showLegendKey val="0"/>
          <c:showVal val="0"/>
          <c:showCatName val="0"/>
          <c:showSerName val="0"/>
          <c:showPercent val="0"/>
          <c:showBubbleSize val="0"/>
        </c:dLbls>
        <c:axId val="1677164031"/>
        <c:axId val="1677166431"/>
      </c:scatterChart>
      <c:valAx>
        <c:axId val="1677164031"/>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677166431"/>
        <c:crosses val="autoZero"/>
        <c:crossBetween val="midCat"/>
      </c:valAx>
      <c:valAx>
        <c:axId val="1677166431"/>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677164031"/>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HDD!$X$138:$X$193</c:f>
              <c:numCache>
                <c:formatCode>General</c:formatCode>
                <c:ptCount val="56"/>
                <c:pt idx="0">
                  <c:v>509.45</c:v>
                </c:pt>
                <c:pt idx="1">
                  <c:v>904.5</c:v>
                </c:pt>
                <c:pt idx="2">
                  <c:v>1071.5</c:v>
                </c:pt>
                <c:pt idx="3">
                  <c:v>876.6</c:v>
                </c:pt>
                <c:pt idx="4">
                  <c:v>695.4</c:v>
                </c:pt>
                <c:pt idx="5">
                  <c:v>351.9</c:v>
                </c:pt>
                <c:pt idx="6">
                  <c:v>153.65</c:v>
                </c:pt>
                <c:pt idx="7">
                  <c:v>36.549999999999997</c:v>
                </c:pt>
                <c:pt idx="8">
                  <c:v>2</c:v>
                </c:pt>
                <c:pt idx="9">
                  <c:v>3.85</c:v>
                </c:pt>
                <c:pt idx="10">
                  <c:v>32.549999999999997</c:v>
                </c:pt>
                <c:pt idx="11">
                  <c:v>216.95</c:v>
                </c:pt>
                <c:pt idx="12">
                  <c:v>365.20000000000005</c:v>
                </c:pt>
                <c:pt idx="13">
                  <c:v>668.40000000000009</c:v>
                </c:pt>
                <c:pt idx="14">
                  <c:v>850.85</c:v>
                </c:pt>
                <c:pt idx="15">
                  <c:v>703.1</c:v>
                </c:pt>
                <c:pt idx="16">
                  <c:v>493.6</c:v>
                </c:pt>
                <c:pt idx="17">
                  <c:v>300.35000000000002</c:v>
                </c:pt>
                <c:pt idx="18">
                  <c:v>110.95</c:v>
                </c:pt>
                <c:pt idx="19">
                  <c:v>44.849999999999994</c:v>
                </c:pt>
                <c:pt idx="20">
                  <c:v>3.25</c:v>
                </c:pt>
                <c:pt idx="21">
                  <c:v>3.7</c:v>
                </c:pt>
                <c:pt idx="22">
                  <c:v>63.599999999999994</c:v>
                </c:pt>
                <c:pt idx="23">
                  <c:v>189.45</c:v>
                </c:pt>
                <c:pt idx="24">
                  <c:v>603.1</c:v>
                </c:pt>
                <c:pt idx="25">
                  <c:v>727</c:v>
                </c:pt>
                <c:pt idx="26">
                  <c:v>912.45</c:v>
                </c:pt>
                <c:pt idx="27">
                  <c:v>842.95</c:v>
                </c:pt>
                <c:pt idx="28">
                  <c:v>728.90000000000009</c:v>
                </c:pt>
                <c:pt idx="29">
                  <c:v>389</c:v>
                </c:pt>
                <c:pt idx="30">
                  <c:v>166.10000000000002</c:v>
                </c:pt>
                <c:pt idx="31">
                  <c:v>27.599999999999998</c:v>
                </c:pt>
                <c:pt idx="32">
                  <c:v>0.7</c:v>
                </c:pt>
                <c:pt idx="33">
                  <c:v>11.05</c:v>
                </c:pt>
                <c:pt idx="34">
                  <c:v>85.15</c:v>
                </c:pt>
                <c:pt idx="35">
                  <c:v>243.35</c:v>
                </c:pt>
                <c:pt idx="36">
                  <c:v>588.70000000000005</c:v>
                </c:pt>
                <c:pt idx="37">
                  <c:v>897.25</c:v>
                </c:pt>
                <c:pt idx="38">
                  <c:v>1065.75</c:v>
                </c:pt>
                <c:pt idx="39">
                  <c:v>930.45</c:v>
                </c:pt>
                <c:pt idx="40">
                  <c:v>878.84999999999991</c:v>
                </c:pt>
                <c:pt idx="41">
                  <c:v>406.9</c:v>
                </c:pt>
                <c:pt idx="42">
                  <c:v>145.05000000000001</c:v>
                </c:pt>
                <c:pt idx="43">
                  <c:v>25.75</c:v>
                </c:pt>
                <c:pt idx="44">
                  <c:v>3.4</c:v>
                </c:pt>
                <c:pt idx="45">
                  <c:v>13.65</c:v>
                </c:pt>
                <c:pt idx="46">
                  <c:v>77.5</c:v>
                </c:pt>
                <c:pt idx="47">
                  <c:v>208.05</c:v>
                </c:pt>
                <c:pt idx="48">
                  <c:v>577.65000000000009</c:v>
                </c:pt>
                <c:pt idx="49">
                  <c:v>733.75</c:v>
                </c:pt>
                <c:pt idx="50">
                  <c:v>1102.5999999999999</c:v>
                </c:pt>
                <c:pt idx="51">
                  <c:v>1189.8499999999999</c:v>
                </c:pt>
                <c:pt idx="52">
                  <c:v>874.1</c:v>
                </c:pt>
                <c:pt idx="53">
                  <c:v>393.5</c:v>
                </c:pt>
                <c:pt idx="54">
                  <c:v>110</c:v>
                </c:pt>
                <c:pt idx="55">
                  <c:v>68.5</c:v>
                </c:pt>
              </c:numCache>
            </c:numRef>
          </c:xVal>
          <c:yVal>
            <c:numRef>
              <c:f>'Gas Baseline'!$G$14:$G$69</c:f>
              <c:numCache>
                <c:formatCode>General</c:formatCode>
                <c:ptCount val="56"/>
                <c:pt idx="0">
                  <c:v>26.884524999999996</c:v>
                </c:pt>
                <c:pt idx="1">
                  <c:v>57.424174999999984</c:v>
                </c:pt>
                <c:pt idx="2">
                  <c:v>71.216274999999996</c:v>
                </c:pt>
                <c:pt idx="3">
                  <c:v>51.513274999999993</c:v>
                </c:pt>
                <c:pt idx="4">
                  <c:v>30.825124999999996</c:v>
                </c:pt>
                <c:pt idx="5">
                  <c:v>8.1666749999999979</c:v>
                </c:pt>
                <c:pt idx="6">
                  <c:v>0</c:v>
                </c:pt>
                <c:pt idx="7">
                  <c:v>0</c:v>
                </c:pt>
                <c:pt idx="8">
                  <c:v>0</c:v>
                </c:pt>
                <c:pt idx="9">
                  <c:v>0.98514999999999986</c:v>
                </c:pt>
                <c:pt idx="10">
                  <c:v>0</c:v>
                </c:pt>
                <c:pt idx="11">
                  <c:v>3.2409249999999994</c:v>
                </c:pt>
                <c:pt idx="12">
                  <c:v>8.1666749999999979</c:v>
                </c:pt>
                <c:pt idx="13">
                  <c:v>32.795424999999994</c:v>
                </c:pt>
                <c:pt idx="14">
                  <c:v>51.513274999999986</c:v>
                </c:pt>
                <c:pt idx="15">
                  <c:v>43.632074999999993</c:v>
                </c:pt>
                <c:pt idx="16">
                  <c:v>17.033024999999995</c:v>
                </c:pt>
                <c:pt idx="17">
                  <c:v>2.2557749999999994</c:v>
                </c:pt>
                <c:pt idx="18">
                  <c:v>3.2409249999999994</c:v>
                </c:pt>
                <c:pt idx="19">
                  <c:v>0</c:v>
                </c:pt>
                <c:pt idx="20">
                  <c:v>0</c:v>
                </c:pt>
                <c:pt idx="21">
                  <c:v>0</c:v>
                </c:pt>
                <c:pt idx="22">
                  <c:v>0</c:v>
                </c:pt>
                <c:pt idx="23">
                  <c:v>0</c:v>
                </c:pt>
                <c:pt idx="24">
                  <c:v>22.943924999999997</c:v>
                </c:pt>
                <c:pt idx="25">
                  <c:v>48.557825000000001</c:v>
                </c:pt>
                <c:pt idx="26">
                  <c:v>62.349924999999999</c:v>
                </c:pt>
                <c:pt idx="27">
                  <c:v>50.528124999999989</c:v>
                </c:pt>
                <c:pt idx="28">
                  <c:v>30.825124999999996</c:v>
                </c:pt>
                <c:pt idx="29">
                  <c:v>11.122124999999997</c:v>
                </c:pt>
                <c:pt idx="30">
                  <c:v>0</c:v>
                </c:pt>
                <c:pt idx="31">
                  <c:v>0</c:v>
                </c:pt>
                <c:pt idx="32">
                  <c:v>0</c:v>
                </c:pt>
                <c:pt idx="33">
                  <c:v>0</c:v>
                </c:pt>
                <c:pt idx="34">
                  <c:v>0</c:v>
                </c:pt>
                <c:pt idx="35">
                  <c:v>2.2557749999999994</c:v>
                </c:pt>
                <c:pt idx="36">
                  <c:v>22.943924999999993</c:v>
                </c:pt>
                <c:pt idx="37">
                  <c:v>63.335074999999982</c:v>
                </c:pt>
                <c:pt idx="38">
                  <c:v>73.186574999999991</c:v>
                </c:pt>
                <c:pt idx="39">
                  <c:v>48.557824999999994</c:v>
                </c:pt>
                <c:pt idx="40">
                  <c:v>46.587524999999992</c:v>
                </c:pt>
                <c:pt idx="41">
                  <c:v>9.151824999999997</c:v>
                </c:pt>
                <c:pt idx="42">
                  <c:v>1.2706249999999994</c:v>
                </c:pt>
                <c:pt idx="43">
                  <c:v>0</c:v>
                </c:pt>
                <c:pt idx="44">
                  <c:v>0</c:v>
                </c:pt>
                <c:pt idx="45">
                  <c:v>0</c:v>
                </c:pt>
                <c:pt idx="46">
                  <c:v>0</c:v>
                </c:pt>
                <c:pt idx="47">
                  <c:v>1.2706249999999994</c:v>
                </c:pt>
                <c:pt idx="48">
                  <c:v>39.69147499999999</c:v>
                </c:pt>
                <c:pt idx="49">
                  <c:v>32.795424999999994</c:v>
                </c:pt>
                <c:pt idx="50">
                  <c:v>80.082624999999979</c:v>
                </c:pt>
                <c:pt idx="51">
                  <c:v>79.097474999999989</c:v>
                </c:pt>
                <c:pt idx="52">
                  <c:v>64.320224999999979</c:v>
                </c:pt>
                <c:pt idx="53">
                  <c:v>12.107274999999998</c:v>
                </c:pt>
                <c:pt idx="54">
                  <c:v>1.2706249999999994</c:v>
                </c:pt>
                <c:pt idx="55">
                  <c:v>0</c:v>
                </c:pt>
              </c:numCache>
            </c:numRef>
          </c:yVal>
          <c:smooth val="0"/>
          <c:extLst>
            <c:ext xmlns:c16="http://schemas.microsoft.com/office/drawing/2014/chart" uri="{C3380CC4-5D6E-409C-BE32-E72D297353CC}">
              <c16:uniqueId val="{00000003-C4A5-46B2-9FB9-E3B858C973AE}"/>
            </c:ext>
          </c:extLst>
        </c:ser>
        <c:ser>
          <c:idx val="1"/>
          <c:order val="1"/>
          <c:tx>
            <c:v>Predicted Y</c:v>
          </c:tx>
          <c:spPr>
            <a:ln w="19050">
              <a:noFill/>
            </a:ln>
          </c:spPr>
          <c:xVal>
            <c:numRef>
              <c:f>HDD!$X$138:$X$193</c:f>
              <c:numCache>
                <c:formatCode>General</c:formatCode>
                <c:ptCount val="56"/>
                <c:pt idx="0">
                  <c:v>509.45</c:v>
                </c:pt>
                <c:pt idx="1">
                  <c:v>904.5</c:v>
                </c:pt>
                <c:pt idx="2">
                  <c:v>1071.5</c:v>
                </c:pt>
                <c:pt idx="3">
                  <c:v>876.6</c:v>
                </c:pt>
                <c:pt idx="4">
                  <c:v>695.4</c:v>
                </c:pt>
                <c:pt idx="5">
                  <c:v>351.9</c:v>
                </c:pt>
                <c:pt idx="6">
                  <c:v>153.65</c:v>
                </c:pt>
                <c:pt idx="7">
                  <c:v>36.549999999999997</c:v>
                </c:pt>
                <c:pt idx="8">
                  <c:v>2</c:v>
                </c:pt>
                <c:pt idx="9">
                  <c:v>3.85</c:v>
                </c:pt>
                <c:pt idx="10">
                  <c:v>32.549999999999997</c:v>
                </c:pt>
                <c:pt idx="11">
                  <c:v>216.95</c:v>
                </c:pt>
                <c:pt idx="12">
                  <c:v>365.20000000000005</c:v>
                </c:pt>
                <c:pt idx="13">
                  <c:v>668.40000000000009</c:v>
                </c:pt>
                <c:pt idx="14">
                  <c:v>850.85</c:v>
                </c:pt>
                <c:pt idx="15">
                  <c:v>703.1</c:v>
                </c:pt>
                <c:pt idx="16">
                  <c:v>493.6</c:v>
                </c:pt>
                <c:pt idx="17">
                  <c:v>300.35000000000002</c:v>
                </c:pt>
                <c:pt idx="18">
                  <c:v>110.95</c:v>
                </c:pt>
                <c:pt idx="19">
                  <c:v>44.849999999999994</c:v>
                </c:pt>
                <c:pt idx="20">
                  <c:v>3.25</c:v>
                </c:pt>
                <c:pt idx="21">
                  <c:v>3.7</c:v>
                </c:pt>
                <c:pt idx="22">
                  <c:v>63.599999999999994</c:v>
                </c:pt>
                <c:pt idx="23">
                  <c:v>189.45</c:v>
                </c:pt>
                <c:pt idx="24">
                  <c:v>603.1</c:v>
                </c:pt>
                <c:pt idx="25">
                  <c:v>727</c:v>
                </c:pt>
                <c:pt idx="26">
                  <c:v>912.45</c:v>
                </c:pt>
                <c:pt idx="27">
                  <c:v>842.95</c:v>
                </c:pt>
                <c:pt idx="28">
                  <c:v>728.90000000000009</c:v>
                </c:pt>
                <c:pt idx="29">
                  <c:v>389</c:v>
                </c:pt>
                <c:pt idx="30">
                  <c:v>166.10000000000002</c:v>
                </c:pt>
                <c:pt idx="31">
                  <c:v>27.599999999999998</c:v>
                </c:pt>
                <c:pt idx="32">
                  <c:v>0.7</c:v>
                </c:pt>
                <c:pt idx="33">
                  <c:v>11.05</c:v>
                </c:pt>
                <c:pt idx="34">
                  <c:v>85.15</c:v>
                </c:pt>
                <c:pt idx="35">
                  <c:v>243.35</c:v>
                </c:pt>
                <c:pt idx="36">
                  <c:v>588.70000000000005</c:v>
                </c:pt>
                <c:pt idx="37">
                  <c:v>897.25</c:v>
                </c:pt>
                <c:pt idx="38">
                  <c:v>1065.75</c:v>
                </c:pt>
                <c:pt idx="39">
                  <c:v>930.45</c:v>
                </c:pt>
                <c:pt idx="40">
                  <c:v>878.84999999999991</c:v>
                </c:pt>
                <c:pt idx="41">
                  <c:v>406.9</c:v>
                </c:pt>
                <c:pt idx="42">
                  <c:v>145.05000000000001</c:v>
                </c:pt>
                <c:pt idx="43">
                  <c:v>25.75</c:v>
                </c:pt>
                <c:pt idx="44">
                  <c:v>3.4</c:v>
                </c:pt>
                <c:pt idx="45">
                  <c:v>13.65</c:v>
                </c:pt>
                <c:pt idx="46">
                  <c:v>77.5</c:v>
                </c:pt>
                <c:pt idx="47">
                  <c:v>208.05</c:v>
                </c:pt>
                <c:pt idx="48">
                  <c:v>577.65000000000009</c:v>
                </c:pt>
                <c:pt idx="49">
                  <c:v>733.75</c:v>
                </c:pt>
                <c:pt idx="50">
                  <c:v>1102.5999999999999</c:v>
                </c:pt>
                <c:pt idx="51">
                  <c:v>1189.8499999999999</c:v>
                </c:pt>
                <c:pt idx="52">
                  <c:v>874.1</c:v>
                </c:pt>
                <c:pt idx="53">
                  <c:v>393.5</c:v>
                </c:pt>
                <c:pt idx="54">
                  <c:v>110</c:v>
                </c:pt>
                <c:pt idx="55">
                  <c:v>68.5</c:v>
                </c:pt>
              </c:numCache>
            </c:numRef>
          </c:xVal>
          <c:yVal>
            <c:numRef>
              <c:f>'Monthly HDD60 both'!$B$25:$B$80</c:f>
              <c:numCache>
                <c:formatCode>General</c:formatCode>
                <c:ptCount val="56"/>
                <c:pt idx="0">
                  <c:v>28.068778596776362</c:v>
                </c:pt>
                <c:pt idx="1">
                  <c:v>55.474463954990298</c:v>
                </c:pt>
                <c:pt idx="2">
                  <c:v>67.059704949349822</c:v>
                </c:pt>
                <c:pt idx="3">
                  <c:v>53.538965609226047</c:v>
                </c:pt>
                <c:pt idx="4">
                  <c:v>40.968632266843144</c:v>
                </c:pt>
                <c:pt idx="5">
                  <c:v>17.139109622756351</c:v>
                </c:pt>
                <c:pt idx="6">
                  <c:v>3.385971735739739</c:v>
                </c:pt>
                <c:pt idx="7">
                  <c:v>-4.7375715004249281</c:v>
                </c:pt>
                <c:pt idx="8">
                  <c:v>-7.1343983049466129</c:v>
                </c:pt>
                <c:pt idx="9">
                  <c:v>-7.0060588089013125</c:v>
                </c:pt>
                <c:pt idx="10">
                  <c:v>-5.0150623026850365</c:v>
                </c:pt>
                <c:pt idx="11">
                  <c:v>7.7772636815059499</c:v>
                </c:pt>
                <c:pt idx="12">
                  <c:v>18.061766540271215</c:v>
                </c:pt>
                <c:pt idx="13">
                  <c:v>39.095569351587422</c:v>
                </c:pt>
                <c:pt idx="14">
                  <c:v>51.752618569676599</c:v>
                </c:pt>
                <c:pt idx="15">
                  <c:v>41.502802061193854</c:v>
                </c:pt>
                <c:pt idx="16">
                  <c:v>26.969221292820684</c:v>
                </c:pt>
                <c:pt idx="17">
                  <c:v>13.562946908629208</c:v>
                </c:pt>
                <c:pt idx="18">
                  <c:v>0.42375742161308505</c:v>
                </c:pt>
                <c:pt idx="19">
                  <c:v>-4.1617780857352038</c:v>
                </c:pt>
                <c:pt idx="20">
                  <c:v>-7.0476824292403286</c:v>
                </c:pt>
                <c:pt idx="21">
                  <c:v>-7.0164647139860667</c:v>
                </c:pt>
                <c:pt idx="22">
                  <c:v>-2.8610399501409471</c:v>
                </c:pt>
                <c:pt idx="23">
                  <c:v>5.8695144159677071</c:v>
                </c:pt>
                <c:pt idx="24">
                  <c:v>34.56553200469115</c:v>
                </c:pt>
                <c:pt idx="25">
                  <c:v>43.160809604697995</c:v>
                </c:pt>
                <c:pt idx="26">
                  <c:v>56.025976924482265</c:v>
                </c:pt>
                <c:pt idx="27">
                  <c:v>51.204574235212888</c:v>
                </c:pt>
                <c:pt idx="28">
                  <c:v>43.292617735771557</c:v>
                </c:pt>
                <c:pt idx="29">
                  <c:v>19.712836813718855</c:v>
                </c:pt>
                <c:pt idx="30">
                  <c:v>4.2496618577743277</c:v>
                </c:pt>
                <c:pt idx="31">
                  <c:v>-5.3584571704819197</c:v>
                </c:pt>
                <c:pt idx="32">
                  <c:v>-7.2245828156811474</c:v>
                </c:pt>
                <c:pt idx="33">
                  <c:v>-6.5065753648331182</c:v>
                </c:pt>
                <c:pt idx="34">
                  <c:v>-1.3660582529646135</c:v>
                </c:pt>
                <c:pt idx="35">
                  <c:v>9.6087029764226664</c:v>
                </c:pt>
                <c:pt idx="36">
                  <c:v>33.566565116554763</c:v>
                </c:pt>
                <c:pt idx="37">
                  <c:v>54.971511875893853</c:v>
                </c:pt>
                <c:pt idx="38">
                  <c:v>66.660811921100915</c:v>
                </c:pt>
                <c:pt idx="39">
                  <c:v>57.274685534652747</c:v>
                </c:pt>
                <c:pt idx="40">
                  <c:v>53.695054185497348</c:v>
                </c:pt>
                <c:pt idx="41">
                  <c:v>20.954608153832837</c:v>
                </c:pt>
                <c:pt idx="42">
                  <c:v>2.789366510880507</c:v>
                </c:pt>
                <c:pt idx="43">
                  <c:v>-5.4867966665272201</c:v>
                </c:pt>
                <c:pt idx="44">
                  <c:v>-7.0372765241555744</c:v>
                </c:pt>
                <c:pt idx="45">
                  <c:v>-6.3262063433640474</c:v>
                </c:pt>
                <c:pt idx="46">
                  <c:v>-1.8967594122870706</c:v>
                </c:pt>
                <c:pt idx="47">
                  <c:v>7.1598466464772113</c:v>
                </c:pt>
                <c:pt idx="48">
                  <c:v>32.799996775311214</c:v>
                </c:pt>
                <c:pt idx="49">
                  <c:v>43.629075333511928</c:v>
                </c:pt>
                <c:pt idx="50">
                  <c:v>69.217195936922153</c:v>
                </c:pt>
                <c:pt idx="51">
                  <c:v>75.269964061220762</c:v>
                </c:pt>
                <c:pt idx="52">
                  <c:v>53.365533857813475</c:v>
                </c:pt>
                <c:pt idx="53">
                  <c:v>20.025013966261476</c:v>
                </c:pt>
                <c:pt idx="54">
                  <c:v>0.35785335607630842</c:v>
                </c:pt>
                <c:pt idx="55">
                  <c:v>-2.5211137173723142</c:v>
                </c:pt>
              </c:numCache>
            </c:numRef>
          </c:yVal>
          <c:smooth val="0"/>
          <c:extLst>
            <c:ext xmlns:c16="http://schemas.microsoft.com/office/drawing/2014/chart" uri="{C3380CC4-5D6E-409C-BE32-E72D297353CC}">
              <c16:uniqueId val="{00000004-C4A5-46B2-9FB9-E3B858C973AE}"/>
            </c:ext>
          </c:extLst>
        </c:ser>
        <c:dLbls>
          <c:showLegendKey val="0"/>
          <c:showVal val="0"/>
          <c:showCatName val="0"/>
          <c:showSerName val="0"/>
          <c:showPercent val="0"/>
          <c:showBubbleSize val="0"/>
        </c:dLbls>
        <c:axId val="1706650079"/>
        <c:axId val="1706647679"/>
      </c:scatterChart>
      <c:valAx>
        <c:axId val="1706650079"/>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706647679"/>
        <c:crosses val="autoZero"/>
        <c:crossBetween val="midCat"/>
      </c:valAx>
      <c:valAx>
        <c:axId val="1706647679"/>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706650079"/>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HDD!$R$149:$R$154</c:f>
              <c:numCache>
                <c:formatCode>General</c:formatCode>
                <c:ptCount val="6"/>
                <c:pt idx="0">
                  <c:v>116.5</c:v>
                </c:pt>
                <c:pt idx="1">
                  <c:v>221.39999999999998</c:v>
                </c:pt>
                <c:pt idx="2">
                  <c:v>488.2</c:v>
                </c:pt>
                <c:pt idx="3">
                  <c:v>665.5</c:v>
                </c:pt>
                <c:pt idx="4">
                  <c:v>529.79999999999995</c:v>
                </c:pt>
                <c:pt idx="5">
                  <c:v>343.9</c:v>
                </c:pt>
              </c:numCache>
            </c:numRef>
          </c:xVal>
          <c:yVal>
            <c:numRef>
              <c:f>'Gas Baseline'!$G$25:$G$30</c:f>
              <c:numCache>
                <c:formatCode>General</c:formatCode>
                <c:ptCount val="6"/>
                <c:pt idx="0">
                  <c:v>3.2409249999999994</c:v>
                </c:pt>
                <c:pt idx="1">
                  <c:v>8.1666749999999979</c:v>
                </c:pt>
                <c:pt idx="2">
                  <c:v>32.795424999999994</c:v>
                </c:pt>
                <c:pt idx="3">
                  <c:v>51.513274999999986</c:v>
                </c:pt>
                <c:pt idx="4">
                  <c:v>43.632074999999993</c:v>
                </c:pt>
                <c:pt idx="5">
                  <c:v>17.033024999999995</c:v>
                </c:pt>
              </c:numCache>
            </c:numRef>
          </c:yVal>
          <c:smooth val="0"/>
          <c:extLst>
            <c:ext xmlns:c16="http://schemas.microsoft.com/office/drawing/2014/chart" uri="{C3380CC4-5D6E-409C-BE32-E72D297353CC}">
              <c16:uniqueId val="{00000003-06A8-4E98-8591-8135F41CF02E}"/>
            </c:ext>
          </c:extLst>
        </c:ser>
        <c:ser>
          <c:idx val="1"/>
          <c:order val="1"/>
          <c:tx>
            <c:v>Predicted Y</c:v>
          </c:tx>
          <c:spPr>
            <a:ln w="19050">
              <a:noFill/>
            </a:ln>
          </c:spPr>
          <c:xVal>
            <c:numRef>
              <c:f>HDD!$R$149:$R$154</c:f>
              <c:numCache>
                <c:formatCode>General</c:formatCode>
                <c:ptCount val="6"/>
                <c:pt idx="0">
                  <c:v>116.5</c:v>
                </c:pt>
                <c:pt idx="1">
                  <c:v>221.39999999999998</c:v>
                </c:pt>
                <c:pt idx="2">
                  <c:v>488.2</c:v>
                </c:pt>
                <c:pt idx="3">
                  <c:v>665.5</c:v>
                </c:pt>
                <c:pt idx="4">
                  <c:v>529.79999999999995</c:v>
                </c:pt>
                <c:pt idx="5">
                  <c:v>343.9</c:v>
                </c:pt>
              </c:numCache>
            </c:numRef>
          </c:xVal>
          <c:yVal>
            <c:numRef>
              <c:f>'6 Month Hdd54 Both'!$B$25:$B$30</c:f>
              <c:numCache>
                <c:formatCode>General</c:formatCode>
                <c:ptCount val="6"/>
                <c:pt idx="0">
                  <c:v>-1.2421368444629906</c:v>
                </c:pt>
                <c:pt idx="1">
                  <c:v>9.1546801932283053</c:v>
                </c:pt>
                <c:pt idx="2">
                  <c:v>35.597681009777759</c:v>
                </c:pt>
                <c:pt idx="3">
                  <c:v>53.170184925723106</c:v>
                </c:pt>
                <c:pt idx="4">
                  <c:v>39.720727613857434</c:v>
                </c:pt>
                <c:pt idx="5">
                  <c:v>21.295863101876389</c:v>
                </c:pt>
              </c:numCache>
            </c:numRef>
          </c:yVal>
          <c:smooth val="0"/>
          <c:extLst>
            <c:ext xmlns:c16="http://schemas.microsoft.com/office/drawing/2014/chart" uri="{C3380CC4-5D6E-409C-BE32-E72D297353CC}">
              <c16:uniqueId val="{00000004-06A8-4E98-8591-8135F41CF02E}"/>
            </c:ext>
          </c:extLst>
        </c:ser>
        <c:dLbls>
          <c:showLegendKey val="0"/>
          <c:showVal val="0"/>
          <c:showCatName val="0"/>
          <c:showSerName val="0"/>
          <c:showPercent val="0"/>
          <c:showBubbleSize val="0"/>
        </c:dLbls>
        <c:axId val="1607374223"/>
        <c:axId val="1607376143"/>
      </c:scatterChart>
      <c:valAx>
        <c:axId val="1607374223"/>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607376143"/>
        <c:crosses val="autoZero"/>
        <c:crossBetween val="midCat"/>
      </c:valAx>
      <c:valAx>
        <c:axId val="1607376143"/>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607374223"/>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HDD!$AC$149:$AC$154</c:f>
              <c:numCache>
                <c:formatCode>General</c:formatCode>
                <c:ptCount val="6"/>
                <c:pt idx="0">
                  <c:v>342.1</c:v>
                </c:pt>
                <c:pt idx="1">
                  <c:v>505.75</c:v>
                </c:pt>
                <c:pt idx="2">
                  <c:v>823.15</c:v>
                </c:pt>
                <c:pt idx="3">
                  <c:v>1005.85</c:v>
                </c:pt>
                <c:pt idx="4">
                  <c:v>848.1</c:v>
                </c:pt>
                <c:pt idx="5">
                  <c:v>629.65000000000009</c:v>
                </c:pt>
              </c:numCache>
            </c:numRef>
          </c:xVal>
          <c:yVal>
            <c:numRef>
              <c:f>'Gas Baseline'!$G$25:$G$30</c:f>
              <c:numCache>
                <c:formatCode>General</c:formatCode>
                <c:ptCount val="6"/>
                <c:pt idx="0">
                  <c:v>3.2409249999999994</c:v>
                </c:pt>
                <c:pt idx="1">
                  <c:v>8.1666749999999979</c:v>
                </c:pt>
                <c:pt idx="2">
                  <c:v>32.795424999999994</c:v>
                </c:pt>
                <c:pt idx="3">
                  <c:v>51.513274999999986</c:v>
                </c:pt>
                <c:pt idx="4">
                  <c:v>43.632074999999993</c:v>
                </c:pt>
                <c:pt idx="5">
                  <c:v>17.033024999999995</c:v>
                </c:pt>
              </c:numCache>
            </c:numRef>
          </c:yVal>
          <c:smooth val="0"/>
          <c:extLst>
            <c:ext xmlns:c16="http://schemas.microsoft.com/office/drawing/2014/chart" uri="{C3380CC4-5D6E-409C-BE32-E72D297353CC}">
              <c16:uniqueId val="{00000003-C162-41DF-9561-0889A731B21D}"/>
            </c:ext>
          </c:extLst>
        </c:ser>
        <c:ser>
          <c:idx val="1"/>
          <c:order val="1"/>
          <c:tx>
            <c:v>Predicted Y</c:v>
          </c:tx>
          <c:spPr>
            <a:ln w="19050">
              <a:noFill/>
            </a:ln>
          </c:spPr>
          <c:xVal>
            <c:numRef>
              <c:f>HDD!$AC$149:$AC$154</c:f>
              <c:numCache>
                <c:formatCode>General</c:formatCode>
                <c:ptCount val="6"/>
                <c:pt idx="0">
                  <c:v>342.1</c:v>
                </c:pt>
                <c:pt idx="1">
                  <c:v>505.75</c:v>
                </c:pt>
                <c:pt idx="2">
                  <c:v>823.15</c:v>
                </c:pt>
                <c:pt idx="3">
                  <c:v>1005.85</c:v>
                </c:pt>
                <c:pt idx="4">
                  <c:v>848.1</c:v>
                </c:pt>
                <c:pt idx="5">
                  <c:v>629.65000000000009</c:v>
                </c:pt>
              </c:numCache>
            </c:numRef>
          </c:xVal>
          <c:yVal>
            <c:numRef>
              <c:f>'6 Month HDD65 Both'!$B$25:$B$30</c:f>
              <c:numCache>
                <c:formatCode>General</c:formatCode>
                <c:ptCount val="6"/>
                <c:pt idx="0">
                  <c:v>-2.4946971788031895</c:v>
                </c:pt>
                <c:pt idx="1">
                  <c:v>10.948051255957441</c:v>
                </c:pt>
                <c:pt idx="2">
                  <c:v>37.020329613385016</c:v>
                </c:pt>
                <c:pt idx="3">
                  <c:v>52.02790760929561</c:v>
                </c:pt>
                <c:pt idx="4">
                  <c:v>39.069804550429197</c:v>
                </c:pt>
                <c:pt idx="5">
                  <c:v>21.125604149735896</c:v>
                </c:pt>
              </c:numCache>
            </c:numRef>
          </c:yVal>
          <c:smooth val="0"/>
          <c:extLst>
            <c:ext xmlns:c16="http://schemas.microsoft.com/office/drawing/2014/chart" uri="{C3380CC4-5D6E-409C-BE32-E72D297353CC}">
              <c16:uniqueId val="{00000004-C162-41DF-9561-0889A731B21D}"/>
            </c:ext>
          </c:extLst>
        </c:ser>
        <c:dLbls>
          <c:showLegendKey val="0"/>
          <c:showVal val="0"/>
          <c:showCatName val="0"/>
          <c:showSerName val="0"/>
          <c:showPercent val="0"/>
          <c:showBubbleSize val="0"/>
        </c:dLbls>
        <c:axId val="2087949295"/>
        <c:axId val="2087950255"/>
      </c:scatterChart>
      <c:valAx>
        <c:axId val="2087949295"/>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2087950255"/>
        <c:crosses val="autoZero"/>
        <c:crossBetween val="midCat"/>
      </c:valAx>
      <c:valAx>
        <c:axId val="2087950255"/>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2087949295"/>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'Downstairs kwh all'!$R$1</c:f>
              <c:strCache>
                <c:ptCount val="1"/>
                <c:pt idx="0">
                  <c:v>118 Main Panel-Water Heater-Water Heater (kWhs)</c:v>
                </c:pt>
              </c:strCache>
            </c:strRef>
          </c:tx>
          <c:spPr>
            <a:solidFill>
              <a:schemeClr val="accent1"/>
            </a:solidFill>
            <a:ln>
              <a:noFill/>
            </a:ln>
            <a:effectLst/>
          </c:spPr>
          <c:invertIfNegative val="0"/>
          <c:val>
            <c:numRef>
              <c:f>'Downstairs kwh all'!$R$2:$R$190</c:f>
              <c:numCache>
                <c:formatCode>General</c:formatCode>
                <c:ptCount val="140"/>
                <c:pt idx="0">
                  <c:v>1.3444</c:v>
                </c:pt>
                <c:pt idx="1">
                  <c:v>0.6694</c:v>
                </c:pt>
                <c:pt idx="2">
                  <c:v>1.3480000000000001</c:v>
                </c:pt>
                <c:pt idx="3">
                  <c:v>0.67900000000000005</c:v>
                </c:pt>
                <c:pt idx="4">
                  <c:v>1.3225</c:v>
                </c:pt>
                <c:pt idx="5">
                  <c:v>1.2602</c:v>
                </c:pt>
                <c:pt idx="6">
                  <c:v>0.60680000000000001</c:v>
                </c:pt>
                <c:pt idx="7">
                  <c:v>1.2810999999999999</c:v>
                </c:pt>
                <c:pt idx="8">
                  <c:v>0.66059999999999997</c:v>
                </c:pt>
                <c:pt idx="9">
                  <c:v>1.3591</c:v>
                </c:pt>
                <c:pt idx="10">
                  <c:v>0.76739999999999997</c:v>
                </c:pt>
                <c:pt idx="11">
                  <c:v>0.69299999999999995</c:v>
                </c:pt>
                <c:pt idx="12">
                  <c:v>1.3889</c:v>
                </c:pt>
                <c:pt idx="13">
                  <c:v>0.81389999999999996</c:v>
                </c:pt>
                <c:pt idx="14">
                  <c:v>0.75839999999999996</c:v>
                </c:pt>
                <c:pt idx="15">
                  <c:v>0.70660000000000001</c:v>
                </c:pt>
                <c:pt idx="16">
                  <c:v>1.3212999999999999</c:v>
                </c:pt>
                <c:pt idx="17">
                  <c:v>0.68989999999999996</c:v>
                </c:pt>
                <c:pt idx="18">
                  <c:v>1.3742000000000001</c:v>
                </c:pt>
                <c:pt idx="19">
                  <c:v>0.75329999999999997</c:v>
                </c:pt>
                <c:pt idx="20">
                  <c:v>0.84409999999999996</c:v>
                </c:pt>
                <c:pt idx="21">
                  <c:v>1.2541</c:v>
                </c:pt>
                <c:pt idx="22">
                  <c:v>0.82499999999999996</c:v>
                </c:pt>
                <c:pt idx="23">
                  <c:v>0.73080000000000001</c:v>
                </c:pt>
                <c:pt idx="24">
                  <c:v>0.69979999999999998</c:v>
                </c:pt>
                <c:pt idx="25">
                  <c:v>0.80720000000000003</c:v>
                </c:pt>
                <c:pt idx="26">
                  <c:v>0.72160000000000002</c:v>
                </c:pt>
                <c:pt idx="27">
                  <c:v>1.3668</c:v>
                </c:pt>
                <c:pt idx="28">
                  <c:v>0.66359999999999997</c:v>
                </c:pt>
                <c:pt idx="29">
                  <c:v>1.3553999999999999</c:v>
                </c:pt>
                <c:pt idx="30">
                  <c:v>0.64900000000000002</c:v>
                </c:pt>
                <c:pt idx="31">
                  <c:v>1.3778999999999999</c:v>
                </c:pt>
                <c:pt idx="32">
                  <c:v>1.3281000000000001</c:v>
                </c:pt>
                <c:pt idx="33">
                  <c:v>0.65210000000000001</c:v>
                </c:pt>
                <c:pt idx="34">
                  <c:v>1.3226</c:v>
                </c:pt>
                <c:pt idx="35">
                  <c:v>0.70040000000000002</c:v>
                </c:pt>
                <c:pt idx="36">
                  <c:v>1.3824000000000001</c:v>
                </c:pt>
                <c:pt idx="37">
                  <c:v>0.68610000000000004</c:v>
                </c:pt>
                <c:pt idx="38">
                  <c:v>1.365</c:v>
                </c:pt>
                <c:pt idx="39">
                  <c:v>1.3755999999999999</c:v>
                </c:pt>
                <c:pt idx="40">
                  <c:v>0.64690000000000003</c:v>
                </c:pt>
                <c:pt idx="41">
                  <c:v>1.38</c:v>
                </c:pt>
                <c:pt idx="42">
                  <c:v>0.6462</c:v>
                </c:pt>
                <c:pt idx="43">
                  <c:v>1.3754999999999999</c:v>
                </c:pt>
                <c:pt idx="44">
                  <c:v>1.3493999999999999</c:v>
                </c:pt>
                <c:pt idx="45">
                  <c:v>0.66039999999999999</c:v>
                </c:pt>
                <c:pt idx="46">
                  <c:v>1.3436999999999999</c:v>
                </c:pt>
                <c:pt idx="47">
                  <c:v>1.1943999999999999</c:v>
                </c:pt>
                <c:pt idx="48">
                  <c:v>1.2931999999999999</c:v>
                </c:pt>
                <c:pt idx="49">
                  <c:v>1.0632999999999999</c:v>
                </c:pt>
                <c:pt idx="50">
                  <c:v>1.3968</c:v>
                </c:pt>
                <c:pt idx="51">
                  <c:v>0.69410000000000005</c:v>
                </c:pt>
                <c:pt idx="52">
                  <c:v>1.1827000000000001</c:v>
                </c:pt>
                <c:pt idx="53">
                  <c:v>1.2609999999999999</c:v>
                </c:pt>
                <c:pt idx="54">
                  <c:v>1.1840999999999999</c:v>
                </c:pt>
                <c:pt idx="55">
                  <c:v>1.349</c:v>
                </c:pt>
                <c:pt idx="56">
                  <c:v>0.66790000000000005</c:v>
                </c:pt>
                <c:pt idx="57">
                  <c:v>1.1613</c:v>
                </c:pt>
                <c:pt idx="58">
                  <c:v>1.2956000000000001</c:v>
                </c:pt>
                <c:pt idx="59">
                  <c:v>0.64839999999999998</c:v>
                </c:pt>
                <c:pt idx="60">
                  <c:v>1.377</c:v>
                </c:pt>
                <c:pt idx="61">
                  <c:v>1.2806</c:v>
                </c:pt>
                <c:pt idx="62">
                  <c:v>1.2613000000000001</c:v>
                </c:pt>
                <c:pt idx="63">
                  <c:v>1.2088000000000001</c:v>
                </c:pt>
                <c:pt idx="64">
                  <c:v>1.1641999999999999</c:v>
                </c:pt>
                <c:pt idx="65">
                  <c:v>1.3207</c:v>
                </c:pt>
                <c:pt idx="66">
                  <c:v>0.66979999999999995</c:v>
                </c:pt>
                <c:pt idx="67">
                  <c:v>1.3246</c:v>
                </c:pt>
                <c:pt idx="68">
                  <c:v>1.1043000000000001</c:v>
                </c:pt>
                <c:pt idx="69">
                  <c:v>1.2535000000000001</c:v>
                </c:pt>
                <c:pt idx="70">
                  <c:v>1.2984</c:v>
                </c:pt>
                <c:pt idx="71">
                  <c:v>0.6744</c:v>
                </c:pt>
                <c:pt idx="72">
                  <c:v>1.4574</c:v>
                </c:pt>
                <c:pt idx="73">
                  <c:v>0.77290000000000003</c:v>
                </c:pt>
                <c:pt idx="74">
                  <c:v>0.79059999999999997</c:v>
                </c:pt>
                <c:pt idx="75">
                  <c:v>1.4365000000000001</c:v>
                </c:pt>
                <c:pt idx="76">
                  <c:v>1.3279000000000001</c:v>
                </c:pt>
                <c:pt idx="77">
                  <c:v>0.69979999999999998</c:v>
                </c:pt>
                <c:pt idx="78">
                  <c:v>1.3224</c:v>
                </c:pt>
                <c:pt idx="79">
                  <c:v>0.7087</c:v>
                </c:pt>
                <c:pt idx="80">
                  <c:v>0.7077</c:v>
                </c:pt>
                <c:pt idx="81">
                  <c:v>1.3865000000000001</c:v>
                </c:pt>
                <c:pt idx="82">
                  <c:v>0.65349999999999997</c:v>
                </c:pt>
                <c:pt idx="83">
                  <c:v>1.4393</c:v>
                </c:pt>
                <c:pt idx="84">
                  <c:v>0.72319999999999995</c:v>
                </c:pt>
                <c:pt idx="85">
                  <c:v>0.68010000000000004</c:v>
                </c:pt>
                <c:pt idx="86">
                  <c:v>1.5407</c:v>
                </c:pt>
                <c:pt idx="87">
                  <c:v>0.73880000000000001</c:v>
                </c:pt>
                <c:pt idx="88">
                  <c:v>1.4558</c:v>
                </c:pt>
                <c:pt idx="89">
                  <c:v>0.69289999999999996</c:v>
                </c:pt>
                <c:pt idx="90">
                  <c:v>1.3915</c:v>
                </c:pt>
                <c:pt idx="91">
                  <c:v>0.68089999999999995</c:v>
                </c:pt>
                <c:pt idx="92">
                  <c:v>0.69330000000000003</c:v>
                </c:pt>
                <c:pt idx="93">
                  <c:v>1.4807999999999999</c:v>
                </c:pt>
                <c:pt idx="94">
                  <c:v>0.79420000000000002</c:v>
                </c:pt>
                <c:pt idx="95">
                  <c:v>1.3614999999999999</c:v>
                </c:pt>
                <c:pt idx="96">
                  <c:v>0.74470000000000003</c:v>
                </c:pt>
                <c:pt idx="97">
                  <c:v>1.3603000000000001</c:v>
                </c:pt>
                <c:pt idx="98">
                  <c:v>1.2481</c:v>
                </c:pt>
                <c:pt idx="99">
                  <c:v>1.2912999999999999</c:v>
                </c:pt>
                <c:pt idx="100">
                  <c:v>1.4302999999999999</c:v>
                </c:pt>
                <c:pt idx="101">
                  <c:v>0.69089999999999996</c:v>
                </c:pt>
                <c:pt idx="102">
                  <c:v>1.3170999999999999</c:v>
                </c:pt>
                <c:pt idx="103">
                  <c:v>1.3660000000000001</c:v>
                </c:pt>
                <c:pt idx="104">
                  <c:v>0.75939999999999996</c:v>
                </c:pt>
                <c:pt idx="105">
                  <c:v>1.3817999999999999</c:v>
                </c:pt>
                <c:pt idx="106">
                  <c:v>1.3829</c:v>
                </c:pt>
                <c:pt idx="107">
                  <c:v>0.7389</c:v>
                </c:pt>
                <c:pt idx="108">
                  <c:v>1.4557</c:v>
                </c:pt>
                <c:pt idx="109">
                  <c:v>0.66139999999999999</c:v>
                </c:pt>
                <c:pt idx="110">
                  <c:v>1.3798999999999999</c:v>
                </c:pt>
                <c:pt idx="111">
                  <c:v>1.2503</c:v>
                </c:pt>
                <c:pt idx="112">
                  <c:v>0.94630000000000003</c:v>
                </c:pt>
                <c:pt idx="113">
                  <c:v>0.69499999999999995</c:v>
                </c:pt>
                <c:pt idx="114">
                  <c:v>1.4037999999999999</c:v>
                </c:pt>
                <c:pt idx="115">
                  <c:v>1.3233999999999999</c:v>
                </c:pt>
                <c:pt idx="116">
                  <c:v>1.1412</c:v>
                </c:pt>
                <c:pt idx="117">
                  <c:v>1.3098000000000001</c:v>
                </c:pt>
                <c:pt idx="118">
                  <c:v>1.3845000000000001</c:v>
                </c:pt>
                <c:pt idx="119">
                  <c:v>1.1656</c:v>
                </c:pt>
                <c:pt idx="120">
                  <c:v>1.3857999999999999</c:v>
                </c:pt>
                <c:pt idx="121">
                  <c:v>1.2168000000000001</c:v>
                </c:pt>
                <c:pt idx="122">
                  <c:v>1.323</c:v>
                </c:pt>
                <c:pt idx="123">
                  <c:v>0.69059999999999999</c:v>
                </c:pt>
                <c:pt idx="124">
                  <c:v>1.3994</c:v>
                </c:pt>
                <c:pt idx="125">
                  <c:v>1.333</c:v>
                </c:pt>
                <c:pt idx="126">
                  <c:v>1.2193000000000001</c:v>
                </c:pt>
                <c:pt idx="127">
                  <c:v>1.2599</c:v>
                </c:pt>
                <c:pt idx="128">
                  <c:v>0.67530000000000001</c:v>
                </c:pt>
                <c:pt idx="129">
                  <c:v>1.3884000000000001</c:v>
                </c:pt>
                <c:pt idx="130">
                  <c:v>1.367</c:v>
                </c:pt>
                <c:pt idx="131">
                  <c:v>0.69</c:v>
                </c:pt>
                <c:pt idx="132">
                  <c:v>1.3306</c:v>
                </c:pt>
                <c:pt idx="133">
                  <c:v>1.3170999999999999</c:v>
                </c:pt>
                <c:pt idx="134">
                  <c:v>1.3357000000000001</c:v>
                </c:pt>
                <c:pt idx="135">
                  <c:v>0.65569999999999995</c:v>
                </c:pt>
                <c:pt idx="136">
                  <c:v>1.381</c:v>
                </c:pt>
                <c:pt idx="137">
                  <c:v>1.3331</c:v>
                </c:pt>
                <c:pt idx="138">
                  <c:v>0.69479999999999997</c:v>
                </c:pt>
                <c:pt idx="139">
                  <c:v>1.4493</c:v>
                </c:pt>
              </c:numCache>
            </c:numRef>
          </c:val>
          <c:extLst>
            <c:ext xmlns:c16="http://schemas.microsoft.com/office/drawing/2014/chart" uri="{C3380CC4-5D6E-409C-BE32-E72D297353CC}">
              <c16:uniqueId val="{00000000-6117-4FCA-8B12-D5C66E4725BE}"/>
            </c:ext>
          </c:extLst>
        </c:ser>
        <c:dLbls>
          <c:showLegendKey val="0"/>
          <c:showVal val="0"/>
          <c:showCatName val="0"/>
          <c:showSerName val="0"/>
          <c:showPercent val="0"/>
          <c:showBubbleSize val="0"/>
        </c:dLbls>
        <c:gapWidth val="219"/>
        <c:overlap val="-27"/>
        <c:axId val="1932848575"/>
        <c:axId val="1932850975"/>
      </c:barChart>
      <c:catAx>
        <c:axId val="193284857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2850975"/>
        <c:crosses val="autoZero"/>
        <c:auto val="1"/>
        <c:lblAlgn val="ctr"/>
        <c:lblOffset val="100"/>
        <c:noMultiLvlLbl val="0"/>
      </c:catAx>
      <c:valAx>
        <c:axId val="19328509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2848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HDD!$J$138:$J$193</c:f>
              <c:numCache>
                <c:formatCode>General</c:formatCode>
                <c:ptCount val="56"/>
                <c:pt idx="0">
                  <c:v>144.15</c:v>
                </c:pt>
                <c:pt idx="1">
                  <c:v>480.95</c:v>
                </c:pt>
                <c:pt idx="2">
                  <c:v>639.90000000000009</c:v>
                </c:pt>
                <c:pt idx="3">
                  <c:v>491.95</c:v>
                </c:pt>
                <c:pt idx="4">
                  <c:v>291.14999999999998</c:v>
                </c:pt>
                <c:pt idx="5">
                  <c:v>71.75</c:v>
                </c:pt>
                <c:pt idx="6">
                  <c:v>3.8</c:v>
                </c:pt>
                <c:pt idx="7">
                  <c:v>0.75</c:v>
                </c:pt>
                <c:pt idx="8">
                  <c:v>0</c:v>
                </c:pt>
                <c:pt idx="9">
                  <c:v>0</c:v>
                </c:pt>
                <c:pt idx="10">
                  <c:v>1.85</c:v>
                </c:pt>
                <c:pt idx="11">
                  <c:v>44.5</c:v>
                </c:pt>
                <c:pt idx="12">
                  <c:v>90.8</c:v>
                </c:pt>
                <c:pt idx="13">
                  <c:v>273.85000000000002</c:v>
                </c:pt>
                <c:pt idx="14">
                  <c:v>425.55</c:v>
                </c:pt>
                <c:pt idx="15">
                  <c:v>307.25</c:v>
                </c:pt>
                <c:pt idx="16">
                  <c:v>168.7</c:v>
                </c:pt>
                <c:pt idx="17">
                  <c:v>49.85</c:v>
                </c:pt>
                <c:pt idx="18">
                  <c:v>2.25</c:v>
                </c:pt>
                <c:pt idx="19">
                  <c:v>0</c:v>
                </c:pt>
                <c:pt idx="20">
                  <c:v>0</c:v>
                </c:pt>
                <c:pt idx="21">
                  <c:v>0</c:v>
                </c:pt>
                <c:pt idx="22">
                  <c:v>3.7</c:v>
                </c:pt>
                <c:pt idx="23">
                  <c:v>17.25</c:v>
                </c:pt>
                <c:pt idx="24">
                  <c:v>217.79999999999998</c:v>
                </c:pt>
                <c:pt idx="25">
                  <c:v>313.85000000000002</c:v>
                </c:pt>
                <c:pt idx="26">
                  <c:v>497.95</c:v>
                </c:pt>
                <c:pt idx="27">
                  <c:v>451.05</c:v>
                </c:pt>
                <c:pt idx="28">
                  <c:v>311.20000000000005</c:v>
                </c:pt>
                <c:pt idx="29">
                  <c:v>90.15</c:v>
                </c:pt>
                <c:pt idx="30">
                  <c:v>18.700000000000003</c:v>
                </c:pt>
                <c:pt idx="31">
                  <c:v>0</c:v>
                </c:pt>
                <c:pt idx="32">
                  <c:v>0</c:v>
                </c:pt>
                <c:pt idx="33">
                  <c:v>0</c:v>
                </c:pt>
                <c:pt idx="34">
                  <c:v>5.7</c:v>
                </c:pt>
                <c:pt idx="35">
                  <c:v>47.699999999999996</c:v>
                </c:pt>
                <c:pt idx="36">
                  <c:v>236.9</c:v>
                </c:pt>
                <c:pt idx="37">
                  <c:v>473.25</c:v>
                </c:pt>
                <c:pt idx="38">
                  <c:v>642.40000000000009</c:v>
                </c:pt>
                <c:pt idx="39">
                  <c:v>540.45000000000005</c:v>
                </c:pt>
                <c:pt idx="40">
                  <c:v>457.4</c:v>
                </c:pt>
                <c:pt idx="41">
                  <c:v>100.75</c:v>
                </c:pt>
                <c:pt idx="42">
                  <c:v>6</c:v>
                </c:pt>
                <c:pt idx="43">
                  <c:v>0.8</c:v>
                </c:pt>
                <c:pt idx="44">
                  <c:v>0</c:v>
                </c:pt>
                <c:pt idx="45">
                  <c:v>0</c:v>
                </c:pt>
                <c:pt idx="46">
                  <c:v>6.1</c:v>
                </c:pt>
                <c:pt idx="47">
                  <c:v>19.849999999999998</c:v>
                </c:pt>
                <c:pt idx="48">
                  <c:v>219.14999999999998</c:v>
                </c:pt>
                <c:pt idx="49">
                  <c:v>312.89999999999998</c:v>
                </c:pt>
                <c:pt idx="50">
                  <c:v>669.84999999999991</c:v>
                </c:pt>
                <c:pt idx="51">
                  <c:v>797.84999999999991</c:v>
                </c:pt>
                <c:pt idx="52">
                  <c:v>445.4</c:v>
                </c:pt>
                <c:pt idx="53">
                  <c:v>92.449999999999989</c:v>
                </c:pt>
                <c:pt idx="54">
                  <c:v>7.8000000000000007</c:v>
                </c:pt>
                <c:pt idx="55">
                  <c:v>0.35</c:v>
                </c:pt>
              </c:numCache>
            </c:numRef>
          </c:xVal>
          <c:yVal>
            <c:numRef>
              <c:f>'Gas Baseline'!$E$14:$E$69</c:f>
              <c:numCache>
                <c:formatCode>General</c:formatCode>
                <c:ptCount val="56"/>
                <c:pt idx="0">
                  <c:v>21.958774999999996</c:v>
                </c:pt>
                <c:pt idx="1">
                  <c:v>37.721174999999988</c:v>
                </c:pt>
                <c:pt idx="2">
                  <c:v>51.513274999999993</c:v>
                </c:pt>
                <c:pt idx="3">
                  <c:v>41.661774999999999</c:v>
                </c:pt>
                <c:pt idx="4">
                  <c:v>26.884524999999996</c:v>
                </c:pt>
                <c:pt idx="5">
                  <c:v>8.1666749999999979</c:v>
                </c:pt>
                <c:pt idx="6">
                  <c:v>0</c:v>
                </c:pt>
                <c:pt idx="7">
                  <c:v>0</c:v>
                </c:pt>
                <c:pt idx="8">
                  <c:v>0</c:v>
                </c:pt>
                <c:pt idx="9">
                  <c:v>0</c:v>
                </c:pt>
                <c:pt idx="10">
                  <c:v>0</c:v>
                </c:pt>
                <c:pt idx="11">
                  <c:v>3.2409249999999994</c:v>
                </c:pt>
                <c:pt idx="12">
                  <c:v>8.1666749999999979</c:v>
                </c:pt>
                <c:pt idx="13">
                  <c:v>25.899374999999999</c:v>
                </c:pt>
                <c:pt idx="14">
                  <c:v>37.721174999999988</c:v>
                </c:pt>
                <c:pt idx="15">
                  <c:v>31.810274999999997</c:v>
                </c:pt>
                <c:pt idx="16">
                  <c:v>14.077574999999996</c:v>
                </c:pt>
                <c:pt idx="17">
                  <c:v>2.2557749999999994</c:v>
                </c:pt>
                <c:pt idx="18">
                  <c:v>3.2409249999999994</c:v>
                </c:pt>
                <c:pt idx="19">
                  <c:v>0</c:v>
                </c:pt>
                <c:pt idx="20">
                  <c:v>0</c:v>
                </c:pt>
                <c:pt idx="21">
                  <c:v>0</c:v>
                </c:pt>
                <c:pt idx="22">
                  <c:v>0</c:v>
                </c:pt>
                <c:pt idx="23">
                  <c:v>0</c:v>
                </c:pt>
                <c:pt idx="24">
                  <c:v>19.003324999999997</c:v>
                </c:pt>
                <c:pt idx="25">
                  <c:v>32.795425000000002</c:v>
                </c:pt>
                <c:pt idx="26">
                  <c:v>43.632075</c:v>
                </c:pt>
                <c:pt idx="27">
                  <c:v>33.780574999999992</c:v>
                </c:pt>
                <c:pt idx="28">
                  <c:v>19.988474999999998</c:v>
                </c:pt>
                <c:pt idx="29">
                  <c:v>10.136974999999998</c:v>
                </c:pt>
                <c:pt idx="30">
                  <c:v>0</c:v>
                </c:pt>
                <c:pt idx="31">
                  <c:v>0</c:v>
                </c:pt>
                <c:pt idx="32">
                  <c:v>0</c:v>
                </c:pt>
                <c:pt idx="33">
                  <c:v>0</c:v>
                </c:pt>
                <c:pt idx="34">
                  <c:v>0</c:v>
                </c:pt>
                <c:pt idx="35">
                  <c:v>2.2557749999999994</c:v>
                </c:pt>
                <c:pt idx="36">
                  <c:v>17.033024999999995</c:v>
                </c:pt>
                <c:pt idx="37">
                  <c:v>46.587524999999985</c:v>
                </c:pt>
                <c:pt idx="38">
                  <c:v>47.572674999999997</c:v>
                </c:pt>
                <c:pt idx="39">
                  <c:v>31.810274999999997</c:v>
                </c:pt>
                <c:pt idx="40">
                  <c:v>34.765724999999996</c:v>
                </c:pt>
                <c:pt idx="41">
                  <c:v>9.151824999999997</c:v>
                </c:pt>
                <c:pt idx="42">
                  <c:v>1.2706249999999994</c:v>
                </c:pt>
                <c:pt idx="43">
                  <c:v>0</c:v>
                </c:pt>
                <c:pt idx="44">
                  <c:v>0</c:v>
                </c:pt>
                <c:pt idx="45">
                  <c:v>0</c:v>
                </c:pt>
                <c:pt idx="46">
                  <c:v>0</c:v>
                </c:pt>
                <c:pt idx="47">
                  <c:v>1.2706249999999994</c:v>
                </c:pt>
                <c:pt idx="48">
                  <c:v>33.780574999999992</c:v>
                </c:pt>
                <c:pt idx="49">
                  <c:v>24.914224999999995</c:v>
                </c:pt>
                <c:pt idx="50">
                  <c:v>53.483574999999988</c:v>
                </c:pt>
                <c:pt idx="51">
                  <c:v>51.513274999999993</c:v>
                </c:pt>
                <c:pt idx="52">
                  <c:v>46.587524999999985</c:v>
                </c:pt>
                <c:pt idx="53">
                  <c:v>11.122124999999999</c:v>
                </c:pt>
                <c:pt idx="54">
                  <c:v>1.2706249999999994</c:v>
                </c:pt>
                <c:pt idx="55">
                  <c:v>0</c:v>
                </c:pt>
              </c:numCache>
            </c:numRef>
          </c:yVal>
          <c:smooth val="0"/>
          <c:extLst>
            <c:ext xmlns:c16="http://schemas.microsoft.com/office/drawing/2014/chart" uri="{C3380CC4-5D6E-409C-BE32-E72D297353CC}">
              <c16:uniqueId val="{00000003-66D0-4225-B57E-B14E8DAED25E}"/>
            </c:ext>
          </c:extLst>
        </c:ser>
        <c:ser>
          <c:idx val="1"/>
          <c:order val="1"/>
          <c:tx>
            <c:v>Predicted Y</c:v>
          </c:tx>
          <c:spPr>
            <a:ln w="19050">
              <a:noFill/>
            </a:ln>
          </c:spPr>
          <c:xVal>
            <c:numRef>
              <c:f>HDD!$J$138:$J$193</c:f>
              <c:numCache>
                <c:formatCode>General</c:formatCode>
                <c:ptCount val="56"/>
                <c:pt idx="0">
                  <c:v>144.15</c:v>
                </c:pt>
                <c:pt idx="1">
                  <c:v>480.95</c:v>
                </c:pt>
                <c:pt idx="2">
                  <c:v>639.90000000000009</c:v>
                </c:pt>
                <c:pt idx="3">
                  <c:v>491.95</c:v>
                </c:pt>
                <c:pt idx="4">
                  <c:v>291.14999999999998</c:v>
                </c:pt>
                <c:pt idx="5">
                  <c:v>71.75</c:v>
                </c:pt>
                <c:pt idx="6">
                  <c:v>3.8</c:v>
                </c:pt>
                <c:pt idx="7">
                  <c:v>0.75</c:v>
                </c:pt>
                <c:pt idx="8">
                  <c:v>0</c:v>
                </c:pt>
                <c:pt idx="9">
                  <c:v>0</c:v>
                </c:pt>
                <c:pt idx="10">
                  <c:v>1.85</c:v>
                </c:pt>
                <c:pt idx="11">
                  <c:v>44.5</c:v>
                </c:pt>
                <c:pt idx="12">
                  <c:v>90.8</c:v>
                </c:pt>
                <c:pt idx="13">
                  <c:v>273.85000000000002</c:v>
                </c:pt>
                <c:pt idx="14">
                  <c:v>425.55</c:v>
                </c:pt>
                <c:pt idx="15">
                  <c:v>307.25</c:v>
                </c:pt>
                <c:pt idx="16">
                  <c:v>168.7</c:v>
                </c:pt>
                <c:pt idx="17">
                  <c:v>49.85</c:v>
                </c:pt>
                <c:pt idx="18">
                  <c:v>2.25</c:v>
                </c:pt>
                <c:pt idx="19">
                  <c:v>0</c:v>
                </c:pt>
                <c:pt idx="20">
                  <c:v>0</c:v>
                </c:pt>
                <c:pt idx="21">
                  <c:v>0</c:v>
                </c:pt>
                <c:pt idx="22">
                  <c:v>3.7</c:v>
                </c:pt>
                <c:pt idx="23">
                  <c:v>17.25</c:v>
                </c:pt>
                <c:pt idx="24">
                  <c:v>217.79999999999998</c:v>
                </c:pt>
                <c:pt idx="25">
                  <c:v>313.85000000000002</c:v>
                </c:pt>
                <c:pt idx="26">
                  <c:v>497.95</c:v>
                </c:pt>
                <c:pt idx="27">
                  <c:v>451.05</c:v>
                </c:pt>
                <c:pt idx="28">
                  <c:v>311.20000000000005</c:v>
                </c:pt>
                <c:pt idx="29">
                  <c:v>90.15</c:v>
                </c:pt>
                <c:pt idx="30">
                  <c:v>18.700000000000003</c:v>
                </c:pt>
                <c:pt idx="31">
                  <c:v>0</c:v>
                </c:pt>
                <c:pt idx="32">
                  <c:v>0</c:v>
                </c:pt>
                <c:pt idx="33">
                  <c:v>0</c:v>
                </c:pt>
                <c:pt idx="34">
                  <c:v>5.7</c:v>
                </c:pt>
                <c:pt idx="35">
                  <c:v>47.699999999999996</c:v>
                </c:pt>
                <c:pt idx="36">
                  <c:v>236.9</c:v>
                </c:pt>
                <c:pt idx="37">
                  <c:v>473.25</c:v>
                </c:pt>
                <c:pt idx="38">
                  <c:v>642.40000000000009</c:v>
                </c:pt>
                <c:pt idx="39">
                  <c:v>540.45000000000005</c:v>
                </c:pt>
                <c:pt idx="40">
                  <c:v>457.4</c:v>
                </c:pt>
                <c:pt idx="41">
                  <c:v>100.75</c:v>
                </c:pt>
                <c:pt idx="42">
                  <c:v>6</c:v>
                </c:pt>
                <c:pt idx="43">
                  <c:v>0.8</c:v>
                </c:pt>
                <c:pt idx="44">
                  <c:v>0</c:v>
                </c:pt>
                <c:pt idx="45">
                  <c:v>0</c:v>
                </c:pt>
                <c:pt idx="46">
                  <c:v>6.1</c:v>
                </c:pt>
                <c:pt idx="47">
                  <c:v>19.849999999999998</c:v>
                </c:pt>
                <c:pt idx="48">
                  <c:v>219.14999999999998</c:v>
                </c:pt>
                <c:pt idx="49">
                  <c:v>312.89999999999998</c:v>
                </c:pt>
                <c:pt idx="50">
                  <c:v>669.84999999999991</c:v>
                </c:pt>
                <c:pt idx="51">
                  <c:v>797.84999999999991</c:v>
                </c:pt>
                <c:pt idx="52">
                  <c:v>445.4</c:v>
                </c:pt>
                <c:pt idx="53">
                  <c:v>92.449999999999989</c:v>
                </c:pt>
                <c:pt idx="54">
                  <c:v>7.8000000000000007</c:v>
                </c:pt>
                <c:pt idx="55">
                  <c:v>0.35</c:v>
                </c:pt>
              </c:numCache>
            </c:numRef>
          </c:xVal>
          <c:yVal>
            <c:numRef>
              <c:f>'Monthly HDD46 118'!$B$25:$B$80</c:f>
              <c:numCache>
                <c:formatCode>General</c:formatCode>
                <c:ptCount val="56"/>
                <c:pt idx="0">
                  <c:v>12.460040102341175</c:v>
                </c:pt>
                <c:pt idx="1">
                  <c:v>39.65841768370796</c:v>
                </c:pt>
                <c:pt idx="2">
                  <c:v>52.494469098667139</c:v>
                </c:pt>
                <c:pt idx="3">
                  <c:v>40.546725740106517</c:v>
                </c:pt>
                <c:pt idx="4">
                  <c:v>24.331065946940097</c:v>
                </c:pt>
                <c:pt idx="5">
                  <c:v>6.613357985681569</c:v>
                </c:pt>
                <c:pt idx="6">
                  <c:v>1.1260368554741071</c:v>
                </c:pt>
                <c:pt idx="7">
                  <c:v>0.87973325801814328</c:v>
                </c:pt>
                <c:pt idx="8">
                  <c:v>0.81916679962733241</c:v>
                </c:pt>
                <c:pt idx="9">
                  <c:v>0.81916679962733241</c:v>
                </c:pt>
                <c:pt idx="10">
                  <c:v>0.96856406365799907</c:v>
                </c:pt>
                <c:pt idx="11">
                  <c:v>4.4127766641487751</c:v>
                </c:pt>
                <c:pt idx="12">
                  <c:v>8.1517460288081622</c:v>
                </c:pt>
                <c:pt idx="13">
                  <c:v>22.93399964005873</c:v>
                </c:pt>
                <c:pt idx="14">
                  <c:v>35.184575290573399</c:v>
                </c:pt>
                <c:pt idx="15">
                  <c:v>25.631225920396169</c:v>
                </c:pt>
                <c:pt idx="16">
                  <c:v>14.442582173667049</c:v>
                </c:pt>
                <c:pt idx="17">
                  <c:v>4.8448174006698927</c:v>
                </c:pt>
                <c:pt idx="18">
                  <c:v>1.0008661747997649</c:v>
                </c:pt>
                <c:pt idx="19">
                  <c:v>0.81916679962733241</c:v>
                </c:pt>
                <c:pt idx="20">
                  <c:v>0.81916679962733241</c:v>
                </c:pt>
                <c:pt idx="21">
                  <c:v>0.81916679962733241</c:v>
                </c:pt>
                <c:pt idx="22">
                  <c:v>1.1179613276886657</c:v>
                </c:pt>
                <c:pt idx="23">
                  <c:v>2.2121953426159813</c:v>
                </c:pt>
                <c:pt idx="24">
                  <c:v>18.407666316318796</c:v>
                </c:pt>
                <c:pt idx="25">
                  <c:v>26.164210754235306</c:v>
                </c:pt>
                <c:pt idx="26">
                  <c:v>41.031257407233007</c:v>
                </c:pt>
                <c:pt idx="27">
                  <c:v>37.243834875860969</c:v>
                </c:pt>
                <c:pt idx="28">
                  <c:v>25.95020926792111</c:v>
                </c:pt>
                <c:pt idx="29">
                  <c:v>8.0992550982027947</c:v>
                </c:pt>
                <c:pt idx="30">
                  <c:v>2.3292904955048828</c:v>
                </c:pt>
                <c:pt idx="31">
                  <c:v>0.81916679962733241</c:v>
                </c:pt>
                <c:pt idx="32">
                  <c:v>0.81916679962733241</c:v>
                </c:pt>
                <c:pt idx="33">
                  <c:v>0.81916679962733241</c:v>
                </c:pt>
                <c:pt idx="34">
                  <c:v>1.2794718833974947</c:v>
                </c:pt>
                <c:pt idx="35">
                  <c:v>4.671193553282901</c:v>
                </c:pt>
                <c:pt idx="36">
                  <c:v>19.950092123338113</c:v>
                </c:pt>
                <c:pt idx="37">
                  <c:v>39.036602044228964</c:v>
                </c:pt>
                <c:pt idx="38">
                  <c:v>52.69635729330318</c:v>
                </c:pt>
                <c:pt idx="39">
                  <c:v>44.463356716045624</c:v>
                </c:pt>
                <c:pt idx="40">
                  <c:v>37.756630890236494</c:v>
                </c:pt>
                <c:pt idx="41">
                  <c:v>8.9552610434595881</c:v>
                </c:pt>
                <c:pt idx="42">
                  <c:v>1.303698466753819</c:v>
                </c:pt>
                <c:pt idx="43">
                  <c:v>0.88377102191086399</c:v>
                </c:pt>
                <c:pt idx="44">
                  <c:v>0.81916679962733241</c:v>
                </c:pt>
                <c:pt idx="45">
                  <c:v>0.81916679962733241</c:v>
                </c:pt>
                <c:pt idx="46">
                  <c:v>1.3117739945392604</c:v>
                </c:pt>
                <c:pt idx="47">
                  <c:v>2.4221590650374587</c:v>
                </c:pt>
                <c:pt idx="48">
                  <c:v>18.516685941422256</c:v>
                </c:pt>
                <c:pt idx="49">
                  <c:v>26.087493240273609</c:v>
                </c:pt>
                <c:pt idx="50">
                  <c:v>54.913089670406841</c:v>
                </c:pt>
                <c:pt idx="51">
                  <c:v>65.249765235771889</c:v>
                </c:pt>
                <c:pt idx="52">
                  <c:v>36.787567555983522</c:v>
                </c:pt>
                <c:pt idx="53">
                  <c:v>8.2849922372679465</c:v>
                </c:pt>
                <c:pt idx="54">
                  <c:v>1.4490579668917651</c:v>
                </c:pt>
                <c:pt idx="55">
                  <c:v>0.84743114687637744</c:v>
                </c:pt>
              </c:numCache>
            </c:numRef>
          </c:yVal>
          <c:smooth val="0"/>
          <c:extLst>
            <c:ext xmlns:c16="http://schemas.microsoft.com/office/drawing/2014/chart" uri="{C3380CC4-5D6E-409C-BE32-E72D297353CC}">
              <c16:uniqueId val="{00000004-66D0-4225-B57E-B14E8DAED25E}"/>
            </c:ext>
          </c:extLst>
        </c:ser>
        <c:dLbls>
          <c:showLegendKey val="0"/>
          <c:showVal val="0"/>
          <c:showCatName val="0"/>
          <c:showSerName val="0"/>
          <c:showPercent val="0"/>
          <c:showBubbleSize val="0"/>
        </c:dLbls>
        <c:axId val="1770084719"/>
        <c:axId val="1927543775"/>
      </c:scatterChart>
      <c:valAx>
        <c:axId val="1770084719"/>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927543775"/>
        <c:crosses val="autoZero"/>
        <c:crossBetween val="midCat"/>
      </c:valAx>
      <c:valAx>
        <c:axId val="1927543775"/>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770084719"/>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Residual Plot</a:t>
            </a:r>
          </a:p>
        </c:rich>
      </c:tx>
      <c:overlay val="0"/>
    </c:title>
    <c:autoTitleDeleted val="0"/>
    <c:plotArea>
      <c:layout/>
      <c:scatterChart>
        <c:scatterStyle val="lineMarker"/>
        <c:varyColors val="0"/>
        <c:ser>
          <c:idx val="0"/>
          <c:order val="0"/>
          <c:spPr>
            <a:ln w="19050">
              <a:noFill/>
            </a:ln>
          </c:spPr>
          <c:xVal>
            <c:numRef>
              <c:f>HDD!$M$138:$M$193</c:f>
              <c:numCache>
                <c:formatCode>General</c:formatCode>
                <c:ptCount val="56"/>
                <c:pt idx="0">
                  <c:v>206.5</c:v>
                </c:pt>
                <c:pt idx="1">
                  <c:v>568.1</c:v>
                </c:pt>
                <c:pt idx="2">
                  <c:v>731.55</c:v>
                </c:pt>
                <c:pt idx="3">
                  <c:v>572.40000000000009</c:v>
                </c:pt>
                <c:pt idx="4">
                  <c:v>371.6</c:v>
                </c:pt>
                <c:pt idx="5">
                  <c:v>116.3</c:v>
                </c:pt>
                <c:pt idx="6">
                  <c:v>11.25</c:v>
                </c:pt>
                <c:pt idx="7">
                  <c:v>1.6</c:v>
                </c:pt>
                <c:pt idx="8">
                  <c:v>0</c:v>
                </c:pt>
                <c:pt idx="9">
                  <c:v>0</c:v>
                </c:pt>
                <c:pt idx="10">
                  <c:v>4</c:v>
                </c:pt>
                <c:pt idx="11">
                  <c:v>65.45</c:v>
                </c:pt>
                <c:pt idx="12">
                  <c:v>132.19999999999999</c:v>
                </c:pt>
                <c:pt idx="13">
                  <c:v>349.55</c:v>
                </c:pt>
                <c:pt idx="14">
                  <c:v>513.54999999999995</c:v>
                </c:pt>
                <c:pt idx="15">
                  <c:v>388.55</c:v>
                </c:pt>
                <c:pt idx="16">
                  <c:v>229.5</c:v>
                </c:pt>
                <c:pt idx="17">
                  <c:v>83.7</c:v>
                </c:pt>
                <c:pt idx="18">
                  <c:v>10.45</c:v>
                </c:pt>
                <c:pt idx="19">
                  <c:v>0.3</c:v>
                </c:pt>
                <c:pt idx="20">
                  <c:v>0</c:v>
                </c:pt>
                <c:pt idx="21">
                  <c:v>0</c:v>
                </c:pt>
                <c:pt idx="22">
                  <c:v>8.0500000000000007</c:v>
                </c:pt>
                <c:pt idx="23">
                  <c:v>31.95</c:v>
                </c:pt>
                <c:pt idx="24">
                  <c:v>292.04999999999995</c:v>
                </c:pt>
                <c:pt idx="25">
                  <c:v>397.3</c:v>
                </c:pt>
                <c:pt idx="26">
                  <c:v>583.75</c:v>
                </c:pt>
                <c:pt idx="27">
                  <c:v>534.95000000000005</c:v>
                </c:pt>
                <c:pt idx="28">
                  <c:v>395.3</c:v>
                </c:pt>
                <c:pt idx="29">
                  <c:v>137.19999999999999</c:v>
                </c:pt>
                <c:pt idx="30">
                  <c:v>32.9</c:v>
                </c:pt>
                <c:pt idx="31">
                  <c:v>0.35</c:v>
                </c:pt>
                <c:pt idx="32">
                  <c:v>0</c:v>
                </c:pt>
                <c:pt idx="33">
                  <c:v>0.1</c:v>
                </c:pt>
                <c:pt idx="34">
                  <c:v>12.65</c:v>
                </c:pt>
                <c:pt idx="35">
                  <c:v>71.599999999999994</c:v>
                </c:pt>
                <c:pt idx="36">
                  <c:v>304.2</c:v>
                </c:pt>
                <c:pt idx="37">
                  <c:v>560.5</c:v>
                </c:pt>
                <c:pt idx="38">
                  <c:v>730.5</c:v>
                </c:pt>
                <c:pt idx="39">
                  <c:v>623</c:v>
                </c:pt>
                <c:pt idx="40">
                  <c:v>543.70000000000005</c:v>
                </c:pt>
                <c:pt idx="41">
                  <c:v>152.10000000000002</c:v>
                </c:pt>
                <c:pt idx="42">
                  <c:v>14.450000000000001</c:v>
                </c:pt>
                <c:pt idx="43">
                  <c:v>1.55</c:v>
                </c:pt>
                <c:pt idx="44">
                  <c:v>0</c:v>
                </c:pt>
                <c:pt idx="45">
                  <c:v>0.1</c:v>
                </c:pt>
                <c:pt idx="46">
                  <c:v>11.75</c:v>
                </c:pt>
                <c:pt idx="47">
                  <c:v>35.950000000000003</c:v>
                </c:pt>
                <c:pt idx="48">
                  <c:v>285.64999999999998</c:v>
                </c:pt>
                <c:pt idx="49">
                  <c:v>399.15</c:v>
                </c:pt>
                <c:pt idx="50">
                  <c:v>761.8</c:v>
                </c:pt>
                <c:pt idx="51">
                  <c:v>881.84999999999991</c:v>
                </c:pt>
                <c:pt idx="52">
                  <c:v>535.45000000000005</c:v>
                </c:pt>
                <c:pt idx="53">
                  <c:v>137.85</c:v>
                </c:pt>
                <c:pt idx="54">
                  <c:v>16.8</c:v>
                </c:pt>
                <c:pt idx="55">
                  <c:v>4.5999999999999996</c:v>
                </c:pt>
              </c:numCache>
            </c:numRef>
          </c:xVal>
          <c:yVal>
            <c:numRef>
              <c:f>'Montly HDD49 118'!$C$25:$C$80</c:f>
              <c:numCache>
                <c:formatCode>General</c:formatCode>
                <c:ptCount val="56"/>
                <c:pt idx="0">
                  <c:v>8.4023777931430406</c:v>
                </c:pt>
                <c:pt idx="1">
                  <c:v>-1.4331347373637513</c:v>
                </c:pt>
                <c:pt idx="2">
                  <c:v>1.1391326212885318</c:v>
                </c:pt>
                <c:pt idx="3">
                  <c:v>2.4006000417258946</c:v>
                </c:pt>
                <c:pt idx="4">
                  <c:v>1.5210550088878634</c:v>
                </c:pt>
                <c:pt idx="5">
                  <c:v>0.4766389387506571</c:v>
                </c:pt>
                <c:pt idx="6">
                  <c:v>-1.1787886294746217</c:v>
                </c:pt>
                <c:pt idx="7">
                  <c:v>-0.58451900580374061</c:v>
                </c:pt>
                <c:pt idx="8">
                  <c:v>-0.46758310965105565</c:v>
                </c:pt>
                <c:pt idx="9">
                  <c:v>-0.46758310965105565</c:v>
                </c:pt>
                <c:pt idx="10">
                  <c:v>-0.75992285003276794</c:v>
                </c:pt>
                <c:pt idx="11">
                  <c:v>-0.99199211164682488</c:v>
                </c:pt>
                <c:pt idx="12">
                  <c:v>-0.6854115292666485</c:v>
                </c:pt>
                <c:pt idx="13">
                  <c:v>2.0955778277420549</c:v>
                </c:pt>
                <c:pt idx="14">
                  <c:v>2.5536484720918438</c:v>
                </c:pt>
                <c:pt idx="15">
                  <c:v>5.4672653590203559</c:v>
                </c:pt>
                <c:pt idx="16">
                  <c:v>-1.5745757140518037</c:v>
                </c:pt>
                <c:pt idx="17">
                  <c:v>-3.3627921771383873</c:v>
                </c:pt>
                <c:pt idx="18">
                  <c:v>3.0276793186017201</c:v>
                </c:pt>
                <c:pt idx="19">
                  <c:v>-0.48950859017968407</c:v>
                </c:pt>
                <c:pt idx="20">
                  <c:v>-0.46758310965105565</c:v>
                </c:pt>
                <c:pt idx="21">
                  <c:v>-0.46758310965105565</c:v>
                </c:pt>
                <c:pt idx="22">
                  <c:v>-1.0559168371692518</c:v>
                </c:pt>
                <c:pt idx="23">
                  <c:v>-2.6916467859499833</c:v>
                </c:pt>
                <c:pt idx="24">
                  <c:v>-0.96103840427082687</c:v>
                </c:pt>
                <c:pt idx="25">
                  <c:v>5.8647721769353645</c:v>
                </c:pt>
                <c:pt idx="26">
                  <c:v>3.6450860283927966</c:v>
                </c:pt>
                <c:pt idx="27">
                  <c:v>-3.158369138950313</c:v>
                </c:pt>
                <c:pt idx="28">
                  <c:v>-7.4700579528737805</c:v>
                </c:pt>
                <c:pt idx="29">
                  <c:v>1.0231637952562114</c:v>
                </c:pt>
                <c:pt idx="30">
                  <c:v>-2.8720774742906396</c:v>
                </c:pt>
                <c:pt idx="31">
                  <c:v>-0.38216283693445574</c:v>
                </c:pt>
                <c:pt idx="32">
                  <c:v>-0.46758310965105565</c:v>
                </c:pt>
                <c:pt idx="33">
                  <c:v>-0.47489160316059847</c:v>
                </c:pt>
                <c:pt idx="34">
                  <c:v>-1.3921075386082209</c:v>
                </c:pt>
                <c:pt idx="35">
                  <c:v>-2.4784644624837062</c:v>
                </c:pt>
                <c:pt idx="36">
                  <c:v>-3.92302036568028</c:v>
                </c:pt>
                <c:pt idx="37">
                  <c:v>8.4553107693614962</c:v>
                </c:pt>
                <c:pt idx="38">
                  <c:v>-2.9321281968612851</c:v>
                </c:pt>
                <c:pt idx="39">
                  <c:v>-11.667497674102762</c:v>
                </c:pt>
                <c:pt idx="40">
                  <c:v>-2.7608623210353045</c:v>
                </c:pt>
                <c:pt idx="41">
                  <c:v>-1.1028017376656702</c:v>
                </c:pt>
                <c:pt idx="42">
                  <c:v>0.661339578220008</c:v>
                </c:pt>
                <c:pt idx="43">
                  <c:v>-0.58086475904896917</c:v>
                </c:pt>
                <c:pt idx="44">
                  <c:v>-0.46758310965105565</c:v>
                </c:pt>
                <c:pt idx="45">
                  <c:v>-0.47489160316059847</c:v>
                </c:pt>
                <c:pt idx="46">
                  <c:v>-1.3263310970223356</c:v>
                </c:pt>
                <c:pt idx="47">
                  <c:v>-0.90998652633169597</c:v>
                </c:pt>
                <c:pt idx="48">
                  <c:v>15.061705180339914</c:v>
                </c:pt>
                <c:pt idx="49">
                  <c:v>-2.5664349529911767</c:v>
                </c:pt>
                <c:pt idx="50">
                  <c:v>1.0023133346518236</c:v>
                </c:pt>
                <c:pt idx="51">
                  <c:v>-9.8455331235543113</c:v>
                </c:pt>
                <c:pt idx="52">
                  <c:v>10.286088393501963</c:v>
                </c:pt>
                <c:pt idx="53">
                  <c:v>2.0126585874441822</c:v>
                </c:pt>
                <c:pt idx="54">
                  <c:v>0.489589980745752</c:v>
                </c:pt>
                <c:pt idx="55">
                  <c:v>-0.692773811090025</c:v>
                </c:pt>
              </c:numCache>
            </c:numRef>
          </c:yVal>
          <c:smooth val="0"/>
          <c:extLst>
            <c:ext xmlns:c16="http://schemas.microsoft.com/office/drawing/2014/chart" uri="{C3380CC4-5D6E-409C-BE32-E72D297353CC}">
              <c16:uniqueId val="{00000004-1D30-4E30-BD8F-655AEF923831}"/>
            </c:ext>
          </c:extLst>
        </c:ser>
        <c:dLbls>
          <c:showLegendKey val="0"/>
          <c:showVal val="0"/>
          <c:showCatName val="0"/>
          <c:showSerName val="0"/>
          <c:showPercent val="0"/>
          <c:showBubbleSize val="0"/>
        </c:dLbls>
        <c:axId val="1661657295"/>
        <c:axId val="1575250479"/>
      </c:scatterChart>
      <c:valAx>
        <c:axId val="1661657295"/>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575250479"/>
        <c:crosses val="autoZero"/>
        <c:crossBetween val="midCat"/>
      </c:valAx>
      <c:valAx>
        <c:axId val="1575250479"/>
        <c:scaling>
          <c:orientation val="minMax"/>
        </c:scaling>
        <c:delete val="0"/>
        <c:axPos val="l"/>
        <c:title>
          <c:tx>
            <c:rich>
              <a:bodyPr/>
              <a:lstStyle/>
              <a:p>
                <a:pPr>
                  <a:defRPr/>
                </a:pPr>
                <a:r>
                  <a:rPr lang="en-US"/>
                  <a:t>Residuals</a:t>
                </a:r>
              </a:p>
            </c:rich>
          </c:tx>
          <c:overlay val="0"/>
        </c:title>
        <c:numFmt formatCode="General" sourceLinked="1"/>
        <c:majorTickMark val="out"/>
        <c:minorTickMark val="none"/>
        <c:tickLblPos val="nextTo"/>
        <c:crossAx val="1661657295"/>
        <c:crosses val="autoZero"/>
        <c:crossBetween val="midCat"/>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Therms/month baseline -- November 2010 to June 2015</a:t>
            </a:r>
            <a:br>
              <a:rPr lang="en-US" sz="1800" b="1" i="0" baseline="0">
                <a:effectLst/>
              </a:rPr>
            </a:br>
            <a:r>
              <a:rPr lang="en-US" sz="1800" b="1" i="0" baseline="0">
                <a:effectLst/>
              </a:rPr>
              <a:t>118 (downstairs) only</a:t>
            </a:r>
          </a:p>
        </c:rich>
      </c:tx>
      <c:layout>
        <c:manualLayout>
          <c:xMode val="edge"/>
          <c:yMode val="edge"/>
          <c:x val="0.22868969995102814"/>
          <c:y val="1.195814648729447E-2"/>
        </c:manualLayout>
      </c:layout>
      <c:overlay val="0"/>
    </c:title>
    <c:autoTitleDeleted val="0"/>
    <c:plotArea>
      <c:layout/>
      <c:scatterChart>
        <c:scatterStyle val="lineMarker"/>
        <c:varyColors val="0"/>
        <c:ser>
          <c:idx val="0"/>
          <c:order val="0"/>
          <c:tx>
            <c:v>Y</c:v>
          </c:tx>
          <c:spPr>
            <a:ln w="19050">
              <a:noFill/>
            </a:ln>
          </c:spPr>
          <c:xVal>
            <c:numRef>
              <c:f>HDD!$M$138:$M$193</c:f>
              <c:numCache>
                <c:formatCode>General</c:formatCode>
                <c:ptCount val="56"/>
                <c:pt idx="0">
                  <c:v>206.5</c:v>
                </c:pt>
                <c:pt idx="1">
                  <c:v>568.1</c:v>
                </c:pt>
                <c:pt idx="2">
                  <c:v>731.55</c:v>
                </c:pt>
                <c:pt idx="3">
                  <c:v>572.40000000000009</c:v>
                </c:pt>
                <c:pt idx="4">
                  <c:v>371.6</c:v>
                </c:pt>
                <c:pt idx="5">
                  <c:v>116.3</c:v>
                </c:pt>
                <c:pt idx="6">
                  <c:v>11.25</c:v>
                </c:pt>
                <c:pt idx="7">
                  <c:v>1.6</c:v>
                </c:pt>
                <c:pt idx="8">
                  <c:v>0</c:v>
                </c:pt>
                <c:pt idx="9">
                  <c:v>0</c:v>
                </c:pt>
                <c:pt idx="10">
                  <c:v>4</c:v>
                </c:pt>
                <c:pt idx="11">
                  <c:v>65.45</c:v>
                </c:pt>
                <c:pt idx="12">
                  <c:v>132.19999999999999</c:v>
                </c:pt>
                <c:pt idx="13">
                  <c:v>349.55</c:v>
                </c:pt>
                <c:pt idx="14">
                  <c:v>513.54999999999995</c:v>
                </c:pt>
                <c:pt idx="15">
                  <c:v>388.55</c:v>
                </c:pt>
                <c:pt idx="16">
                  <c:v>229.5</c:v>
                </c:pt>
                <c:pt idx="17">
                  <c:v>83.7</c:v>
                </c:pt>
                <c:pt idx="18">
                  <c:v>10.45</c:v>
                </c:pt>
                <c:pt idx="19">
                  <c:v>0.3</c:v>
                </c:pt>
                <c:pt idx="20">
                  <c:v>0</c:v>
                </c:pt>
                <c:pt idx="21">
                  <c:v>0</c:v>
                </c:pt>
                <c:pt idx="22">
                  <c:v>8.0500000000000007</c:v>
                </c:pt>
                <c:pt idx="23">
                  <c:v>31.95</c:v>
                </c:pt>
                <c:pt idx="24">
                  <c:v>292.04999999999995</c:v>
                </c:pt>
                <c:pt idx="25">
                  <c:v>397.3</c:v>
                </c:pt>
                <c:pt idx="26">
                  <c:v>583.75</c:v>
                </c:pt>
                <c:pt idx="27">
                  <c:v>534.95000000000005</c:v>
                </c:pt>
                <c:pt idx="28">
                  <c:v>395.3</c:v>
                </c:pt>
                <c:pt idx="29">
                  <c:v>137.19999999999999</c:v>
                </c:pt>
                <c:pt idx="30">
                  <c:v>32.9</c:v>
                </c:pt>
                <c:pt idx="31">
                  <c:v>0.35</c:v>
                </c:pt>
                <c:pt idx="32">
                  <c:v>0</c:v>
                </c:pt>
                <c:pt idx="33">
                  <c:v>0.1</c:v>
                </c:pt>
                <c:pt idx="34">
                  <c:v>12.65</c:v>
                </c:pt>
                <c:pt idx="35">
                  <c:v>71.599999999999994</c:v>
                </c:pt>
                <c:pt idx="36">
                  <c:v>304.2</c:v>
                </c:pt>
                <c:pt idx="37">
                  <c:v>560.5</c:v>
                </c:pt>
                <c:pt idx="38">
                  <c:v>730.5</c:v>
                </c:pt>
                <c:pt idx="39">
                  <c:v>623</c:v>
                </c:pt>
                <c:pt idx="40">
                  <c:v>543.70000000000005</c:v>
                </c:pt>
                <c:pt idx="41">
                  <c:v>152.10000000000002</c:v>
                </c:pt>
                <c:pt idx="42">
                  <c:v>14.450000000000001</c:v>
                </c:pt>
                <c:pt idx="43">
                  <c:v>1.55</c:v>
                </c:pt>
                <c:pt idx="44">
                  <c:v>0</c:v>
                </c:pt>
                <c:pt idx="45">
                  <c:v>0.1</c:v>
                </c:pt>
                <c:pt idx="46">
                  <c:v>11.75</c:v>
                </c:pt>
                <c:pt idx="47">
                  <c:v>35.950000000000003</c:v>
                </c:pt>
                <c:pt idx="48">
                  <c:v>285.64999999999998</c:v>
                </c:pt>
                <c:pt idx="49">
                  <c:v>399.15</c:v>
                </c:pt>
                <c:pt idx="50">
                  <c:v>761.8</c:v>
                </c:pt>
                <c:pt idx="51">
                  <c:v>881.84999999999991</c:v>
                </c:pt>
                <c:pt idx="52">
                  <c:v>535.45000000000005</c:v>
                </c:pt>
                <c:pt idx="53">
                  <c:v>137.85</c:v>
                </c:pt>
                <c:pt idx="54">
                  <c:v>16.8</c:v>
                </c:pt>
                <c:pt idx="55">
                  <c:v>4.5999999999999996</c:v>
                </c:pt>
              </c:numCache>
            </c:numRef>
          </c:xVal>
          <c:yVal>
            <c:numRef>
              <c:f>'Gas Baseline'!$E$14:$E$69</c:f>
              <c:numCache>
                <c:formatCode>General</c:formatCode>
                <c:ptCount val="56"/>
                <c:pt idx="0">
                  <c:v>21.958774999999996</c:v>
                </c:pt>
                <c:pt idx="1">
                  <c:v>37.721174999999988</c:v>
                </c:pt>
                <c:pt idx="2">
                  <c:v>51.513274999999993</c:v>
                </c:pt>
                <c:pt idx="3">
                  <c:v>41.661774999999999</c:v>
                </c:pt>
                <c:pt idx="4">
                  <c:v>26.884524999999996</c:v>
                </c:pt>
                <c:pt idx="5">
                  <c:v>8.1666749999999979</c:v>
                </c:pt>
                <c:pt idx="6">
                  <c:v>0</c:v>
                </c:pt>
                <c:pt idx="7">
                  <c:v>0</c:v>
                </c:pt>
                <c:pt idx="8">
                  <c:v>0</c:v>
                </c:pt>
                <c:pt idx="9">
                  <c:v>0</c:v>
                </c:pt>
                <c:pt idx="10">
                  <c:v>0</c:v>
                </c:pt>
                <c:pt idx="11">
                  <c:v>3.2409249999999994</c:v>
                </c:pt>
                <c:pt idx="12">
                  <c:v>8.1666749999999979</c:v>
                </c:pt>
                <c:pt idx="13">
                  <c:v>25.899374999999999</c:v>
                </c:pt>
                <c:pt idx="14">
                  <c:v>37.721174999999988</c:v>
                </c:pt>
                <c:pt idx="15">
                  <c:v>31.810274999999997</c:v>
                </c:pt>
                <c:pt idx="16">
                  <c:v>14.077574999999996</c:v>
                </c:pt>
                <c:pt idx="17">
                  <c:v>2.2557749999999994</c:v>
                </c:pt>
                <c:pt idx="18">
                  <c:v>3.2409249999999994</c:v>
                </c:pt>
                <c:pt idx="19">
                  <c:v>0</c:v>
                </c:pt>
                <c:pt idx="20">
                  <c:v>0</c:v>
                </c:pt>
                <c:pt idx="21">
                  <c:v>0</c:v>
                </c:pt>
                <c:pt idx="22">
                  <c:v>0</c:v>
                </c:pt>
                <c:pt idx="23">
                  <c:v>0</c:v>
                </c:pt>
                <c:pt idx="24">
                  <c:v>19.003324999999997</c:v>
                </c:pt>
                <c:pt idx="25">
                  <c:v>32.795425000000002</c:v>
                </c:pt>
                <c:pt idx="26">
                  <c:v>43.632075</c:v>
                </c:pt>
                <c:pt idx="27">
                  <c:v>33.780574999999992</c:v>
                </c:pt>
                <c:pt idx="28">
                  <c:v>19.988474999999998</c:v>
                </c:pt>
                <c:pt idx="29">
                  <c:v>10.136974999999998</c:v>
                </c:pt>
                <c:pt idx="30">
                  <c:v>0</c:v>
                </c:pt>
                <c:pt idx="31">
                  <c:v>0</c:v>
                </c:pt>
                <c:pt idx="32">
                  <c:v>0</c:v>
                </c:pt>
                <c:pt idx="33">
                  <c:v>0</c:v>
                </c:pt>
                <c:pt idx="34">
                  <c:v>0</c:v>
                </c:pt>
                <c:pt idx="35">
                  <c:v>2.2557749999999994</c:v>
                </c:pt>
                <c:pt idx="36">
                  <c:v>17.033024999999995</c:v>
                </c:pt>
                <c:pt idx="37">
                  <c:v>46.587524999999985</c:v>
                </c:pt>
                <c:pt idx="38">
                  <c:v>47.572674999999997</c:v>
                </c:pt>
                <c:pt idx="39">
                  <c:v>31.810274999999997</c:v>
                </c:pt>
                <c:pt idx="40">
                  <c:v>34.765724999999996</c:v>
                </c:pt>
                <c:pt idx="41">
                  <c:v>9.151824999999997</c:v>
                </c:pt>
                <c:pt idx="42">
                  <c:v>1.2706249999999994</c:v>
                </c:pt>
                <c:pt idx="43">
                  <c:v>0</c:v>
                </c:pt>
                <c:pt idx="44">
                  <c:v>0</c:v>
                </c:pt>
                <c:pt idx="45">
                  <c:v>0</c:v>
                </c:pt>
                <c:pt idx="46">
                  <c:v>0</c:v>
                </c:pt>
                <c:pt idx="47">
                  <c:v>1.2706249999999994</c:v>
                </c:pt>
                <c:pt idx="48">
                  <c:v>33.780574999999992</c:v>
                </c:pt>
                <c:pt idx="49">
                  <c:v>24.914224999999995</c:v>
                </c:pt>
                <c:pt idx="50">
                  <c:v>53.483574999999988</c:v>
                </c:pt>
                <c:pt idx="51">
                  <c:v>51.513274999999993</c:v>
                </c:pt>
                <c:pt idx="52">
                  <c:v>46.587524999999985</c:v>
                </c:pt>
                <c:pt idx="53">
                  <c:v>11.122124999999999</c:v>
                </c:pt>
                <c:pt idx="54">
                  <c:v>1.2706249999999994</c:v>
                </c:pt>
                <c:pt idx="55">
                  <c:v>0</c:v>
                </c:pt>
              </c:numCache>
            </c:numRef>
          </c:yVal>
          <c:smooth val="0"/>
          <c:extLst>
            <c:ext xmlns:c16="http://schemas.microsoft.com/office/drawing/2014/chart" uri="{C3380CC4-5D6E-409C-BE32-E72D297353CC}">
              <c16:uniqueId val="{00000004-5F9D-4812-93C4-4D2E2BED01AC}"/>
            </c:ext>
          </c:extLst>
        </c:ser>
        <c:ser>
          <c:idx val="1"/>
          <c:order val="1"/>
          <c:tx>
            <c:v>Predicted Y</c:v>
          </c:tx>
          <c:spPr>
            <a:ln w="19050">
              <a:noFill/>
            </a:ln>
          </c:spPr>
          <c:trendline>
            <c:trendlineType val="linear"/>
            <c:dispRSqr val="0"/>
            <c:dispEq val="0"/>
          </c:trendline>
          <c:xVal>
            <c:numRef>
              <c:f>HDD!$M$138:$M$193</c:f>
              <c:numCache>
                <c:formatCode>General</c:formatCode>
                <c:ptCount val="56"/>
                <c:pt idx="0">
                  <c:v>206.5</c:v>
                </c:pt>
                <c:pt idx="1">
                  <c:v>568.1</c:v>
                </c:pt>
                <c:pt idx="2">
                  <c:v>731.55</c:v>
                </c:pt>
                <c:pt idx="3">
                  <c:v>572.40000000000009</c:v>
                </c:pt>
                <c:pt idx="4">
                  <c:v>371.6</c:v>
                </c:pt>
                <c:pt idx="5">
                  <c:v>116.3</c:v>
                </c:pt>
                <c:pt idx="6">
                  <c:v>11.25</c:v>
                </c:pt>
                <c:pt idx="7">
                  <c:v>1.6</c:v>
                </c:pt>
                <c:pt idx="8">
                  <c:v>0</c:v>
                </c:pt>
                <c:pt idx="9">
                  <c:v>0</c:v>
                </c:pt>
                <c:pt idx="10">
                  <c:v>4</c:v>
                </c:pt>
                <c:pt idx="11">
                  <c:v>65.45</c:v>
                </c:pt>
                <c:pt idx="12">
                  <c:v>132.19999999999999</c:v>
                </c:pt>
                <c:pt idx="13">
                  <c:v>349.55</c:v>
                </c:pt>
                <c:pt idx="14">
                  <c:v>513.54999999999995</c:v>
                </c:pt>
                <c:pt idx="15">
                  <c:v>388.55</c:v>
                </c:pt>
                <c:pt idx="16">
                  <c:v>229.5</c:v>
                </c:pt>
                <c:pt idx="17">
                  <c:v>83.7</c:v>
                </c:pt>
                <c:pt idx="18">
                  <c:v>10.45</c:v>
                </c:pt>
                <c:pt idx="19">
                  <c:v>0.3</c:v>
                </c:pt>
                <c:pt idx="20">
                  <c:v>0</c:v>
                </c:pt>
                <c:pt idx="21">
                  <c:v>0</c:v>
                </c:pt>
                <c:pt idx="22">
                  <c:v>8.0500000000000007</c:v>
                </c:pt>
                <c:pt idx="23">
                  <c:v>31.95</c:v>
                </c:pt>
                <c:pt idx="24">
                  <c:v>292.04999999999995</c:v>
                </c:pt>
                <c:pt idx="25">
                  <c:v>397.3</c:v>
                </c:pt>
                <c:pt idx="26">
                  <c:v>583.75</c:v>
                </c:pt>
                <c:pt idx="27">
                  <c:v>534.95000000000005</c:v>
                </c:pt>
                <c:pt idx="28">
                  <c:v>395.3</c:v>
                </c:pt>
                <c:pt idx="29">
                  <c:v>137.19999999999999</c:v>
                </c:pt>
                <c:pt idx="30">
                  <c:v>32.9</c:v>
                </c:pt>
                <c:pt idx="31">
                  <c:v>0.35</c:v>
                </c:pt>
                <c:pt idx="32">
                  <c:v>0</c:v>
                </c:pt>
                <c:pt idx="33">
                  <c:v>0.1</c:v>
                </c:pt>
                <c:pt idx="34">
                  <c:v>12.65</c:v>
                </c:pt>
                <c:pt idx="35">
                  <c:v>71.599999999999994</c:v>
                </c:pt>
                <c:pt idx="36">
                  <c:v>304.2</c:v>
                </c:pt>
                <c:pt idx="37">
                  <c:v>560.5</c:v>
                </c:pt>
                <c:pt idx="38">
                  <c:v>730.5</c:v>
                </c:pt>
                <c:pt idx="39">
                  <c:v>623</c:v>
                </c:pt>
                <c:pt idx="40">
                  <c:v>543.70000000000005</c:v>
                </c:pt>
                <c:pt idx="41">
                  <c:v>152.10000000000002</c:v>
                </c:pt>
                <c:pt idx="42">
                  <c:v>14.450000000000001</c:v>
                </c:pt>
                <c:pt idx="43">
                  <c:v>1.55</c:v>
                </c:pt>
                <c:pt idx="44">
                  <c:v>0</c:v>
                </c:pt>
                <c:pt idx="45">
                  <c:v>0.1</c:v>
                </c:pt>
                <c:pt idx="46">
                  <c:v>11.75</c:v>
                </c:pt>
                <c:pt idx="47">
                  <c:v>35.950000000000003</c:v>
                </c:pt>
                <c:pt idx="48">
                  <c:v>285.64999999999998</c:v>
                </c:pt>
                <c:pt idx="49">
                  <c:v>399.15</c:v>
                </c:pt>
                <c:pt idx="50">
                  <c:v>761.8</c:v>
                </c:pt>
                <c:pt idx="51">
                  <c:v>881.84999999999991</c:v>
                </c:pt>
                <c:pt idx="52">
                  <c:v>535.45000000000005</c:v>
                </c:pt>
                <c:pt idx="53">
                  <c:v>137.85</c:v>
                </c:pt>
                <c:pt idx="54">
                  <c:v>16.8</c:v>
                </c:pt>
                <c:pt idx="55">
                  <c:v>4.5999999999999996</c:v>
                </c:pt>
              </c:numCache>
            </c:numRef>
          </c:xVal>
          <c:yVal>
            <c:numRef>
              <c:f>'Montly HDD49 118'!$B$25:$B$80</c:f>
              <c:numCache>
                <c:formatCode>General</c:formatCode>
                <c:ptCount val="56"/>
                <c:pt idx="0">
                  <c:v>15.559622206856956</c:v>
                </c:pt>
                <c:pt idx="1">
                  <c:v>41.987134737363746</c:v>
                </c:pt>
                <c:pt idx="2">
                  <c:v>53.932867378711464</c:v>
                </c:pt>
                <c:pt idx="3">
                  <c:v>42.301399958274104</c:v>
                </c:pt>
                <c:pt idx="4">
                  <c:v>27.625944991112135</c:v>
                </c:pt>
                <c:pt idx="5">
                  <c:v>8.967361061249342</c:v>
                </c:pt>
                <c:pt idx="6">
                  <c:v>1.2897886294746215</c:v>
                </c:pt>
                <c:pt idx="7">
                  <c:v>0.58451900580374061</c:v>
                </c:pt>
                <c:pt idx="8">
                  <c:v>0.46758310965105565</c:v>
                </c:pt>
                <c:pt idx="9">
                  <c:v>0.46758310965105565</c:v>
                </c:pt>
                <c:pt idx="10">
                  <c:v>0.75992285003276794</c:v>
                </c:pt>
                <c:pt idx="11">
                  <c:v>5.2509921116468243</c:v>
                </c:pt>
                <c:pt idx="12">
                  <c:v>10.129411529266648</c:v>
                </c:pt>
                <c:pt idx="13">
                  <c:v>26.014422172257945</c:v>
                </c:pt>
                <c:pt idx="14">
                  <c:v>38.000351527908151</c:v>
                </c:pt>
                <c:pt idx="15">
                  <c:v>28.864734640979638</c:v>
                </c:pt>
                <c:pt idx="16">
                  <c:v>17.240575714051801</c:v>
                </c:pt>
                <c:pt idx="17">
                  <c:v>6.5847921771383868</c:v>
                </c:pt>
                <c:pt idx="18">
                  <c:v>1.2313206813982791</c:v>
                </c:pt>
                <c:pt idx="19">
                  <c:v>0.48950859017968407</c:v>
                </c:pt>
                <c:pt idx="20">
                  <c:v>0.46758310965105565</c:v>
                </c:pt>
                <c:pt idx="21">
                  <c:v>0.46758310965105565</c:v>
                </c:pt>
                <c:pt idx="22">
                  <c:v>1.0559168371692518</c:v>
                </c:pt>
                <c:pt idx="23">
                  <c:v>2.8026467859499831</c:v>
                </c:pt>
                <c:pt idx="24">
                  <c:v>21.812038404270826</c:v>
                </c:pt>
                <c:pt idx="25">
                  <c:v>29.504227823064635</c:v>
                </c:pt>
                <c:pt idx="26">
                  <c:v>43.1309139716072</c:v>
                </c:pt>
                <c:pt idx="27">
                  <c:v>39.564369138950312</c:v>
                </c:pt>
                <c:pt idx="28">
                  <c:v>29.358057952873779</c:v>
                </c:pt>
                <c:pt idx="29">
                  <c:v>10.494836204743788</c:v>
                </c:pt>
                <c:pt idx="30">
                  <c:v>2.8720774742906396</c:v>
                </c:pt>
                <c:pt idx="31">
                  <c:v>0.49316283693445551</c:v>
                </c:pt>
                <c:pt idx="32">
                  <c:v>0.46758310965105565</c:v>
                </c:pt>
                <c:pt idx="33">
                  <c:v>0.47489160316059847</c:v>
                </c:pt>
                <c:pt idx="34">
                  <c:v>1.3921075386082209</c:v>
                </c:pt>
                <c:pt idx="35">
                  <c:v>5.7004644624837058</c:v>
                </c:pt>
                <c:pt idx="36">
                  <c:v>22.700020365680277</c:v>
                </c:pt>
                <c:pt idx="37">
                  <c:v>41.431689230638497</c:v>
                </c:pt>
                <c:pt idx="38">
                  <c:v>53.856128196861278</c:v>
                </c:pt>
                <c:pt idx="39">
                  <c:v>45.999497674102756</c:v>
                </c:pt>
                <c:pt idx="40">
                  <c:v>40.203862321035302</c:v>
                </c:pt>
                <c:pt idx="41">
                  <c:v>11.583801737665668</c:v>
                </c:pt>
                <c:pt idx="42">
                  <c:v>1.5236604217799916</c:v>
                </c:pt>
                <c:pt idx="43">
                  <c:v>0.58086475904896917</c:v>
                </c:pt>
                <c:pt idx="44">
                  <c:v>0.46758310965105565</c:v>
                </c:pt>
                <c:pt idx="45">
                  <c:v>0.47489160316059847</c:v>
                </c:pt>
                <c:pt idx="46">
                  <c:v>1.3263310970223356</c:v>
                </c:pt>
                <c:pt idx="47">
                  <c:v>3.0949865263316956</c:v>
                </c:pt>
                <c:pt idx="48">
                  <c:v>21.344294819660085</c:v>
                </c:pt>
                <c:pt idx="49">
                  <c:v>29.639434952991174</c:v>
                </c:pt>
                <c:pt idx="50">
                  <c:v>56.14368666534817</c:v>
                </c:pt>
                <c:pt idx="51">
                  <c:v>64.917533123554307</c:v>
                </c:pt>
                <c:pt idx="52">
                  <c:v>39.60091160649803</c:v>
                </c:pt>
                <c:pt idx="53">
                  <c:v>10.542341412555817</c:v>
                </c:pt>
                <c:pt idx="54">
                  <c:v>1.6954100192542476</c:v>
                </c:pt>
                <c:pt idx="55">
                  <c:v>0.80377381109002477</c:v>
                </c:pt>
              </c:numCache>
            </c:numRef>
          </c:yVal>
          <c:smooth val="0"/>
          <c:extLst>
            <c:ext xmlns:c16="http://schemas.microsoft.com/office/drawing/2014/chart" uri="{C3380CC4-5D6E-409C-BE32-E72D297353CC}">
              <c16:uniqueId val="{00000005-5F9D-4812-93C4-4D2E2BED01AC}"/>
            </c:ext>
          </c:extLst>
        </c:ser>
        <c:dLbls>
          <c:showLegendKey val="0"/>
          <c:showVal val="0"/>
          <c:showCatName val="0"/>
          <c:showSerName val="0"/>
          <c:showPercent val="0"/>
          <c:showBubbleSize val="0"/>
        </c:dLbls>
        <c:axId val="1677242463"/>
        <c:axId val="1677241023"/>
      </c:scatterChart>
      <c:valAx>
        <c:axId val="1677242463"/>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677241023"/>
        <c:crosses val="autoZero"/>
        <c:crossBetween val="midCat"/>
      </c:valAx>
      <c:valAx>
        <c:axId val="1677241023"/>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677242463"/>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HDD!$N$138:$N$193</c:f>
              <c:numCache>
                <c:formatCode>General</c:formatCode>
                <c:ptCount val="56"/>
                <c:pt idx="0">
                  <c:v>229.75</c:v>
                </c:pt>
                <c:pt idx="1">
                  <c:v>597.65</c:v>
                </c:pt>
                <c:pt idx="2">
                  <c:v>762.25</c:v>
                </c:pt>
                <c:pt idx="3">
                  <c:v>599.54999999999995</c:v>
                </c:pt>
                <c:pt idx="4">
                  <c:v>399.5</c:v>
                </c:pt>
                <c:pt idx="5">
                  <c:v>133.35</c:v>
                </c:pt>
                <c:pt idx="6">
                  <c:v>16.5</c:v>
                </c:pt>
                <c:pt idx="7">
                  <c:v>2.1</c:v>
                </c:pt>
                <c:pt idx="8">
                  <c:v>0</c:v>
                </c:pt>
                <c:pt idx="9">
                  <c:v>0</c:v>
                </c:pt>
                <c:pt idx="10">
                  <c:v>5</c:v>
                </c:pt>
                <c:pt idx="11">
                  <c:v>74.099999999999994</c:v>
                </c:pt>
                <c:pt idx="12">
                  <c:v>148</c:v>
                </c:pt>
                <c:pt idx="13">
                  <c:v>376.29999999999995</c:v>
                </c:pt>
                <c:pt idx="14">
                  <c:v>543.6</c:v>
                </c:pt>
                <c:pt idx="15">
                  <c:v>416.35</c:v>
                </c:pt>
                <c:pt idx="16">
                  <c:v>251.25</c:v>
                </c:pt>
                <c:pt idx="17">
                  <c:v>97.95</c:v>
                </c:pt>
                <c:pt idx="18">
                  <c:v>14.45</c:v>
                </c:pt>
                <c:pt idx="19">
                  <c:v>0.95</c:v>
                </c:pt>
                <c:pt idx="20">
                  <c:v>0</c:v>
                </c:pt>
                <c:pt idx="21">
                  <c:v>0</c:v>
                </c:pt>
                <c:pt idx="22">
                  <c:v>9.85</c:v>
                </c:pt>
                <c:pt idx="23">
                  <c:v>38.799999999999997</c:v>
                </c:pt>
                <c:pt idx="24">
                  <c:v>318.60000000000002</c:v>
                </c:pt>
                <c:pt idx="25">
                  <c:v>426.04999999999995</c:v>
                </c:pt>
                <c:pt idx="26">
                  <c:v>612.65</c:v>
                </c:pt>
                <c:pt idx="27">
                  <c:v>562.95000000000005</c:v>
                </c:pt>
                <c:pt idx="28">
                  <c:v>424</c:v>
                </c:pt>
                <c:pt idx="29">
                  <c:v>155.5</c:v>
                </c:pt>
                <c:pt idx="30">
                  <c:v>39.25</c:v>
                </c:pt>
                <c:pt idx="31">
                  <c:v>0.6</c:v>
                </c:pt>
                <c:pt idx="32">
                  <c:v>0</c:v>
                </c:pt>
                <c:pt idx="33">
                  <c:v>0.25</c:v>
                </c:pt>
                <c:pt idx="34">
                  <c:v>15.95</c:v>
                </c:pt>
                <c:pt idx="35">
                  <c:v>81.599999999999994</c:v>
                </c:pt>
                <c:pt idx="36">
                  <c:v>327.70000000000005</c:v>
                </c:pt>
                <c:pt idx="37">
                  <c:v>590.25</c:v>
                </c:pt>
                <c:pt idx="38">
                  <c:v>760.55</c:v>
                </c:pt>
                <c:pt idx="39">
                  <c:v>650.75</c:v>
                </c:pt>
                <c:pt idx="40">
                  <c:v>573.20000000000005</c:v>
                </c:pt>
                <c:pt idx="41">
                  <c:v>171.25</c:v>
                </c:pt>
                <c:pt idx="42">
                  <c:v>18.899999999999999</c:v>
                </c:pt>
                <c:pt idx="43">
                  <c:v>2</c:v>
                </c:pt>
                <c:pt idx="44">
                  <c:v>0</c:v>
                </c:pt>
                <c:pt idx="45">
                  <c:v>0.2</c:v>
                </c:pt>
                <c:pt idx="46">
                  <c:v>14.8</c:v>
                </c:pt>
                <c:pt idx="47">
                  <c:v>43.75</c:v>
                </c:pt>
                <c:pt idx="48">
                  <c:v>309.35000000000002</c:v>
                </c:pt>
                <c:pt idx="49">
                  <c:v>428.70000000000005</c:v>
                </c:pt>
                <c:pt idx="50">
                  <c:v>792.7</c:v>
                </c:pt>
                <c:pt idx="51">
                  <c:v>909.84999999999991</c:v>
                </c:pt>
                <c:pt idx="52">
                  <c:v>565.9</c:v>
                </c:pt>
                <c:pt idx="53">
                  <c:v>155.55000000000001</c:v>
                </c:pt>
                <c:pt idx="54">
                  <c:v>21.2</c:v>
                </c:pt>
                <c:pt idx="55">
                  <c:v>7.45</c:v>
                </c:pt>
              </c:numCache>
            </c:numRef>
          </c:xVal>
          <c:yVal>
            <c:numRef>
              <c:f>'Gas Baseline'!$E$14:$E$69</c:f>
              <c:numCache>
                <c:formatCode>General</c:formatCode>
                <c:ptCount val="56"/>
                <c:pt idx="0">
                  <c:v>21.958774999999996</c:v>
                </c:pt>
                <c:pt idx="1">
                  <c:v>37.721174999999988</c:v>
                </c:pt>
                <c:pt idx="2">
                  <c:v>51.513274999999993</c:v>
                </c:pt>
                <c:pt idx="3">
                  <c:v>41.661774999999999</c:v>
                </c:pt>
                <c:pt idx="4">
                  <c:v>26.884524999999996</c:v>
                </c:pt>
                <c:pt idx="5">
                  <c:v>8.1666749999999979</c:v>
                </c:pt>
                <c:pt idx="6">
                  <c:v>0</c:v>
                </c:pt>
                <c:pt idx="7">
                  <c:v>0</c:v>
                </c:pt>
                <c:pt idx="8">
                  <c:v>0</c:v>
                </c:pt>
                <c:pt idx="9">
                  <c:v>0</c:v>
                </c:pt>
                <c:pt idx="10">
                  <c:v>0</c:v>
                </c:pt>
                <c:pt idx="11">
                  <c:v>3.2409249999999994</c:v>
                </c:pt>
                <c:pt idx="12">
                  <c:v>8.1666749999999979</c:v>
                </c:pt>
                <c:pt idx="13">
                  <c:v>25.899374999999999</c:v>
                </c:pt>
                <c:pt idx="14">
                  <c:v>37.721174999999988</c:v>
                </c:pt>
                <c:pt idx="15">
                  <c:v>31.810274999999997</c:v>
                </c:pt>
                <c:pt idx="16">
                  <c:v>14.077574999999996</c:v>
                </c:pt>
                <c:pt idx="17">
                  <c:v>2.2557749999999994</c:v>
                </c:pt>
                <c:pt idx="18">
                  <c:v>3.2409249999999994</c:v>
                </c:pt>
                <c:pt idx="19">
                  <c:v>0</c:v>
                </c:pt>
                <c:pt idx="20">
                  <c:v>0</c:v>
                </c:pt>
                <c:pt idx="21">
                  <c:v>0</c:v>
                </c:pt>
                <c:pt idx="22">
                  <c:v>0</c:v>
                </c:pt>
                <c:pt idx="23">
                  <c:v>0</c:v>
                </c:pt>
                <c:pt idx="24">
                  <c:v>19.003324999999997</c:v>
                </c:pt>
                <c:pt idx="25">
                  <c:v>32.795425000000002</c:v>
                </c:pt>
                <c:pt idx="26">
                  <c:v>43.632075</c:v>
                </c:pt>
                <c:pt idx="27">
                  <c:v>33.780574999999992</c:v>
                </c:pt>
                <c:pt idx="28">
                  <c:v>19.988474999999998</c:v>
                </c:pt>
                <c:pt idx="29">
                  <c:v>10.136974999999998</c:v>
                </c:pt>
                <c:pt idx="30">
                  <c:v>0</c:v>
                </c:pt>
                <c:pt idx="31">
                  <c:v>0</c:v>
                </c:pt>
                <c:pt idx="32">
                  <c:v>0</c:v>
                </c:pt>
                <c:pt idx="33">
                  <c:v>0</c:v>
                </c:pt>
                <c:pt idx="34">
                  <c:v>0</c:v>
                </c:pt>
                <c:pt idx="35">
                  <c:v>2.2557749999999994</c:v>
                </c:pt>
                <c:pt idx="36">
                  <c:v>17.033024999999995</c:v>
                </c:pt>
                <c:pt idx="37">
                  <c:v>46.587524999999985</c:v>
                </c:pt>
                <c:pt idx="38">
                  <c:v>47.572674999999997</c:v>
                </c:pt>
                <c:pt idx="39">
                  <c:v>31.810274999999997</c:v>
                </c:pt>
                <c:pt idx="40">
                  <c:v>34.765724999999996</c:v>
                </c:pt>
                <c:pt idx="41">
                  <c:v>9.151824999999997</c:v>
                </c:pt>
                <c:pt idx="42">
                  <c:v>1.2706249999999994</c:v>
                </c:pt>
                <c:pt idx="43">
                  <c:v>0</c:v>
                </c:pt>
                <c:pt idx="44">
                  <c:v>0</c:v>
                </c:pt>
                <c:pt idx="45">
                  <c:v>0</c:v>
                </c:pt>
                <c:pt idx="46">
                  <c:v>0</c:v>
                </c:pt>
                <c:pt idx="47">
                  <c:v>1.2706249999999994</c:v>
                </c:pt>
                <c:pt idx="48">
                  <c:v>33.780574999999992</c:v>
                </c:pt>
                <c:pt idx="49">
                  <c:v>24.914224999999995</c:v>
                </c:pt>
                <c:pt idx="50">
                  <c:v>53.483574999999988</c:v>
                </c:pt>
                <c:pt idx="51">
                  <c:v>51.513274999999993</c:v>
                </c:pt>
                <c:pt idx="52">
                  <c:v>46.587524999999985</c:v>
                </c:pt>
                <c:pt idx="53">
                  <c:v>11.122124999999999</c:v>
                </c:pt>
                <c:pt idx="54">
                  <c:v>1.2706249999999994</c:v>
                </c:pt>
                <c:pt idx="55">
                  <c:v>0</c:v>
                </c:pt>
              </c:numCache>
            </c:numRef>
          </c:yVal>
          <c:smooth val="0"/>
          <c:extLst>
            <c:ext xmlns:c16="http://schemas.microsoft.com/office/drawing/2014/chart" uri="{C3380CC4-5D6E-409C-BE32-E72D297353CC}">
              <c16:uniqueId val="{00000003-2233-41C6-8C44-3BFB2E3A8CA5}"/>
            </c:ext>
          </c:extLst>
        </c:ser>
        <c:ser>
          <c:idx val="1"/>
          <c:order val="1"/>
          <c:tx>
            <c:v>Predicted Y</c:v>
          </c:tx>
          <c:spPr>
            <a:ln w="19050">
              <a:noFill/>
            </a:ln>
          </c:spPr>
          <c:xVal>
            <c:numRef>
              <c:f>HDD!$N$138:$N$193</c:f>
              <c:numCache>
                <c:formatCode>General</c:formatCode>
                <c:ptCount val="56"/>
                <c:pt idx="0">
                  <c:v>229.75</c:v>
                </c:pt>
                <c:pt idx="1">
                  <c:v>597.65</c:v>
                </c:pt>
                <c:pt idx="2">
                  <c:v>762.25</c:v>
                </c:pt>
                <c:pt idx="3">
                  <c:v>599.54999999999995</c:v>
                </c:pt>
                <c:pt idx="4">
                  <c:v>399.5</c:v>
                </c:pt>
                <c:pt idx="5">
                  <c:v>133.35</c:v>
                </c:pt>
                <c:pt idx="6">
                  <c:v>16.5</c:v>
                </c:pt>
                <c:pt idx="7">
                  <c:v>2.1</c:v>
                </c:pt>
                <c:pt idx="8">
                  <c:v>0</c:v>
                </c:pt>
                <c:pt idx="9">
                  <c:v>0</c:v>
                </c:pt>
                <c:pt idx="10">
                  <c:v>5</c:v>
                </c:pt>
                <c:pt idx="11">
                  <c:v>74.099999999999994</c:v>
                </c:pt>
                <c:pt idx="12">
                  <c:v>148</c:v>
                </c:pt>
                <c:pt idx="13">
                  <c:v>376.29999999999995</c:v>
                </c:pt>
                <c:pt idx="14">
                  <c:v>543.6</c:v>
                </c:pt>
                <c:pt idx="15">
                  <c:v>416.35</c:v>
                </c:pt>
                <c:pt idx="16">
                  <c:v>251.25</c:v>
                </c:pt>
                <c:pt idx="17">
                  <c:v>97.95</c:v>
                </c:pt>
                <c:pt idx="18">
                  <c:v>14.45</c:v>
                </c:pt>
                <c:pt idx="19">
                  <c:v>0.95</c:v>
                </c:pt>
                <c:pt idx="20">
                  <c:v>0</c:v>
                </c:pt>
                <c:pt idx="21">
                  <c:v>0</c:v>
                </c:pt>
                <c:pt idx="22">
                  <c:v>9.85</c:v>
                </c:pt>
                <c:pt idx="23">
                  <c:v>38.799999999999997</c:v>
                </c:pt>
                <c:pt idx="24">
                  <c:v>318.60000000000002</c:v>
                </c:pt>
                <c:pt idx="25">
                  <c:v>426.04999999999995</c:v>
                </c:pt>
                <c:pt idx="26">
                  <c:v>612.65</c:v>
                </c:pt>
                <c:pt idx="27">
                  <c:v>562.95000000000005</c:v>
                </c:pt>
                <c:pt idx="28">
                  <c:v>424</c:v>
                </c:pt>
                <c:pt idx="29">
                  <c:v>155.5</c:v>
                </c:pt>
                <c:pt idx="30">
                  <c:v>39.25</c:v>
                </c:pt>
                <c:pt idx="31">
                  <c:v>0.6</c:v>
                </c:pt>
                <c:pt idx="32">
                  <c:v>0</c:v>
                </c:pt>
                <c:pt idx="33">
                  <c:v>0.25</c:v>
                </c:pt>
                <c:pt idx="34">
                  <c:v>15.95</c:v>
                </c:pt>
                <c:pt idx="35">
                  <c:v>81.599999999999994</c:v>
                </c:pt>
                <c:pt idx="36">
                  <c:v>327.70000000000005</c:v>
                </c:pt>
                <c:pt idx="37">
                  <c:v>590.25</c:v>
                </c:pt>
                <c:pt idx="38">
                  <c:v>760.55</c:v>
                </c:pt>
                <c:pt idx="39">
                  <c:v>650.75</c:v>
                </c:pt>
                <c:pt idx="40">
                  <c:v>573.20000000000005</c:v>
                </c:pt>
                <c:pt idx="41">
                  <c:v>171.25</c:v>
                </c:pt>
                <c:pt idx="42">
                  <c:v>18.899999999999999</c:v>
                </c:pt>
                <c:pt idx="43">
                  <c:v>2</c:v>
                </c:pt>
                <c:pt idx="44">
                  <c:v>0</c:v>
                </c:pt>
                <c:pt idx="45">
                  <c:v>0.2</c:v>
                </c:pt>
                <c:pt idx="46">
                  <c:v>14.8</c:v>
                </c:pt>
                <c:pt idx="47">
                  <c:v>43.75</c:v>
                </c:pt>
                <c:pt idx="48">
                  <c:v>309.35000000000002</c:v>
                </c:pt>
                <c:pt idx="49">
                  <c:v>428.70000000000005</c:v>
                </c:pt>
                <c:pt idx="50">
                  <c:v>792.7</c:v>
                </c:pt>
                <c:pt idx="51">
                  <c:v>909.84999999999991</c:v>
                </c:pt>
                <c:pt idx="52">
                  <c:v>565.9</c:v>
                </c:pt>
                <c:pt idx="53">
                  <c:v>155.55000000000001</c:v>
                </c:pt>
                <c:pt idx="54">
                  <c:v>21.2</c:v>
                </c:pt>
                <c:pt idx="55">
                  <c:v>7.45</c:v>
                </c:pt>
              </c:numCache>
            </c:numRef>
          </c:xVal>
          <c:yVal>
            <c:numRef>
              <c:f>'Monthly HDD50 118'!$B$25:$B$80</c:f>
              <c:numCache>
                <c:formatCode>General</c:formatCode>
                <c:ptCount val="56"/>
                <c:pt idx="0">
                  <c:v>14.943674191553995</c:v>
                </c:pt>
                <c:pt idx="1">
                  <c:v>39.883841521838299</c:v>
                </c:pt>
                <c:pt idx="2">
                  <c:v>51.042176782954904</c:v>
                </c:pt>
                <c:pt idx="3">
                  <c:v>40.012643690709027</c:v>
                </c:pt>
                <c:pt idx="4">
                  <c:v>26.45113112092546</c:v>
                </c:pt>
                <c:pt idx="5">
                  <c:v>8.4086588867445169</c:v>
                </c:pt>
                <c:pt idx="6">
                  <c:v>0.48732550119485296</c:v>
                </c:pt>
                <c:pt idx="7">
                  <c:v>-0.48885935761486154</c:v>
                </c:pt>
                <c:pt idx="8">
                  <c:v>-0.63121964952461163</c:v>
                </c:pt>
                <c:pt idx="9">
                  <c:v>-0.63121964952461163</c:v>
                </c:pt>
                <c:pt idx="10">
                  <c:v>-0.29226657354901625</c:v>
                </c:pt>
                <c:pt idx="11">
                  <c:v>4.3920649364337114</c:v>
                </c:pt>
                <c:pt idx="12">
                  <c:v>9.4017913993530104</c:v>
                </c:pt>
                <c:pt idx="13">
                  <c:v>24.878388848398693</c:v>
                </c:pt>
                <c:pt idx="14">
                  <c:v>36.219758770542121</c:v>
                </c:pt>
                <c:pt idx="15">
                  <c:v>27.593402986963213</c:v>
                </c:pt>
                <c:pt idx="16">
                  <c:v>16.401172418249054</c:v>
                </c:pt>
                <c:pt idx="17">
                  <c:v>6.0088711088373019</c:v>
                </c:pt>
                <c:pt idx="18">
                  <c:v>0.34835474004485889</c:v>
                </c:pt>
                <c:pt idx="19">
                  <c:v>-0.56681856508924855</c:v>
                </c:pt>
                <c:pt idx="20">
                  <c:v>-0.63121964952461163</c:v>
                </c:pt>
                <c:pt idx="21">
                  <c:v>-0.63121964952461163</c:v>
                </c:pt>
                <c:pt idx="22">
                  <c:v>3.6517910147311206E-2</c:v>
                </c:pt>
                <c:pt idx="23">
                  <c:v>1.999056220046008</c:v>
                </c:pt>
                <c:pt idx="24">
                  <c:v>20.966870351640324</c:v>
                </c:pt>
                <c:pt idx="25">
                  <c:v>28.250971954355869</c:v>
                </c:pt>
                <c:pt idx="26">
                  <c:v>40.900700749765086</c:v>
                </c:pt>
                <c:pt idx="27">
                  <c:v>37.531507174567672</c:v>
                </c:pt>
                <c:pt idx="28">
                  <c:v>28.112001193205877</c:v>
                </c:pt>
                <c:pt idx="29">
                  <c:v>9.9102210133164039</c:v>
                </c:pt>
                <c:pt idx="30">
                  <c:v>2.0295619968838121</c:v>
                </c:pt>
                <c:pt idx="31">
                  <c:v>-0.59054528040754017</c:v>
                </c:pt>
                <c:pt idx="32">
                  <c:v>-0.63121964952461163</c:v>
                </c:pt>
                <c:pt idx="33">
                  <c:v>-0.61427199572583191</c:v>
                </c:pt>
                <c:pt idx="34">
                  <c:v>0.45004066283753752</c:v>
                </c:pt>
                <c:pt idx="35">
                  <c:v>4.900494550397104</c:v>
                </c:pt>
                <c:pt idx="36">
                  <c:v>21.58376494991591</c:v>
                </c:pt>
                <c:pt idx="37">
                  <c:v>39.382190969394422</c:v>
                </c:pt>
                <c:pt idx="38">
                  <c:v>50.926932737123195</c:v>
                </c:pt>
                <c:pt idx="39">
                  <c:v>43.483523188699124</c:v>
                </c:pt>
                <c:pt idx="40">
                  <c:v>38.226360980317644</c:v>
                </c:pt>
                <c:pt idx="41">
                  <c:v>10.977923202639529</c:v>
                </c:pt>
                <c:pt idx="42">
                  <c:v>0.65002297766313877</c:v>
                </c:pt>
                <c:pt idx="43">
                  <c:v>-0.49563841913437345</c:v>
                </c:pt>
                <c:pt idx="44">
                  <c:v>-0.63121964952461163</c:v>
                </c:pt>
                <c:pt idx="45">
                  <c:v>-0.61766152648558781</c:v>
                </c:pt>
                <c:pt idx="46">
                  <c:v>0.37208145536315063</c:v>
                </c:pt>
                <c:pt idx="47">
                  <c:v>2.3346197652618477</c:v>
                </c:pt>
                <c:pt idx="48">
                  <c:v>20.339807161085474</c:v>
                </c:pt>
                <c:pt idx="49">
                  <c:v>28.430617084622938</c:v>
                </c:pt>
                <c:pt idx="50">
                  <c:v>53.106401015646284</c:v>
                </c:pt>
                <c:pt idx="51">
                  <c:v>61.048071585754471</c:v>
                </c:pt>
                <c:pt idx="52">
                  <c:v>37.731489489393269</c:v>
                </c:pt>
                <c:pt idx="53">
                  <c:v>9.9136105440761604</c:v>
                </c:pt>
                <c:pt idx="54">
                  <c:v>0.80594139261191255</c:v>
                </c:pt>
                <c:pt idx="55">
                  <c:v>-0.12617956632097449</c:v>
                </c:pt>
              </c:numCache>
            </c:numRef>
          </c:yVal>
          <c:smooth val="0"/>
          <c:extLst>
            <c:ext xmlns:c16="http://schemas.microsoft.com/office/drawing/2014/chart" uri="{C3380CC4-5D6E-409C-BE32-E72D297353CC}">
              <c16:uniqueId val="{00000004-2233-41C6-8C44-3BFB2E3A8CA5}"/>
            </c:ext>
          </c:extLst>
        </c:ser>
        <c:dLbls>
          <c:showLegendKey val="0"/>
          <c:showVal val="0"/>
          <c:showCatName val="0"/>
          <c:showSerName val="0"/>
          <c:showPercent val="0"/>
          <c:showBubbleSize val="0"/>
        </c:dLbls>
        <c:axId val="687331343"/>
        <c:axId val="1723812607"/>
      </c:scatterChart>
      <c:valAx>
        <c:axId val="687331343"/>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723812607"/>
        <c:crosses val="autoZero"/>
        <c:crossBetween val="midCat"/>
      </c:valAx>
      <c:valAx>
        <c:axId val="1723812607"/>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687331343"/>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HDD!$R$138:$R$161</c:f>
              <c:numCache>
                <c:formatCode>General</c:formatCode>
                <c:ptCount val="24"/>
                <c:pt idx="0">
                  <c:v>336.05</c:v>
                </c:pt>
                <c:pt idx="1">
                  <c:v>718.7</c:v>
                </c:pt>
                <c:pt idx="2">
                  <c:v>885.65</c:v>
                </c:pt>
                <c:pt idx="3">
                  <c:v>709.34999999999991</c:v>
                </c:pt>
                <c:pt idx="4">
                  <c:v>514.95000000000005</c:v>
                </c:pt>
                <c:pt idx="5">
                  <c:v>210.85000000000002</c:v>
                </c:pt>
                <c:pt idx="6">
                  <c:v>54.45</c:v>
                </c:pt>
                <c:pt idx="7">
                  <c:v>6.35</c:v>
                </c:pt>
                <c:pt idx="8">
                  <c:v>0</c:v>
                </c:pt>
                <c:pt idx="9">
                  <c:v>0.05</c:v>
                </c:pt>
                <c:pt idx="10">
                  <c:v>11.3</c:v>
                </c:pt>
                <c:pt idx="11">
                  <c:v>116.5</c:v>
                </c:pt>
                <c:pt idx="12">
                  <c:v>221.39999999999998</c:v>
                </c:pt>
                <c:pt idx="13">
                  <c:v>488.2</c:v>
                </c:pt>
                <c:pt idx="14">
                  <c:v>665.5</c:v>
                </c:pt>
                <c:pt idx="15">
                  <c:v>529.79999999999995</c:v>
                </c:pt>
                <c:pt idx="16">
                  <c:v>343.9</c:v>
                </c:pt>
                <c:pt idx="17">
                  <c:v>167.2</c:v>
                </c:pt>
                <c:pt idx="18">
                  <c:v>41</c:v>
                </c:pt>
                <c:pt idx="19">
                  <c:v>9.5</c:v>
                </c:pt>
                <c:pt idx="20">
                  <c:v>0.35</c:v>
                </c:pt>
                <c:pt idx="21">
                  <c:v>0.15</c:v>
                </c:pt>
                <c:pt idx="22">
                  <c:v>20.45</c:v>
                </c:pt>
                <c:pt idx="23">
                  <c:v>79.400000000000006</c:v>
                </c:pt>
              </c:numCache>
            </c:numRef>
          </c:xVal>
          <c:yVal>
            <c:numRef>
              <c:f>'Gas Baseline'!$E$14:$E$37</c:f>
              <c:numCache>
                <c:formatCode>General</c:formatCode>
                <c:ptCount val="24"/>
                <c:pt idx="0">
                  <c:v>21.958774999999996</c:v>
                </c:pt>
                <c:pt idx="1">
                  <c:v>37.721174999999988</c:v>
                </c:pt>
                <c:pt idx="2">
                  <c:v>51.513274999999993</c:v>
                </c:pt>
                <c:pt idx="3">
                  <c:v>41.661774999999999</c:v>
                </c:pt>
                <c:pt idx="4">
                  <c:v>26.884524999999996</c:v>
                </c:pt>
                <c:pt idx="5">
                  <c:v>8.1666749999999979</c:v>
                </c:pt>
                <c:pt idx="6">
                  <c:v>0</c:v>
                </c:pt>
                <c:pt idx="7">
                  <c:v>0</c:v>
                </c:pt>
                <c:pt idx="8">
                  <c:v>0</c:v>
                </c:pt>
                <c:pt idx="9">
                  <c:v>0</c:v>
                </c:pt>
                <c:pt idx="10">
                  <c:v>0</c:v>
                </c:pt>
                <c:pt idx="11">
                  <c:v>3.2409249999999994</c:v>
                </c:pt>
                <c:pt idx="12">
                  <c:v>8.1666749999999979</c:v>
                </c:pt>
                <c:pt idx="13">
                  <c:v>25.899374999999999</c:v>
                </c:pt>
                <c:pt idx="14">
                  <c:v>37.721174999999988</c:v>
                </c:pt>
                <c:pt idx="15">
                  <c:v>31.810274999999997</c:v>
                </c:pt>
                <c:pt idx="16">
                  <c:v>14.077574999999996</c:v>
                </c:pt>
                <c:pt idx="17">
                  <c:v>2.2557749999999994</c:v>
                </c:pt>
                <c:pt idx="18">
                  <c:v>3.2409249999999994</c:v>
                </c:pt>
                <c:pt idx="19">
                  <c:v>0</c:v>
                </c:pt>
                <c:pt idx="20">
                  <c:v>0</c:v>
                </c:pt>
                <c:pt idx="21">
                  <c:v>0</c:v>
                </c:pt>
                <c:pt idx="22">
                  <c:v>0</c:v>
                </c:pt>
                <c:pt idx="23">
                  <c:v>0</c:v>
                </c:pt>
              </c:numCache>
            </c:numRef>
          </c:yVal>
          <c:smooth val="0"/>
          <c:extLst>
            <c:ext xmlns:c16="http://schemas.microsoft.com/office/drawing/2014/chart" uri="{C3380CC4-5D6E-409C-BE32-E72D297353CC}">
              <c16:uniqueId val="{00000003-3E22-4EC0-956B-383431C59471}"/>
            </c:ext>
          </c:extLst>
        </c:ser>
        <c:ser>
          <c:idx val="1"/>
          <c:order val="1"/>
          <c:tx>
            <c:v>Predicted Y</c:v>
          </c:tx>
          <c:spPr>
            <a:ln w="19050">
              <a:noFill/>
            </a:ln>
          </c:spPr>
          <c:xVal>
            <c:numRef>
              <c:f>HDD!$R$138:$R$161</c:f>
              <c:numCache>
                <c:formatCode>General</c:formatCode>
                <c:ptCount val="24"/>
                <c:pt idx="0">
                  <c:v>336.05</c:v>
                </c:pt>
                <c:pt idx="1">
                  <c:v>718.7</c:v>
                </c:pt>
                <c:pt idx="2">
                  <c:v>885.65</c:v>
                </c:pt>
                <c:pt idx="3">
                  <c:v>709.34999999999991</c:v>
                </c:pt>
                <c:pt idx="4">
                  <c:v>514.95000000000005</c:v>
                </c:pt>
                <c:pt idx="5">
                  <c:v>210.85000000000002</c:v>
                </c:pt>
                <c:pt idx="6">
                  <c:v>54.45</c:v>
                </c:pt>
                <c:pt idx="7">
                  <c:v>6.35</c:v>
                </c:pt>
                <c:pt idx="8">
                  <c:v>0</c:v>
                </c:pt>
                <c:pt idx="9">
                  <c:v>0.05</c:v>
                </c:pt>
                <c:pt idx="10">
                  <c:v>11.3</c:v>
                </c:pt>
                <c:pt idx="11">
                  <c:v>116.5</c:v>
                </c:pt>
                <c:pt idx="12">
                  <c:v>221.39999999999998</c:v>
                </c:pt>
                <c:pt idx="13">
                  <c:v>488.2</c:v>
                </c:pt>
                <c:pt idx="14">
                  <c:v>665.5</c:v>
                </c:pt>
                <c:pt idx="15">
                  <c:v>529.79999999999995</c:v>
                </c:pt>
                <c:pt idx="16">
                  <c:v>343.9</c:v>
                </c:pt>
                <c:pt idx="17">
                  <c:v>167.2</c:v>
                </c:pt>
                <c:pt idx="18">
                  <c:v>41</c:v>
                </c:pt>
                <c:pt idx="19">
                  <c:v>9.5</c:v>
                </c:pt>
                <c:pt idx="20">
                  <c:v>0.35</c:v>
                </c:pt>
                <c:pt idx="21">
                  <c:v>0.15</c:v>
                </c:pt>
                <c:pt idx="22">
                  <c:v>20.45</c:v>
                </c:pt>
                <c:pt idx="23">
                  <c:v>79.400000000000006</c:v>
                </c:pt>
              </c:numCache>
            </c:numRef>
          </c:xVal>
          <c:yVal>
            <c:numRef>
              <c:f>'24 Month HDD54 118'!$B$25:$B$48</c:f>
              <c:numCache>
                <c:formatCode>General</c:formatCode>
                <c:ptCount val="24"/>
                <c:pt idx="0">
                  <c:v>17.923109018457083</c:v>
                </c:pt>
                <c:pt idx="1">
                  <c:v>40.759175213893059</c:v>
                </c:pt>
                <c:pt idx="2">
                  <c:v>50.722539257609341</c:v>
                </c:pt>
                <c:pt idx="3">
                  <c:v>40.201179084460605</c:v>
                </c:pt>
                <c:pt idx="4">
                  <c:v>28.599633890699334</c:v>
                </c:pt>
                <c:pt idx="5">
                  <c:v>10.45133196980013</c:v>
                </c:pt>
                <c:pt idx="6">
                  <c:v>1.1175785320209921</c:v>
                </c:pt>
                <c:pt idx="7">
                  <c:v>-1.7529684012090367</c:v>
                </c:pt>
                <c:pt idx="8">
                  <c:v>-2.131928339379737</c:v>
                </c:pt>
                <c:pt idx="9">
                  <c:v>-2.1289444028587079</c:v>
                </c:pt>
                <c:pt idx="10">
                  <c:v>-1.4575586856271523</c:v>
                </c:pt>
                <c:pt idx="11">
                  <c:v>4.8206437546181489</c:v>
                </c:pt>
                <c:pt idx="12">
                  <c:v>11.080942575737275</c:v>
                </c:pt>
                <c:pt idx="13">
                  <c:v>27.003227851948743</c:v>
                </c:pt>
                <c:pt idx="14">
                  <c:v>37.584266755518058</c:v>
                </c:pt>
                <c:pt idx="15">
                  <c:v>29.485863037444982</c:v>
                </c:pt>
                <c:pt idx="16">
                  <c:v>18.391587052258657</c:v>
                </c:pt>
                <c:pt idx="17">
                  <c:v>7.846355386941692</c:v>
                </c:pt>
                <c:pt idx="18">
                  <c:v>0.31489960786415416</c:v>
                </c:pt>
                <c:pt idx="19">
                  <c:v>-1.5649804003842012</c:v>
                </c:pt>
                <c:pt idx="20">
                  <c:v>-2.1110407837325331</c:v>
                </c:pt>
                <c:pt idx="21">
                  <c:v>-2.1229765298166496</c:v>
                </c:pt>
                <c:pt idx="22">
                  <c:v>-0.91149830227882056</c:v>
                </c:pt>
                <c:pt idx="23">
                  <c:v>2.6065628560145306</c:v>
                </c:pt>
              </c:numCache>
            </c:numRef>
          </c:yVal>
          <c:smooth val="0"/>
          <c:extLst>
            <c:ext xmlns:c16="http://schemas.microsoft.com/office/drawing/2014/chart" uri="{C3380CC4-5D6E-409C-BE32-E72D297353CC}">
              <c16:uniqueId val="{00000004-3E22-4EC0-956B-383431C59471}"/>
            </c:ext>
          </c:extLst>
        </c:ser>
        <c:dLbls>
          <c:showLegendKey val="0"/>
          <c:showVal val="0"/>
          <c:showCatName val="0"/>
          <c:showSerName val="0"/>
          <c:showPercent val="0"/>
          <c:showBubbleSize val="0"/>
        </c:dLbls>
        <c:axId val="1586075247"/>
        <c:axId val="1650305455"/>
      </c:scatterChart>
      <c:valAx>
        <c:axId val="1586075247"/>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650305455"/>
        <c:crosses val="autoZero"/>
        <c:crossBetween val="midCat"/>
      </c:valAx>
      <c:valAx>
        <c:axId val="1650305455"/>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586075247"/>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X Variable 1 Line Fit  Plot</a:t>
            </a:r>
          </a:p>
        </c:rich>
      </c:tx>
      <c:overlay val="0"/>
    </c:title>
    <c:autoTitleDeleted val="0"/>
    <c:plotArea>
      <c:layout/>
      <c:scatterChart>
        <c:scatterStyle val="lineMarker"/>
        <c:varyColors val="0"/>
        <c:ser>
          <c:idx val="0"/>
          <c:order val="0"/>
          <c:tx>
            <c:v>Y</c:v>
          </c:tx>
          <c:spPr>
            <a:ln w="19050">
              <a:noFill/>
            </a:ln>
          </c:spPr>
          <c:xVal>
            <c:numRef>
              <c:f>HDD!$R$138:$R$193</c:f>
              <c:numCache>
                <c:formatCode>General</c:formatCode>
                <c:ptCount val="56"/>
                <c:pt idx="0">
                  <c:v>336.05</c:v>
                </c:pt>
                <c:pt idx="1">
                  <c:v>718.7</c:v>
                </c:pt>
                <c:pt idx="2">
                  <c:v>885.65</c:v>
                </c:pt>
                <c:pt idx="3">
                  <c:v>709.34999999999991</c:v>
                </c:pt>
                <c:pt idx="4">
                  <c:v>514.95000000000005</c:v>
                </c:pt>
                <c:pt idx="5">
                  <c:v>210.85000000000002</c:v>
                </c:pt>
                <c:pt idx="6">
                  <c:v>54.45</c:v>
                </c:pt>
                <c:pt idx="7">
                  <c:v>6.35</c:v>
                </c:pt>
                <c:pt idx="8">
                  <c:v>0</c:v>
                </c:pt>
                <c:pt idx="9">
                  <c:v>0.05</c:v>
                </c:pt>
                <c:pt idx="10">
                  <c:v>11.3</c:v>
                </c:pt>
                <c:pt idx="11">
                  <c:v>116.5</c:v>
                </c:pt>
                <c:pt idx="12">
                  <c:v>221.39999999999998</c:v>
                </c:pt>
                <c:pt idx="13">
                  <c:v>488.2</c:v>
                </c:pt>
                <c:pt idx="14">
                  <c:v>665.5</c:v>
                </c:pt>
                <c:pt idx="15">
                  <c:v>529.79999999999995</c:v>
                </c:pt>
                <c:pt idx="16">
                  <c:v>343.9</c:v>
                </c:pt>
                <c:pt idx="17">
                  <c:v>167.2</c:v>
                </c:pt>
                <c:pt idx="18">
                  <c:v>41</c:v>
                </c:pt>
                <c:pt idx="19">
                  <c:v>9.5</c:v>
                </c:pt>
                <c:pt idx="20">
                  <c:v>0.35</c:v>
                </c:pt>
                <c:pt idx="21">
                  <c:v>0.15</c:v>
                </c:pt>
                <c:pt idx="22">
                  <c:v>20.45</c:v>
                </c:pt>
                <c:pt idx="23">
                  <c:v>79.400000000000006</c:v>
                </c:pt>
                <c:pt idx="24">
                  <c:v>429.25</c:v>
                </c:pt>
                <c:pt idx="25">
                  <c:v>543.5</c:v>
                </c:pt>
                <c:pt idx="26">
                  <c:v>731</c:v>
                </c:pt>
                <c:pt idx="27">
                  <c:v>674.95</c:v>
                </c:pt>
                <c:pt idx="28">
                  <c:v>543.9</c:v>
                </c:pt>
                <c:pt idx="29">
                  <c:v>239.15</c:v>
                </c:pt>
                <c:pt idx="30">
                  <c:v>74.599999999999994</c:v>
                </c:pt>
                <c:pt idx="31">
                  <c:v>3.3499999999999996</c:v>
                </c:pt>
                <c:pt idx="32">
                  <c:v>0</c:v>
                </c:pt>
                <c:pt idx="33">
                  <c:v>2</c:v>
                </c:pt>
                <c:pt idx="34">
                  <c:v>33.049999999999997</c:v>
                </c:pt>
                <c:pt idx="35">
                  <c:v>131.75</c:v>
                </c:pt>
                <c:pt idx="36">
                  <c:v>427.25</c:v>
                </c:pt>
                <c:pt idx="37">
                  <c:v>711.55</c:v>
                </c:pt>
                <c:pt idx="38">
                  <c:v>881.1</c:v>
                </c:pt>
                <c:pt idx="39">
                  <c:v>762.45</c:v>
                </c:pt>
                <c:pt idx="40">
                  <c:v>693.90000000000009</c:v>
                </c:pt>
                <c:pt idx="41">
                  <c:v>257.25</c:v>
                </c:pt>
                <c:pt idx="42">
                  <c:v>51.650000000000006</c:v>
                </c:pt>
                <c:pt idx="43">
                  <c:v>5.8</c:v>
                </c:pt>
                <c:pt idx="44">
                  <c:v>0.05</c:v>
                </c:pt>
                <c:pt idx="45">
                  <c:v>1.95</c:v>
                </c:pt>
                <c:pt idx="46">
                  <c:v>30.3</c:v>
                </c:pt>
                <c:pt idx="47">
                  <c:v>91.55</c:v>
                </c:pt>
                <c:pt idx="48">
                  <c:v>410.54999999999995</c:v>
                </c:pt>
                <c:pt idx="49">
                  <c:v>549.75</c:v>
                </c:pt>
                <c:pt idx="50">
                  <c:v>916.6</c:v>
                </c:pt>
                <c:pt idx="51">
                  <c:v>1021.8499999999999</c:v>
                </c:pt>
                <c:pt idx="52">
                  <c:v>688.5</c:v>
                </c:pt>
                <c:pt idx="53">
                  <c:v>239.64999999999998</c:v>
                </c:pt>
                <c:pt idx="54">
                  <c:v>45.900000000000006</c:v>
                </c:pt>
                <c:pt idx="55">
                  <c:v>22.7</c:v>
                </c:pt>
              </c:numCache>
            </c:numRef>
          </c:xVal>
          <c:yVal>
            <c:numRef>
              <c:f>'Gas Baseline'!$E$14:$E$69</c:f>
              <c:numCache>
                <c:formatCode>General</c:formatCode>
                <c:ptCount val="56"/>
                <c:pt idx="0">
                  <c:v>21.958774999999996</c:v>
                </c:pt>
                <c:pt idx="1">
                  <c:v>37.721174999999988</c:v>
                </c:pt>
                <c:pt idx="2">
                  <c:v>51.513274999999993</c:v>
                </c:pt>
                <c:pt idx="3">
                  <c:v>41.661774999999999</c:v>
                </c:pt>
                <c:pt idx="4">
                  <c:v>26.884524999999996</c:v>
                </c:pt>
                <c:pt idx="5">
                  <c:v>8.1666749999999979</c:v>
                </c:pt>
                <c:pt idx="6">
                  <c:v>0</c:v>
                </c:pt>
                <c:pt idx="7">
                  <c:v>0</c:v>
                </c:pt>
                <c:pt idx="8">
                  <c:v>0</c:v>
                </c:pt>
                <c:pt idx="9">
                  <c:v>0</c:v>
                </c:pt>
                <c:pt idx="10">
                  <c:v>0</c:v>
                </c:pt>
                <c:pt idx="11">
                  <c:v>3.2409249999999994</c:v>
                </c:pt>
                <c:pt idx="12">
                  <c:v>8.1666749999999979</c:v>
                </c:pt>
                <c:pt idx="13">
                  <c:v>25.899374999999999</c:v>
                </c:pt>
                <c:pt idx="14">
                  <c:v>37.721174999999988</c:v>
                </c:pt>
                <c:pt idx="15">
                  <c:v>31.810274999999997</c:v>
                </c:pt>
                <c:pt idx="16">
                  <c:v>14.077574999999996</c:v>
                </c:pt>
                <c:pt idx="17">
                  <c:v>2.2557749999999994</c:v>
                </c:pt>
                <c:pt idx="18">
                  <c:v>3.2409249999999994</c:v>
                </c:pt>
                <c:pt idx="19">
                  <c:v>0</c:v>
                </c:pt>
                <c:pt idx="20">
                  <c:v>0</c:v>
                </c:pt>
                <c:pt idx="21">
                  <c:v>0</c:v>
                </c:pt>
                <c:pt idx="22">
                  <c:v>0</c:v>
                </c:pt>
                <c:pt idx="23">
                  <c:v>0</c:v>
                </c:pt>
                <c:pt idx="24">
                  <c:v>19.003324999999997</c:v>
                </c:pt>
                <c:pt idx="25">
                  <c:v>32.795425000000002</c:v>
                </c:pt>
                <c:pt idx="26">
                  <c:v>43.632075</c:v>
                </c:pt>
                <c:pt idx="27">
                  <c:v>33.780574999999992</c:v>
                </c:pt>
                <c:pt idx="28">
                  <c:v>19.988474999999998</c:v>
                </c:pt>
                <c:pt idx="29">
                  <c:v>10.136974999999998</c:v>
                </c:pt>
                <c:pt idx="30">
                  <c:v>0</c:v>
                </c:pt>
                <c:pt idx="31">
                  <c:v>0</c:v>
                </c:pt>
                <c:pt idx="32">
                  <c:v>0</c:v>
                </c:pt>
                <c:pt idx="33">
                  <c:v>0</c:v>
                </c:pt>
                <c:pt idx="34">
                  <c:v>0</c:v>
                </c:pt>
                <c:pt idx="35">
                  <c:v>2.2557749999999994</c:v>
                </c:pt>
                <c:pt idx="36">
                  <c:v>17.033024999999995</c:v>
                </c:pt>
                <c:pt idx="37">
                  <c:v>46.587524999999985</c:v>
                </c:pt>
                <c:pt idx="38">
                  <c:v>47.572674999999997</c:v>
                </c:pt>
                <c:pt idx="39">
                  <c:v>31.810274999999997</c:v>
                </c:pt>
                <c:pt idx="40">
                  <c:v>34.765724999999996</c:v>
                </c:pt>
                <c:pt idx="41">
                  <c:v>9.151824999999997</c:v>
                </c:pt>
                <c:pt idx="42">
                  <c:v>1.2706249999999994</c:v>
                </c:pt>
                <c:pt idx="43">
                  <c:v>0</c:v>
                </c:pt>
                <c:pt idx="44">
                  <c:v>0</c:v>
                </c:pt>
                <c:pt idx="45">
                  <c:v>0</c:v>
                </c:pt>
                <c:pt idx="46">
                  <c:v>0</c:v>
                </c:pt>
                <c:pt idx="47">
                  <c:v>1.2706249999999994</c:v>
                </c:pt>
                <c:pt idx="48">
                  <c:v>33.780574999999992</c:v>
                </c:pt>
                <c:pt idx="49">
                  <c:v>24.914224999999995</c:v>
                </c:pt>
                <c:pt idx="50">
                  <c:v>53.483574999999988</c:v>
                </c:pt>
                <c:pt idx="51">
                  <c:v>51.513274999999993</c:v>
                </c:pt>
                <c:pt idx="52">
                  <c:v>46.587524999999985</c:v>
                </c:pt>
                <c:pt idx="53">
                  <c:v>11.122124999999999</c:v>
                </c:pt>
                <c:pt idx="54">
                  <c:v>1.2706249999999994</c:v>
                </c:pt>
                <c:pt idx="55">
                  <c:v>0</c:v>
                </c:pt>
              </c:numCache>
            </c:numRef>
          </c:yVal>
          <c:smooth val="0"/>
          <c:extLst>
            <c:ext xmlns:c16="http://schemas.microsoft.com/office/drawing/2014/chart" uri="{C3380CC4-5D6E-409C-BE32-E72D297353CC}">
              <c16:uniqueId val="{00000003-91BC-4064-9934-D0259F798960}"/>
            </c:ext>
          </c:extLst>
        </c:ser>
        <c:ser>
          <c:idx val="1"/>
          <c:order val="1"/>
          <c:tx>
            <c:v>Predicted Y</c:v>
          </c:tx>
          <c:spPr>
            <a:ln w="19050">
              <a:noFill/>
            </a:ln>
          </c:spPr>
          <c:xVal>
            <c:numRef>
              <c:f>HDD!$R$138:$R$193</c:f>
              <c:numCache>
                <c:formatCode>General</c:formatCode>
                <c:ptCount val="56"/>
                <c:pt idx="0">
                  <c:v>336.05</c:v>
                </c:pt>
                <c:pt idx="1">
                  <c:v>718.7</c:v>
                </c:pt>
                <c:pt idx="2">
                  <c:v>885.65</c:v>
                </c:pt>
                <c:pt idx="3">
                  <c:v>709.34999999999991</c:v>
                </c:pt>
                <c:pt idx="4">
                  <c:v>514.95000000000005</c:v>
                </c:pt>
                <c:pt idx="5">
                  <c:v>210.85000000000002</c:v>
                </c:pt>
                <c:pt idx="6">
                  <c:v>54.45</c:v>
                </c:pt>
                <c:pt idx="7">
                  <c:v>6.35</c:v>
                </c:pt>
                <c:pt idx="8">
                  <c:v>0</c:v>
                </c:pt>
                <c:pt idx="9">
                  <c:v>0.05</c:v>
                </c:pt>
                <c:pt idx="10">
                  <c:v>11.3</c:v>
                </c:pt>
                <c:pt idx="11">
                  <c:v>116.5</c:v>
                </c:pt>
                <c:pt idx="12">
                  <c:v>221.39999999999998</c:v>
                </c:pt>
                <c:pt idx="13">
                  <c:v>488.2</c:v>
                </c:pt>
                <c:pt idx="14">
                  <c:v>665.5</c:v>
                </c:pt>
                <c:pt idx="15">
                  <c:v>529.79999999999995</c:v>
                </c:pt>
                <c:pt idx="16">
                  <c:v>343.9</c:v>
                </c:pt>
                <c:pt idx="17">
                  <c:v>167.2</c:v>
                </c:pt>
                <c:pt idx="18">
                  <c:v>41</c:v>
                </c:pt>
                <c:pt idx="19">
                  <c:v>9.5</c:v>
                </c:pt>
                <c:pt idx="20">
                  <c:v>0.35</c:v>
                </c:pt>
                <c:pt idx="21">
                  <c:v>0.15</c:v>
                </c:pt>
                <c:pt idx="22">
                  <c:v>20.45</c:v>
                </c:pt>
                <c:pt idx="23">
                  <c:v>79.400000000000006</c:v>
                </c:pt>
                <c:pt idx="24">
                  <c:v>429.25</c:v>
                </c:pt>
                <c:pt idx="25">
                  <c:v>543.5</c:v>
                </c:pt>
                <c:pt idx="26">
                  <c:v>731</c:v>
                </c:pt>
                <c:pt idx="27">
                  <c:v>674.95</c:v>
                </c:pt>
                <c:pt idx="28">
                  <c:v>543.9</c:v>
                </c:pt>
                <c:pt idx="29">
                  <c:v>239.15</c:v>
                </c:pt>
                <c:pt idx="30">
                  <c:v>74.599999999999994</c:v>
                </c:pt>
                <c:pt idx="31">
                  <c:v>3.3499999999999996</c:v>
                </c:pt>
                <c:pt idx="32">
                  <c:v>0</c:v>
                </c:pt>
                <c:pt idx="33">
                  <c:v>2</c:v>
                </c:pt>
                <c:pt idx="34">
                  <c:v>33.049999999999997</c:v>
                </c:pt>
                <c:pt idx="35">
                  <c:v>131.75</c:v>
                </c:pt>
                <c:pt idx="36">
                  <c:v>427.25</c:v>
                </c:pt>
                <c:pt idx="37">
                  <c:v>711.55</c:v>
                </c:pt>
                <c:pt idx="38">
                  <c:v>881.1</c:v>
                </c:pt>
                <c:pt idx="39">
                  <c:v>762.45</c:v>
                </c:pt>
                <c:pt idx="40">
                  <c:v>693.90000000000009</c:v>
                </c:pt>
                <c:pt idx="41">
                  <c:v>257.25</c:v>
                </c:pt>
                <c:pt idx="42">
                  <c:v>51.650000000000006</c:v>
                </c:pt>
                <c:pt idx="43">
                  <c:v>5.8</c:v>
                </c:pt>
                <c:pt idx="44">
                  <c:v>0.05</c:v>
                </c:pt>
                <c:pt idx="45">
                  <c:v>1.95</c:v>
                </c:pt>
                <c:pt idx="46">
                  <c:v>30.3</c:v>
                </c:pt>
                <c:pt idx="47">
                  <c:v>91.55</c:v>
                </c:pt>
                <c:pt idx="48">
                  <c:v>410.54999999999995</c:v>
                </c:pt>
                <c:pt idx="49">
                  <c:v>549.75</c:v>
                </c:pt>
                <c:pt idx="50">
                  <c:v>916.6</c:v>
                </c:pt>
                <c:pt idx="51">
                  <c:v>1021.8499999999999</c:v>
                </c:pt>
                <c:pt idx="52">
                  <c:v>688.5</c:v>
                </c:pt>
                <c:pt idx="53">
                  <c:v>239.64999999999998</c:v>
                </c:pt>
                <c:pt idx="54">
                  <c:v>45.900000000000006</c:v>
                </c:pt>
                <c:pt idx="55">
                  <c:v>22.7</c:v>
                </c:pt>
              </c:numCache>
            </c:numRef>
          </c:xVal>
          <c:yVal>
            <c:numRef>
              <c:f>'Monthly HDD54 118'!$B$25:$B$80</c:f>
              <c:numCache>
                <c:formatCode>General</c:formatCode>
                <c:ptCount val="56"/>
                <c:pt idx="0">
                  <c:v>17.481131094839313</c:v>
                </c:pt>
                <c:pt idx="1">
                  <c:v>39.761519825017096</c:v>
                </c:pt>
                <c:pt idx="2">
                  <c:v>49.482442073816728</c:v>
                </c:pt>
                <c:pt idx="3">
                  <c:v>39.21710159784562</c:v>
                </c:pt>
                <c:pt idx="4">
                  <c:v>27.897860596547943</c:v>
                </c:pt>
                <c:pt idx="5">
                  <c:v>10.191167240094098</c:v>
                </c:pt>
                <c:pt idx="6">
                  <c:v>1.0845350764986299</c:v>
                </c:pt>
                <c:pt idx="7">
                  <c:v>-1.7161618996455004</c:v>
                </c:pt>
                <c:pt idx="8">
                  <c:v>-2.085900481735214</c:v>
                </c:pt>
                <c:pt idx="9">
                  <c:v>-2.0829891543171848</c:v>
                </c:pt>
                <c:pt idx="10">
                  <c:v>-1.4279404852606055</c:v>
                </c:pt>
                <c:pt idx="11">
                  <c:v>4.6974924022729176</c:v>
                </c:pt>
                <c:pt idx="12">
                  <c:v>10.805457325298264</c:v>
                </c:pt>
                <c:pt idx="13">
                  <c:v>26.340300427902292</c:v>
                </c:pt>
                <c:pt idx="14">
                  <c:v>36.66386745223398</c:v>
                </c:pt>
                <c:pt idx="15">
                  <c:v>28.762524839702621</c:v>
                </c:pt>
                <c:pt idx="16">
                  <c:v>17.938209499469906</c:v>
                </c:pt>
                <c:pt idx="17">
                  <c:v>7.6495784041545676</c:v>
                </c:pt>
                <c:pt idx="18">
                  <c:v>0.30138800104876351</c:v>
                </c:pt>
                <c:pt idx="19">
                  <c:v>-1.5327482723096582</c:v>
                </c:pt>
                <c:pt idx="20">
                  <c:v>-2.0655211898090093</c:v>
                </c:pt>
                <c:pt idx="21">
                  <c:v>-2.0771664994811263</c:v>
                </c:pt>
                <c:pt idx="22">
                  <c:v>-0.8951675677612545</c:v>
                </c:pt>
                <c:pt idx="23">
                  <c:v>2.5372874580952214</c:v>
                </c:pt>
                <c:pt idx="24">
                  <c:v>22.907845402045822</c:v>
                </c:pt>
                <c:pt idx="25">
                  <c:v>29.560228552242634</c:v>
                </c:pt>
                <c:pt idx="26">
                  <c:v>40.477706369852292</c:v>
                </c:pt>
                <c:pt idx="27">
                  <c:v>37.214108334241516</c:v>
                </c:pt>
                <c:pt idx="28">
                  <c:v>29.583519171586872</c:v>
                </c:pt>
                <c:pt idx="29">
                  <c:v>11.838978558698647</c:v>
                </c:pt>
                <c:pt idx="30">
                  <c:v>2.2578000259644133</c:v>
                </c:pt>
                <c:pt idx="31">
                  <c:v>-1.8908415447272549</c:v>
                </c:pt>
                <c:pt idx="32">
                  <c:v>-2.085900481735214</c:v>
                </c:pt>
                <c:pt idx="33">
                  <c:v>-1.9694473850140444</c:v>
                </c:pt>
                <c:pt idx="34">
                  <c:v>-0.16151305841788588</c:v>
                </c:pt>
                <c:pt idx="35">
                  <c:v>5.5854472647718358</c:v>
                </c:pt>
                <c:pt idx="36">
                  <c:v>22.791392305324649</c:v>
                </c:pt>
                <c:pt idx="37">
                  <c:v>39.345200004238912</c:v>
                </c:pt>
                <c:pt idx="38">
                  <c:v>49.217511278776072</c:v>
                </c:pt>
                <c:pt idx="39">
                  <c:v>42.308931315792684</c:v>
                </c:pt>
                <c:pt idx="40">
                  <c:v>38.3175014256746</c:v>
                </c:pt>
                <c:pt idx="41">
                  <c:v>12.892879084025232</c:v>
                </c:pt>
                <c:pt idx="42">
                  <c:v>0.92150074108899238</c:v>
                </c:pt>
                <c:pt idx="43">
                  <c:v>-1.748186501243822</c:v>
                </c:pt>
                <c:pt idx="44">
                  <c:v>-2.0829891543171848</c:v>
                </c:pt>
                <c:pt idx="45">
                  <c:v>-1.9723587124320736</c:v>
                </c:pt>
                <c:pt idx="46">
                  <c:v>-0.32163606640949394</c:v>
                </c:pt>
                <c:pt idx="47">
                  <c:v>3.2447400206763266</c:v>
                </c:pt>
                <c:pt idx="48">
                  <c:v>21.819008947702883</c:v>
                </c:pt>
                <c:pt idx="49">
                  <c:v>29.924144479496292</c:v>
                </c:pt>
                <c:pt idx="50">
                  <c:v>51.284553745576837</c:v>
                </c:pt>
                <c:pt idx="51">
                  <c:v>57.412897960528376</c:v>
                </c:pt>
                <c:pt idx="52">
                  <c:v>38.003078064527436</c:v>
                </c:pt>
                <c:pt idx="53">
                  <c:v>11.868091832878937</c:v>
                </c:pt>
                <c:pt idx="54">
                  <c:v>0.58669808801562962</c:v>
                </c:pt>
                <c:pt idx="55">
                  <c:v>-0.76415783394993864</c:v>
                </c:pt>
              </c:numCache>
            </c:numRef>
          </c:yVal>
          <c:smooth val="0"/>
          <c:extLst>
            <c:ext xmlns:c16="http://schemas.microsoft.com/office/drawing/2014/chart" uri="{C3380CC4-5D6E-409C-BE32-E72D297353CC}">
              <c16:uniqueId val="{00000004-91BC-4064-9934-D0259F798960}"/>
            </c:ext>
          </c:extLst>
        </c:ser>
        <c:dLbls>
          <c:showLegendKey val="0"/>
          <c:showVal val="0"/>
          <c:showCatName val="0"/>
          <c:showSerName val="0"/>
          <c:showPercent val="0"/>
          <c:showBubbleSize val="0"/>
        </c:dLbls>
        <c:axId val="1709412767"/>
        <c:axId val="1587930911"/>
      </c:scatterChart>
      <c:valAx>
        <c:axId val="1709412767"/>
        <c:scaling>
          <c:orientation val="minMax"/>
        </c:scaling>
        <c:delete val="0"/>
        <c:axPos val="b"/>
        <c:title>
          <c:tx>
            <c:rich>
              <a:bodyPr/>
              <a:lstStyle/>
              <a:p>
                <a:pPr>
                  <a:defRPr/>
                </a:pPr>
                <a:r>
                  <a:rPr lang="en-US"/>
                  <a:t>X Variable 1</a:t>
                </a:r>
              </a:p>
            </c:rich>
          </c:tx>
          <c:overlay val="0"/>
        </c:title>
        <c:numFmt formatCode="General" sourceLinked="1"/>
        <c:majorTickMark val="out"/>
        <c:minorTickMark val="none"/>
        <c:tickLblPos val="nextTo"/>
        <c:crossAx val="1587930911"/>
        <c:crosses val="autoZero"/>
        <c:crossBetween val="midCat"/>
      </c:valAx>
      <c:valAx>
        <c:axId val="1587930911"/>
        <c:scaling>
          <c:orientation val="minMax"/>
        </c:scaling>
        <c:delete val="0"/>
        <c:axPos val="l"/>
        <c:title>
          <c:tx>
            <c:rich>
              <a:bodyPr/>
              <a:lstStyle/>
              <a:p>
                <a:pPr>
                  <a:defRPr/>
                </a:pPr>
                <a:r>
                  <a:rPr lang="en-US"/>
                  <a:t>Y</a:t>
                </a:r>
              </a:p>
            </c:rich>
          </c:tx>
          <c:overlay val="0"/>
        </c:title>
        <c:numFmt formatCode="General" sourceLinked="1"/>
        <c:majorTickMark val="out"/>
        <c:minorTickMark val="none"/>
        <c:tickLblPos val="nextTo"/>
        <c:crossAx val="1709412767"/>
        <c:crosses val="autoZero"/>
        <c:crossBetween val="midCat"/>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10</xdr:col>
      <xdr:colOff>33337</xdr:colOff>
      <xdr:row>33</xdr:row>
      <xdr:rowOff>23811</xdr:rowOff>
    </xdr:from>
    <xdr:to>
      <xdr:col>30</xdr:col>
      <xdr:colOff>28575</xdr:colOff>
      <xdr:row>64</xdr:row>
      <xdr:rowOff>9524</xdr:rowOff>
    </xdr:to>
    <xdr:graphicFrame macro="">
      <xdr:nvGraphicFramePr>
        <xdr:cNvPr id="7" name="Chart 6">
          <a:extLst>
            <a:ext uri="{FF2B5EF4-FFF2-40B4-BE49-F238E27FC236}">
              <a16:creationId xmlns:a16="http://schemas.microsoft.com/office/drawing/2014/main" id="{6B1804E8-E7AB-2D45-83B4-4CE4550D0B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3</xdr:row>
      <xdr:rowOff>61911</xdr:rowOff>
    </xdr:from>
    <xdr:to>
      <xdr:col>29</xdr:col>
      <xdr:colOff>409575</xdr:colOff>
      <xdr:row>30</xdr:row>
      <xdr:rowOff>180975</xdr:rowOff>
    </xdr:to>
    <xdr:graphicFrame macro="">
      <xdr:nvGraphicFramePr>
        <xdr:cNvPr id="8" name="Chart 7">
          <a:extLst>
            <a:ext uri="{FF2B5EF4-FFF2-40B4-BE49-F238E27FC236}">
              <a16:creationId xmlns:a16="http://schemas.microsoft.com/office/drawing/2014/main" id="{5A79F6D8-78A9-55C6-BD33-3A29BB08094C}"/>
            </a:ext>
            <a:ext uri="{147F2762-F138-4A5C-976F-8EAC2B608ADB}">
              <a16:predDERef xmlns:a16="http://schemas.microsoft.com/office/drawing/2014/main" pred="{6B1804E8-E7AB-2D45-83B4-4CE4550D0B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561975</xdr:colOff>
      <xdr:row>22</xdr:row>
      <xdr:rowOff>152400</xdr:rowOff>
    </xdr:from>
    <xdr:to>
      <xdr:col>16</xdr:col>
      <xdr:colOff>561975</xdr:colOff>
      <xdr:row>32</xdr:row>
      <xdr:rowOff>171450</xdr:rowOff>
    </xdr:to>
    <xdr:graphicFrame macro="">
      <xdr:nvGraphicFramePr>
        <xdr:cNvPr id="2" name="Chart 1">
          <a:extLst>
            <a:ext uri="{FF2B5EF4-FFF2-40B4-BE49-F238E27FC236}">
              <a16:creationId xmlns:a16="http://schemas.microsoft.com/office/drawing/2014/main" id="{B93340F5-B3BD-D217-74D0-69552D58ED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247650</xdr:colOff>
      <xdr:row>30</xdr:row>
      <xdr:rowOff>19050</xdr:rowOff>
    </xdr:from>
    <xdr:to>
      <xdr:col>18</xdr:col>
      <xdr:colOff>247650</xdr:colOff>
      <xdr:row>40</xdr:row>
      <xdr:rowOff>47625</xdr:rowOff>
    </xdr:to>
    <xdr:graphicFrame macro="">
      <xdr:nvGraphicFramePr>
        <xdr:cNvPr id="2" name="Chart 1">
          <a:extLst>
            <a:ext uri="{FF2B5EF4-FFF2-40B4-BE49-F238E27FC236}">
              <a16:creationId xmlns:a16="http://schemas.microsoft.com/office/drawing/2014/main" id="{0F2A3976-A622-1C3D-ADE5-8D3BEEB79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581025</xdr:colOff>
      <xdr:row>28</xdr:row>
      <xdr:rowOff>161925</xdr:rowOff>
    </xdr:from>
    <xdr:to>
      <xdr:col>26</xdr:col>
      <xdr:colOff>581025</xdr:colOff>
      <xdr:row>38</xdr:row>
      <xdr:rowOff>180975</xdr:rowOff>
    </xdr:to>
    <xdr:graphicFrame macro="">
      <xdr:nvGraphicFramePr>
        <xdr:cNvPr id="3" name="Chart 2">
          <a:extLst>
            <a:ext uri="{FF2B5EF4-FFF2-40B4-BE49-F238E27FC236}">
              <a16:creationId xmlns:a16="http://schemas.microsoft.com/office/drawing/2014/main" id="{085B9900-C19F-45AD-1AFE-1B61606250D0}"/>
            </a:ext>
            <a:ext uri="{147F2762-F138-4A5C-976F-8EAC2B608ADB}">
              <a16:predDERef xmlns:a16="http://schemas.microsoft.com/office/drawing/2014/main" pred="{0F2A3976-A622-1C3D-ADE5-8D3BEEB793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114300</xdr:colOff>
      <xdr:row>39</xdr:row>
      <xdr:rowOff>76200</xdr:rowOff>
    </xdr:from>
    <xdr:to>
      <xdr:col>16</xdr:col>
      <xdr:colOff>114300</xdr:colOff>
      <xdr:row>49</xdr:row>
      <xdr:rowOff>104775</xdr:rowOff>
    </xdr:to>
    <xdr:graphicFrame macro="">
      <xdr:nvGraphicFramePr>
        <xdr:cNvPr id="4" name="Chart 3">
          <a:extLst>
            <a:ext uri="{FF2B5EF4-FFF2-40B4-BE49-F238E27FC236}">
              <a16:creationId xmlns:a16="http://schemas.microsoft.com/office/drawing/2014/main" id="{8BB459DC-B66C-3BC7-21E4-B862FBCCB632}"/>
            </a:ext>
            <a:ext uri="{147F2762-F138-4A5C-976F-8EAC2B608ADB}">
              <a16:predDERef xmlns:a16="http://schemas.microsoft.com/office/drawing/2014/main" pred="{085B9900-C19F-45AD-1AFE-1B61606250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304799</xdr:colOff>
      <xdr:row>22</xdr:row>
      <xdr:rowOff>57150</xdr:rowOff>
    </xdr:from>
    <xdr:to>
      <xdr:col>16</xdr:col>
      <xdr:colOff>352424</xdr:colOff>
      <xdr:row>45</xdr:row>
      <xdr:rowOff>152400</xdr:rowOff>
    </xdr:to>
    <xdr:graphicFrame macro="">
      <xdr:nvGraphicFramePr>
        <xdr:cNvPr id="2" name="Chart 1">
          <a:extLst>
            <a:ext uri="{FF2B5EF4-FFF2-40B4-BE49-F238E27FC236}">
              <a16:creationId xmlns:a16="http://schemas.microsoft.com/office/drawing/2014/main" id="{AC953298-C2BE-8985-BB20-4590FD61C2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933450</xdr:colOff>
      <xdr:row>17</xdr:row>
      <xdr:rowOff>123825</xdr:rowOff>
    </xdr:from>
    <xdr:to>
      <xdr:col>10</xdr:col>
      <xdr:colOff>314325</xdr:colOff>
      <xdr:row>46</xdr:row>
      <xdr:rowOff>57150</xdr:rowOff>
    </xdr:to>
    <xdr:graphicFrame macro="">
      <xdr:nvGraphicFramePr>
        <xdr:cNvPr id="3" name="Chart 2">
          <a:extLst>
            <a:ext uri="{FF2B5EF4-FFF2-40B4-BE49-F238E27FC236}">
              <a16:creationId xmlns:a16="http://schemas.microsoft.com/office/drawing/2014/main" id="{3B885E31-3489-2ADA-4442-04E238B9A4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495300</xdr:colOff>
      <xdr:row>24</xdr:row>
      <xdr:rowOff>85725</xdr:rowOff>
    </xdr:from>
    <xdr:to>
      <xdr:col>14</xdr:col>
      <xdr:colOff>495300</xdr:colOff>
      <xdr:row>34</xdr:row>
      <xdr:rowOff>114300</xdr:rowOff>
    </xdr:to>
    <xdr:graphicFrame macro="">
      <xdr:nvGraphicFramePr>
        <xdr:cNvPr id="2" name="Chart 1">
          <a:extLst>
            <a:ext uri="{FF2B5EF4-FFF2-40B4-BE49-F238E27FC236}">
              <a16:creationId xmlns:a16="http://schemas.microsoft.com/office/drawing/2014/main" id="{1DD01180-AF8F-26D3-22DC-C8394A70D7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28575</xdr:colOff>
      <xdr:row>18</xdr:row>
      <xdr:rowOff>114300</xdr:rowOff>
    </xdr:from>
    <xdr:to>
      <xdr:col>17</xdr:col>
      <xdr:colOff>114300</xdr:colOff>
      <xdr:row>38</xdr:row>
      <xdr:rowOff>123825</xdr:rowOff>
    </xdr:to>
    <xdr:graphicFrame macro="">
      <xdr:nvGraphicFramePr>
        <xdr:cNvPr id="2" name="Chart 1">
          <a:extLst>
            <a:ext uri="{FF2B5EF4-FFF2-40B4-BE49-F238E27FC236}">
              <a16:creationId xmlns:a16="http://schemas.microsoft.com/office/drawing/2014/main" id="{2720E4D4-D5E9-0A39-E7A7-53C82ABFF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28575</xdr:colOff>
      <xdr:row>21</xdr:row>
      <xdr:rowOff>114300</xdr:rowOff>
    </xdr:from>
    <xdr:to>
      <xdr:col>16</xdr:col>
      <xdr:colOff>28575</xdr:colOff>
      <xdr:row>31</xdr:row>
      <xdr:rowOff>123825</xdr:rowOff>
    </xdr:to>
    <xdr:graphicFrame macro="">
      <xdr:nvGraphicFramePr>
        <xdr:cNvPr id="2" name="Chart 1">
          <a:extLst>
            <a:ext uri="{FF2B5EF4-FFF2-40B4-BE49-F238E27FC236}">
              <a16:creationId xmlns:a16="http://schemas.microsoft.com/office/drawing/2014/main" id="{72624D5B-08F7-7CD8-4577-B005479A85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104775</xdr:colOff>
      <xdr:row>20</xdr:row>
      <xdr:rowOff>171450</xdr:rowOff>
    </xdr:from>
    <xdr:to>
      <xdr:col>16</xdr:col>
      <xdr:colOff>561975</xdr:colOff>
      <xdr:row>44</xdr:row>
      <xdr:rowOff>66675</xdr:rowOff>
    </xdr:to>
    <xdr:graphicFrame macro="">
      <xdr:nvGraphicFramePr>
        <xdr:cNvPr id="2" name="Chart 1">
          <a:extLst>
            <a:ext uri="{FF2B5EF4-FFF2-40B4-BE49-F238E27FC236}">
              <a16:creationId xmlns:a16="http://schemas.microsoft.com/office/drawing/2014/main" id="{05802F20-F0A9-1C9C-4506-69FEC81B1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7</xdr:row>
      <xdr:rowOff>161924</xdr:rowOff>
    </xdr:from>
    <xdr:to>
      <xdr:col>18</xdr:col>
      <xdr:colOff>1876424</xdr:colOff>
      <xdr:row>44</xdr:row>
      <xdr:rowOff>95249</xdr:rowOff>
    </xdr:to>
    <xdr:graphicFrame macro="">
      <xdr:nvGraphicFramePr>
        <xdr:cNvPr id="2" name="Chart 1">
          <a:extLst>
            <a:ext uri="{FF2B5EF4-FFF2-40B4-BE49-F238E27FC236}">
              <a16:creationId xmlns:a16="http://schemas.microsoft.com/office/drawing/2014/main" id="{76A1B9CC-A227-8B17-259D-0D69F81D3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114300</xdr:colOff>
      <xdr:row>20</xdr:row>
      <xdr:rowOff>104775</xdr:rowOff>
    </xdr:from>
    <xdr:to>
      <xdr:col>17</xdr:col>
      <xdr:colOff>114300</xdr:colOff>
      <xdr:row>30</xdr:row>
      <xdr:rowOff>123825</xdr:rowOff>
    </xdr:to>
    <xdr:graphicFrame macro="">
      <xdr:nvGraphicFramePr>
        <xdr:cNvPr id="2" name="Chart 1">
          <a:extLst>
            <a:ext uri="{FF2B5EF4-FFF2-40B4-BE49-F238E27FC236}">
              <a16:creationId xmlns:a16="http://schemas.microsoft.com/office/drawing/2014/main" id="{09997D54-90D3-4BE2-1548-B27489E85B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600075</xdr:colOff>
      <xdr:row>3</xdr:row>
      <xdr:rowOff>133350</xdr:rowOff>
    </xdr:from>
    <xdr:to>
      <xdr:col>31</xdr:col>
      <xdr:colOff>600075</xdr:colOff>
      <xdr:row>13</xdr:row>
      <xdr:rowOff>142875</xdr:rowOff>
    </xdr:to>
    <xdr:graphicFrame macro="">
      <xdr:nvGraphicFramePr>
        <xdr:cNvPr id="2" name="Chart 1">
          <a:extLst>
            <a:ext uri="{FF2B5EF4-FFF2-40B4-BE49-F238E27FC236}">
              <a16:creationId xmlns:a16="http://schemas.microsoft.com/office/drawing/2014/main" id="{68E35459-CC96-72E0-E81C-3DF784DB0E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19</xdr:row>
      <xdr:rowOff>123824</xdr:rowOff>
    </xdr:from>
    <xdr:to>
      <xdr:col>22</xdr:col>
      <xdr:colOff>323850</xdr:colOff>
      <xdr:row>53</xdr:row>
      <xdr:rowOff>9524</xdr:rowOff>
    </xdr:to>
    <xdr:graphicFrame macro="">
      <xdr:nvGraphicFramePr>
        <xdr:cNvPr id="3" name="Chart 2">
          <a:extLst>
            <a:ext uri="{FF2B5EF4-FFF2-40B4-BE49-F238E27FC236}">
              <a16:creationId xmlns:a16="http://schemas.microsoft.com/office/drawing/2014/main" id="{EBC9FF7D-CF78-3CB6-34AF-3F6AA5543D53}"/>
            </a:ext>
            <a:ext uri="{147F2762-F138-4A5C-976F-8EAC2B608ADB}">
              <a16:predDERef xmlns:a16="http://schemas.microsoft.com/office/drawing/2014/main" pred="{68E35459-CC96-72E0-E81C-3DF784DB0E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18</xdr:col>
      <xdr:colOff>485775</xdr:colOff>
      <xdr:row>16</xdr:row>
      <xdr:rowOff>171450</xdr:rowOff>
    </xdr:from>
    <xdr:to>
      <xdr:col>24</xdr:col>
      <xdr:colOff>485775</xdr:colOff>
      <xdr:row>26</xdr:row>
      <xdr:rowOff>180975</xdr:rowOff>
    </xdr:to>
    <xdr:graphicFrame macro="">
      <xdr:nvGraphicFramePr>
        <xdr:cNvPr id="2" name="Chart 1">
          <a:extLst>
            <a:ext uri="{FF2B5EF4-FFF2-40B4-BE49-F238E27FC236}">
              <a16:creationId xmlns:a16="http://schemas.microsoft.com/office/drawing/2014/main" id="{8E2AA706-F97B-A654-5AAC-A2C516149B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9525</xdr:colOff>
      <xdr:row>21</xdr:row>
      <xdr:rowOff>38100</xdr:rowOff>
    </xdr:from>
    <xdr:to>
      <xdr:col>15</xdr:col>
      <xdr:colOff>409575</xdr:colOff>
      <xdr:row>46</xdr:row>
      <xdr:rowOff>171450</xdr:rowOff>
    </xdr:to>
    <xdr:graphicFrame macro="">
      <xdr:nvGraphicFramePr>
        <xdr:cNvPr id="2" name="Chart 1">
          <a:extLst>
            <a:ext uri="{FF2B5EF4-FFF2-40B4-BE49-F238E27FC236}">
              <a16:creationId xmlns:a16="http://schemas.microsoft.com/office/drawing/2014/main" id="{362664F4-BFDF-1070-7E2F-DBB656E2EB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28575</xdr:colOff>
      <xdr:row>20</xdr:row>
      <xdr:rowOff>85724</xdr:rowOff>
    </xdr:from>
    <xdr:to>
      <xdr:col>18</xdr:col>
      <xdr:colOff>409574</xdr:colOff>
      <xdr:row>38</xdr:row>
      <xdr:rowOff>9524</xdr:rowOff>
    </xdr:to>
    <xdr:graphicFrame macro="">
      <xdr:nvGraphicFramePr>
        <xdr:cNvPr id="2" name="Chart 1">
          <a:extLst>
            <a:ext uri="{FF2B5EF4-FFF2-40B4-BE49-F238E27FC236}">
              <a16:creationId xmlns:a16="http://schemas.microsoft.com/office/drawing/2014/main" id="{8340124C-3A51-2C9A-5BE4-B49B8D8880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409575</xdr:colOff>
      <xdr:row>20</xdr:row>
      <xdr:rowOff>85725</xdr:rowOff>
    </xdr:from>
    <xdr:to>
      <xdr:col>16</xdr:col>
      <xdr:colOff>409575</xdr:colOff>
      <xdr:row>30</xdr:row>
      <xdr:rowOff>104775</xdr:rowOff>
    </xdr:to>
    <xdr:graphicFrame macro="">
      <xdr:nvGraphicFramePr>
        <xdr:cNvPr id="2" name="Chart 1">
          <a:extLst>
            <a:ext uri="{FF2B5EF4-FFF2-40B4-BE49-F238E27FC236}">
              <a16:creationId xmlns:a16="http://schemas.microsoft.com/office/drawing/2014/main" id="{0A93EBA9-C0D2-94D0-9E0E-619CD0B39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11</xdr:col>
      <xdr:colOff>342900</xdr:colOff>
      <xdr:row>22</xdr:row>
      <xdr:rowOff>180975</xdr:rowOff>
    </xdr:from>
    <xdr:to>
      <xdr:col>17</xdr:col>
      <xdr:colOff>342900</xdr:colOff>
      <xdr:row>33</xdr:row>
      <xdr:rowOff>9525</xdr:rowOff>
    </xdr:to>
    <xdr:graphicFrame macro="">
      <xdr:nvGraphicFramePr>
        <xdr:cNvPr id="2" name="Chart 1">
          <a:extLst>
            <a:ext uri="{FF2B5EF4-FFF2-40B4-BE49-F238E27FC236}">
              <a16:creationId xmlns:a16="http://schemas.microsoft.com/office/drawing/2014/main" id="{EC49A7E1-36CF-3AF8-E82F-91BA5E68A1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238125</xdr:colOff>
      <xdr:row>20</xdr:row>
      <xdr:rowOff>114300</xdr:rowOff>
    </xdr:from>
    <xdr:to>
      <xdr:col>26</xdr:col>
      <xdr:colOff>228601</xdr:colOff>
      <xdr:row>52</xdr:row>
      <xdr:rowOff>85725</xdr:rowOff>
    </xdr:to>
    <xdr:graphicFrame macro="">
      <xdr:nvGraphicFramePr>
        <xdr:cNvPr id="3" name="Chart 2">
          <a:extLst>
            <a:ext uri="{FF2B5EF4-FFF2-40B4-BE49-F238E27FC236}">
              <a16:creationId xmlns:a16="http://schemas.microsoft.com/office/drawing/2014/main" id="{73B9F5C6-1318-19D2-2993-377380006851}"/>
            </a:ext>
            <a:ext uri="{147F2762-F138-4A5C-976F-8EAC2B608ADB}">
              <a16:predDERef xmlns:a16="http://schemas.microsoft.com/office/drawing/2014/main" pred="{EC49A7E1-36CF-3AF8-E82F-91BA5E68A1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247650</xdr:colOff>
      <xdr:row>18</xdr:row>
      <xdr:rowOff>180975</xdr:rowOff>
    </xdr:from>
    <xdr:to>
      <xdr:col>16</xdr:col>
      <xdr:colOff>247650</xdr:colOff>
      <xdr:row>29</xdr:row>
      <xdr:rowOff>9525</xdr:rowOff>
    </xdr:to>
    <xdr:graphicFrame macro="">
      <xdr:nvGraphicFramePr>
        <xdr:cNvPr id="4" name="Chart 3">
          <a:extLst>
            <a:ext uri="{FF2B5EF4-FFF2-40B4-BE49-F238E27FC236}">
              <a16:creationId xmlns:a16="http://schemas.microsoft.com/office/drawing/2014/main" id="{ADECAA58-C78B-F33D-D745-E252532D558A}"/>
            </a:ext>
            <a:ext uri="{147F2762-F138-4A5C-976F-8EAC2B608ADB}">
              <a16:predDERef xmlns:a16="http://schemas.microsoft.com/office/drawing/2014/main" pred="{73B9F5C6-1318-19D2-2993-3773800068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 Brownsberger" refreshedDate="45072.500978240743" createdVersion="8" refreshedVersion="8" minRefreshableVersion="3" recordCount="181" xr:uid="{CC4B4593-9E0D-4CCD-B82F-F96301A09C7A}">
  <cacheSource type="worksheet">
    <worksheetSource ref="A4:D185" sheet="kwh"/>
  </cacheSource>
  <cacheFields count="6">
    <cacheField name="Day" numFmtId="22">
      <sharedItems containsSemiMixedTypes="0" containsNonDate="0" containsDate="1" containsString="0" minDate="2022-10-02T00:00:00" maxDate="2023-04-01T00:00:00" count="181">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sharedItems>
      <fieldGroup par="5" base="0">
        <rangePr groupBy="months" startDate="2022-10-02T00:00:00" endDate="2023-04-01T00:00:00"/>
        <groupItems count="14">
          <s v="&lt;10/2/2022"/>
          <s v="Jan"/>
          <s v="Feb"/>
          <s v="Mar"/>
          <s v="Apr"/>
          <s v="May"/>
          <s v="Jun"/>
          <s v="Jul"/>
          <s v="Aug"/>
          <s v="Sep"/>
          <s v="Oct"/>
          <s v="Nov"/>
          <s v="Dec"/>
          <s v="&gt;4/1/2023"/>
        </groupItems>
      </fieldGroup>
    </cacheField>
    <cacheField name="118 Downstairs" numFmtId="0">
      <sharedItems containsSemiMixedTypes="0" containsString="0" containsNumber="1" minValue="5.1999999999999998E-2" maxValue="41.783000000000001"/>
    </cacheField>
    <cacheField name="120 Upstairs" numFmtId="0">
      <sharedItems containsSemiMixedTypes="0" containsString="0" containsNumber="1" minValue="6.2399999999999997E-2" maxValue="30.067799999999998"/>
    </cacheField>
    <cacheField name="Both" numFmtId="0">
      <sharedItems containsSemiMixedTypes="0" containsString="0" containsNumber="1" minValue="0.1144" maxValue="71.850799999999992"/>
    </cacheField>
    <cacheField name="Quarters" numFmtId="0" databaseField="0">
      <fieldGroup base="0">
        <rangePr groupBy="quarters" startDate="2022-10-02T00:00:00" endDate="2023-04-01T00:00:00"/>
        <groupItems count="6">
          <s v="&lt;10/2/2022"/>
          <s v="Qtr1"/>
          <s v="Qtr2"/>
          <s v="Qtr3"/>
          <s v="Qtr4"/>
          <s v="&gt;4/1/2023"/>
        </groupItems>
      </fieldGroup>
    </cacheField>
    <cacheField name="Years" numFmtId="0" databaseField="0">
      <fieldGroup base="0">
        <rangePr groupBy="years" startDate="2022-10-02T00:00:00" endDate="2023-04-01T00:00:00"/>
        <groupItems count="4">
          <s v="&lt;10/2/2022"/>
          <s v="2022"/>
          <s v="2023"/>
          <s v="&gt;4/1/2023"/>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ll Brownsberger" refreshedDate="45074.275567592595" createdVersion="8" refreshedVersion="8" minRefreshableVersion="3" recordCount="190" xr:uid="{0E846900-966A-4ADC-A9D2-4F45821E5AAC}">
  <cacheSource type="worksheet">
    <worksheetSource ref="A1:S191" sheet="Upstairs kwh, All "/>
  </cacheSource>
  <cacheFields count="19">
    <cacheField name="Time Bucket (America/New_York)" numFmtId="22">
      <sharedItems containsSemiMixedTypes="0" containsNonDate="0" containsDate="1" containsString="0" minDate="2022-10-01T00:00:00" maxDate="2023-04-09T00:00:00" count="190">
        <d v="2022-10-01T00:00:00"/>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d v="2023-04-01T00:00:00"/>
        <d v="2023-04-02T00:00:00"/>
        <d v="2023-04-03T00:00:00"/>
        <d v="2023-04-04T00:00:00"/>
        <d v="2023-04-05T00:00:00"/>
        <d v="2023-04-06T00:00:00"/>
        <d v="2023-04-07T00:00:00"/>
        <d v="2023-04-08T00:00:00"/>
      </sharedItems>
      <fieldGroup base="0">
        <rangePr groupBy="months" startDate="2022-10-01T00:00:00" endDate="2023-04-09T00:00:00"/>
        <groupItems count="14">
          <s v="&lt;10/1/2022"/>
          <s v="Jan"/>
          <s v="Feb"/>
          <s v="Mar"/>
          <s v="Apr"/>
          <s v="May"/>
          <s v="Jun"/>
          <s v="Jul"/>
          <s v="Aug"/>
          <s v="Sep"/>
          <s v="Oct"/>
          <s v="Nov"/>
          <s v="Dec"/>
          <s v="&gt;4/9/2023"/>
        </groupItems>
      </fieldGroup>
    </cacheField>
    <cacheField name="120 Subpanel-Mains_B (kWhs)" numFmtId="0">
      <sharedItems containsSemiMixedTypes="0" containsString="0" containsNumber="1" minValue="2.42" maxValue="18.9068" count="189">
        <n v="8.7837999999999994"/>
        <n v="6.7282000000000002"/>
        <n v="6.4984999999999999"/>
        <n v="6.4375"/>
        <n v="5.4409000000000001"/>
        <n v="4.7073"/>
        <n v="3.7339000000000002"/>
        <n v="5.6234999999999999"/>
        <n v="3.9653999999999998"/>
        <n v="4.4583000000000004"/>
        <n v="4.3808999999999996"/>
        <n v="7.3735999999999997"/>
        <n v="5.6113999999999997"/>
        <n v="4.6623999999999999"/>
        <n v="3.52"/>
        <n v="4.9429999999999996"/>
        <n v="6.1890000000000001"/>
        <n v="4.5395000000000003"/>
        <n v="6.5296000000000003"/>
        <n v="3.694"/>
        <n v="6.0865999999999998"/>
        <n v="6.3230000000000004"/>
        <n v="4.8692000000000002"/>
        <n v="5.0644"/>
        <n v="5.4062999999999999"/>
        <n v="4.2641999999999998"/>
        <n v="6.3124000000000002"/>
        <n v="5.0091999999999999"/>
        <n v="5.2760999999999996"/>
        <n v="5.7176"/>
        <n v="4.7008000000000001"/>
        <n v="5.0762"/>
        <n v="7.2538"/>
        <n v="3.4499"/>
        <n v="2.5586000000000002"/>
        <n v="2.42"/>
        <n v="2.5478000000000001"/>
        <n v="6.1403999999999996"/>
        <n v="8.5509000000000004"/>
        <n v="4.5830000000000002"/>
        <n v="9.2041000000000004"/>
        <n v="6.6007999999999996"/>
        <n v="5.6462000000000003"/>
        <n v="3.8010999999999999"/>
        <n v="10.242000000000001"/>
        <n v="6.5374999999999996"/>
        <n v="7.0225999999999997"/>
        <n v="8.9990000000000006"/>
        <n v="11.775700000000001"/>
        <n v="10.028"/>
        <n v="10.0116"/>
        <n v="8.5470000000000006"/>
        <n v="7.8316999999999997"/>
        <n v="7.0494000000000003"/>
        <n v="7.0682999999999998"/>
        <n v="9.8327000000000009"/>
        <n v="7.0819000000000001"/>
        <n v="3.6472000000000002"/>
        <n v="10.091100000000001"/>
        <n v="7.7704000000000004"/>
        <n v="6.3914"/>
        <n v="7.3385999999999996"/>
        <n v="9.8033000000000001"/>
        <n v="6.2003000000000004"/>
        <n v="6.9638999999999998"/>
        <n v="6.5185000000000004"/>
        <n v="7.8014000000000001"/>
        <n v="3.6581000000000001"/>
        <n v="8.8226999999999993"/>
        <n v="8.8042999999999996"/>
        <n v="12.0596"/>
        <n v="8.9411000000000005"/>
        <n v="10.388199999999999"/>
        <n v="11.305300000000001"/>
        <n v="9.2579999999999991"/>
        <n v="8.9884000000000004"/>
        <n v="7.5491999999999999"/>
        <n v="8.4106000000000005"/>
        <n v="11.144399999999999"/>
        <n v="9.9171999999999993"/>
        <n v="11.6707"/>
        <n v="8.6496999999999993"/>
        <n v="12.0123"/>
        <n v="14.974299999999999"/>
        <n v="16.4575"/>
        <n v="14.714399999999999"/>
        <n v="15.906000000000001"/>
        <n v="16.626100000000001"/>
        <n v="11.951599999999999"/>
        <n v="14.3978"/>
        <n v="4.9206000000000003"/>
        <n v="10.4641"/>
        <n v="9.6890000000000001"/>
        <n v="11.9254"/>
        <n v="9.7385000000000002"/>
        <n v="13.765700000000001"/>
        <n v="17.5718"/>
        <n v="15.9468"/>
        <n v="6.1063000000000001"/>
        <n v="8.9314"/>
        <n v="7.5648999999999997"/>
        <n v="9.1158000000000001"/>
        <n v="10.902900000000001"/>
        <n v="3.9586999999999999"/>
        <n v="7.8083"/>
        <n v="9.07"/>
        <n v="12.6386"/>
        <n v="7.7431000000000001"/>
        <n v="4.6363000000000003"/>
        <n v="9.3638999999999992"/>
        <n v="7.4532999999999996"/>
        <n v="11.6952"/>
        <n v="10.4435"/>
        <n v="11.0076"/>
        <n v="9.4047999999999998"/>
        <n v="8.2763000000000009"/>
        <n v="7.6904000000000003"/>
        <n v="11.9838"/>
        <n v="7.2918000000000003"/>
        <n v="8.3688000000000002"/>
        <n v="5.9813999999999998"/>
        <n v="8.1061999999999994"/>
        <n v="12.0617"/>
        <n v="10.9415"/>
        <n v="10.093"/>
        <n v="18.9068"/>
        <n v="11.2552"/>
        <n v="7.3708999999999998"/>
        <n v="8.3082999999999991"/>
        <n v="5.9429999999999996"/>
        <n v="7.2545999999999999"/>
        <n v="5.9050000000000002"/>
        <n v="3.2315999999999998"/>
        <n v="5.1765999999999996"/>
        <n v="6.2801"/>
        <n v="7.1285999999999996"/>
        <n v="8.2241"/>
        <n v="4.3574000000000002"/>
        <n v="5.6242999999999999"/>
        <n v="5.9875999999999996"/>
        <n v="6.7804000000000002"/>
        <n v="8.0528999999999993"/>
        <n v="6.6624999999999996"/>
        <n v="9.4801000000000002"/>
        <n v="7.6982999999999997"/>
        <n v="7.4973000000000001"/>
        <n v="11.377800000000001"/>
        <n v="17.211500000000001"/>
        <n v="7.8064999999999998"/>
        <n v="11.4115"/>
        <n v="7.9466000000000001"/>
        <n v="7.4432999999999998"/>
        <n v="6.1760999999999999"/>
        <n v="9.7734000000000005"/>
        <n v="11.5533"/>
        <n v="5.4206000000000003"/>
        <n v="5.4009"/>
        <n v="6.9547999999999996"/>
        <n v="4.7351000000000001"/>
        <n v="4.4280999999999997"/>
        <n v="5.2580999999999998"/>
        <n v="12.72"/>
        <n v="6.2839999999999998"/>
        <n v="8.9034999999999993"/>
        <n v="8.7997999999999994"/>
        <n v="5.9276999999999997"/>
        <n v="7.0987999999999998"/>
        <n v="3.3414999999999999"/>
        <n v="6.8986999999999998"/>
        <n v="10.2163"/>
        <n v="7.4314999999999998"/>
        <n v="4.0378999999999996"/>
        <n v="6.0475000000000003"/>
        <n v="4.2397999999999998"/>
        <n v="7.0529999999999999"/>
        <n v="6.1989000000000001"/>
        <n v="3.3904000000000001"/>
        <n v="5.6227"/>
        <n v="9.6386000000000003"/>
        <n v="4.3185000000000002"/>
        <n v="10.3147"/>
        <n v="6.1829000000000001"/>
        <n v="4.5827"/>
        <n v="5.0343999999999998"/>
        <n v="4.9528999999999996"/>
        <n v="5.6510999999999996"/>
        <n v="5.5655999999999999"/>
        <n v="3.7284999999999999"/>
        <n v="7.2530999999999999"/>
      </sharedItems>
    </cacheField>
    <cacheField name="120 Subpanel-Mains_C (kWhs)" numFmtId="0">
      <sharedItems containsSemiMixedTypes="0" containsString="0" containsNumber="1" minValue="3.7176" maxValue="21.813300000000002" count="190">
        <n v="11.361700000000001"/>
        <n v="9.4585000000000008"/>
        <n v="9.2995000000000001"/>
        <n v="9.4519000000000002"/>
        <n v="8.2891999999999992"/>
        <n v="7.7983000000000002"/>
        <n v="7.2325999999999997"/>
        <n v="8.4123000000000001"/>
        <n v="6.5734000000000004"/>
        <n v="6.2545000000000002"/>
        <n v="6.6894999999999998"/>
        <n v="9.8920999999999992"/>
        <n v="9.0432000000000006"/>
        <n v="7.1483999999999996"/>
        <n v="5.6"/>
        <n v="6.6425999999999998"/>
        <n v="7.2885"/>
        <n v="8.0686"/>
        <n v="6.8061999999999996"/>
        <n v="8.2878000000000007"/>
        <n v="6.3752000000000004"/>
        <n v="7.0503999999999998"/>
        <n v="8.0778999999999996"/>
        <n v="7.1791999999999998"/>
        <n v="6.8810000000000002"/>
        <n v="7.9657999999999998"/>
        <n v="6.6779000000000002"/>
        <n v="8.1754999999999995"/>
        <n v="7.3404999999999996"/>
        <n v="8.6748999999999992"/>
        <n v="7.2515000000000001"/>
        <n v="7.6226000000000003"/>
        <n v="7.1912000000000003"/>
        <n v="9.6379999999999999"/>
        <n v="5.7233000000000001"/>
        <n v="3.7176"/>
        <n v="3.8815"/>
        <n v="4.2312000000000003"/>
        <n v="7.8201000000000001"/>
        <n v="9.3979999999999997"/>
        <n v="5.3944000000000001"/>
        <n v="9.6202000000000005"/>
        <n v="7.7285000000000004"/>
        <n v="6.0770999999999997"/>
        <n v="5.6437999999999997"/>
        <n v="12.505599999999999"/>
        <n v="8.7233999999999998"/>
        <n v="9.1614000000000004"/>
        <n v="11.672800000000001"/>
        <n v="13.736499999999999"/>
        <n v="12.029400000000001"/>
        <n v="13.6875"/>
        <n v="10.731999999999999"/>
        <n v="10.347"/>
        <n v="9.7776999999999994"/>
        <n v="8.9214000000000002"/>
        <n v="11.835100000000001"/>
        <n v="8.76"/>
        <n v="6.2218"/>
        <n v="13.127700000000001"/>
        <n v="9.9083000000000006"/>
        <n v="9.7003000000000004"/>
        <n v="9.4918999999999993"/>
        <n v="13.002700000000001"/>
        <n v="6.6957000000000004"/>
        <n v="9.8453999999999997"/>
        <n v="9.3779000000000003"/>
        <n v="9.1713000000000005"/>
        <n v="7.4622000000000002"/>
        <n v="11.8239"/>
        <n v="11.838200000000001"/>
        <n v="15.610099999999999"/>
        <n v="12.445499999999999"/>
        <n v="13.7598"/>
        <n v="13.837899999999999"/>
        <n v="11.7014"/>
        <n v="12.9034"/>
        <n v="11.8964"/>
        <n v="12.1517"/>
        <n v="14.074"/>
        <n v="11.6881"/>
        <n v="12.7857"/>
        <n v="11.364100000000001"/>
        <n v="15.0397"/>
        <n v="17.786799999999999"/>
        <n v="20.1676"/>
        <n v="16.7379"/>
        <n v="17.820699999999999"/>
        <n v="18.950700000000001"/>
        <n v="12.519"/>
        <n v="15.291"/>
        <n v="8.0236000000000001"/>
        <n v="12.751899999999999"/>
        <n v="11.681800000000001"/>
        <n v="11.747"/>
        <n v="10.6045"/>
        <n v="15.551500000000001"/>
        <n v="19.915099999999999"/>
        <n v="17.917300000000001"/>
        <n v="8.8605"/>
        <n v="12.4983"/>
        <n v="9.7530999999999999"/>
        <n v="11.457100000000001"/>
        <n v="13.639200000000001"/>
        <n v="6.5109000000000004"/>
        <n v="9.9685000000000006"/>
        <n v="11.601599999999999"/>
        <n v="15.083600000000001"/>
        <n v="10.7005"/>
        <n v="7.7220000000000004"/>
        <n v="11.721299999999999"/>
        <n v="10.8714"/>
        <n v="14.972300000000001"/>
        <n v="11.9902"/>
        <n v="13.277900000000001"/>
        <n v="11.579499999999999"/>
        <n v="11.670400000000001"/>
        <n v="9.6372"/>
        <n v="13.950100000000001"/>
        <n v="9.1875"/>
        <n v="10.510999999999999"/>
        <n v="8.6926000000000005"/>
        <n v="10.3437"/>
        <n v="15.2639"/>
        <n v="13.124700000000001"/>
        <n v="12.0046"/>
        <n v="21.813300000000002"/>
        <n v="14.283300000000001"/>
        <n v="9.5798000000000005"/>
        <n v="10.7949"/>
        <n v="9.3176000000000005"/>
        <n v="9.9311000000000007"/>
        <n v="9.7034000000000002"/>
        <n v="6.5270000000000001"/>
        <n v="7.5202"/>
        <n v="10.2699"/>
        <n v="10.358000000000001"/>
        <n v="11.037800000000001"/>
        <n v="7.4505999999999997"/>
        <n v="8.4444999999999997"/>
        <n v="8.1477000000000004"/>
        <n v="9.4027999999999992"/>
        <n v="10.513299999999999"/>
        <n v="7.6454000000000004"/>
        <n v="12.1303"/>
        <n v="11.311500000000001"/>
        <n v="10.8332"/>
        <n v="13.8348"/>
        <n v="19.671299999999999"/>
        <n v="11.4335"/>
        <n v="13.5402"/>
        <n v="10.835800000000001"/>
        <n v="9.7459000000000007"/>
        <n v="8.4821000000000009"/>
        <n v="13.6218"/>
        <n v="12.491"/>
        <n v="8.359"/>
        <n v="8.0622000000000007"/>
        <n v="9.7843999999999998"/>
        <n v="7.3517000000000001"/>
        <n v="7.0301"/>
        <n v="8.2284000000000006"/>
        <n v="15.525399999999999"/>
        <n v="9.6884999999999994"/>
        <n v="11.430199999999999"/>
        <n v="10.9587"/>
        <n v="10.1548"/>
        <n v="10.2264"/>
        <n v="6.4116"/>
        <n v="8.9437999999999995"/>
        <n v="13.2264"/>
        <n v="8.8704999999999998"/>
        <n v="6.5682"/>
        <n v="9.2952999999999992"/>
        <n v="6.4555999999999996"/>
        <n v="9.4511000000000003"/>
        <n v="7.8094000000000001"/>
        <n v="6.452"/>
        <n v="8.7942"/>
        <n v="13.5495"/>
        <n v="6.6066000000000003"/>
        <n v="12.8651"/>
        <n v="8.0299999999999994"/>
        <n v="6.9039999999999999"/>
        <n v="8.2958999999999996"/>
        <n v="7.1092000000000004"/>
        <n v="8.1377000000000006"/>
        <n v="9.4566999999999997"/>
        <n v="6.6997"/>
        <n v="8.0398999999999994"/>
      </sharedItems>
    </cacheField>
    <cacheField name="120 Subpanel-Other-ERV (kWhs)" numFmtId="0">
      <sharedItems containsSemiMixedTypes="0" containsString="0" containsNumber="1" minValue="0" maxValue="2.1147"/>
    </cacheField>
    <cacheField name="120 Subpanel-Dishwasher-Dishwasher (kWhs)" numFmtId="0">
      <sharedItems containsSemiMixedTypes="0" containsString="0" containsNumber="1" minValue="0" maxValue="2.4390000000000001"/>
    </cacheField>
    <cacheField name="120 Subpanel-Fridge/Freezer-Refrigerator (kWhs)" numFmtId="0">
      <sharedItems containsSemiMixedTypes="0" containsString="0" containsNumber="1" minValue="1.2058" maxValue="2.9346999999999999"/>
    </cacheField>
    <cacheField name="120 Subpanel-Computer/Network-Office 20W (kWhs)" numFmtId="0">
      <sharedItems containsSemiMixedTypes="0" containsString="0" containsNumber="1" minValue="0" maxValue="0.29210000000000003"/>
    </cacheField>
    <cacheField name="120 Subpanel-Kitchen-N Kitchen (kWhs)" numFmtId="0">
      <sharedItems containsSemiMixedTypes="0" containsString="0" containsNumber="1" minValue="0" maxValue="0.92"/>
    </cacheField>
    <cacheField name="120 Subpanel-Cooktop/Range/Oven/Stove-Range (kWhs)" numFmtId="0">
      <sharedItems containsSemiMixedTypes="0" containsString="0" containsNumber="1" minValue="0" maxValue="6.4850000000000003"/>
    </cacheField>
    <cacheField name="120 Subpanel-Kitchen-S Kitchen (kWhs)" numFmtId="0">
      <sharedItems containsSemiMixedTypes="0" containsString="0" containsNumber="1" minValue="0.56599999999999995" maxValue="0.96509999999999996"/>
    </cacheField>
    <cacheField name="120 Subpanel-Lights-Bath 2d floor (kWhs)" numFmtId="0">
      <sharedItems containsSemiMixedTypes="0" containsString="0" containsNumber="1" minValue="0" maxValue="0.69259999999999999"/>
    </cacheField>
    <cacheField name="120 Subpanel-Heat Pump-Air Handler (kWhs)" numFmtId="0">
      <sharedItems containsSemiMixedTypes="0" containsString="0" containsNumber="1" minValue="0" maxValue="1.8469"/>
    </cacheField>
    <cacheField name="120 Subpanel-Heat Pump-Compressor (kWhs)" numFmtId="0">
      <sharedItems containsSemiMixedTypes="0" containsString="0" containsNumber="1" minValue="6.2399999999999997E-2" maxValue="30.067799999999998"/>
    </cacheField>
    <cacheField name="120 Subpanel-Room/Multi-use Circuit-Master/Hood (kWhs)" numFmtId="0">
      <sharedItems containsSemiMixedTypes="0" containsString="0" containsNumber="1" minValue="0" maxValue="1.8338000000000001"/>
    </cacheField>
    <cacheField name="120 Subpanel-Lights-Kitchen Lights (kWhs)" numFmtId="0">
      <sharedItems containsSemiMixedTypes="0" containsString="0" containsNumber="1" minValue="0" maxValue="1.3008"/>
    </cacheField>
    <cacheField name="120 Subpanel-Room/Multi-use Circuit-LR Outlets (kWhs)" numFmtId="0">
      <sharedItems containsSemiMixedTypes="0" containsString="0" containsNumber="1" minValue="0.70230000000000004" maxValue="2.8959999999999999"/>
    </cacheField>
    <cacheField name="120 Subpanel-Room/Multi-use Circuit-LR, DR, Office (kWhs)" numFmtId="0">
      <sharedItems containsSemiMixedTypes="0" containsString="0" containsNumber="1" minValue="0.25309999999999999" maxValue="1.8444"/>
    </cacheField>
    <cacheField name="120 Subpanel-Clothes Washer-B Wash/Dry (kWhs)" numFmtId="0">
      <sharedItems containsSemiMixedTypes="0" containsString="0" containsNumber="1" minValue="0" maxValue="7.5122999999999998"/>
    </cacheField>
    <cacheField name="120 Subpanel-Clothes Washer-A Wash/Dry (kWhs)" numFmtId="0">
      <sharedItems containsSemiMixedTypes="0" containsString="0" containsNumber="1" minValue="0" maxValue="7.46680000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
  <r>
    <x v="0"/>
    <n v="0.157"/>
    <n v="4.0792999999999999"/>
    <n v="4.2363"/>
  </r>
  <r>
    <x v="1"/>
    <n v="0.95"/>
    <n v="1.1027"/>
    <n v="2.0526999999999997"/>
  </r>
  <r>
    <x v="2"/>
    <n v="0.94699999999999995"/>
    <n v="3.6642999999999999"/>
    <n v="4.6113"/>
  </r>
  <r>
    <x v="3"/>
    <n v="0.94099999999999995"/>
    <n v="1.093"/>
    <n v="2.0339999999999998"/>
  </r>
  <r>
    <x v="4"/>
    <n v="0.71099999999999997"/>
    <n v="0.88100000000000001"/>
    <n v="1.5920000000000001"/>
  </r>
  <r>
    <x v="5"/>
    <n v="0.60299999999999998"/>
    <n v="0.7883"/>
    <n v="1.3913"/>
  </r>
  <r>
    <x v="6"/>
    <n v="0.95499999999999996"/>
    <n v="1.0389999999999999"/>
    <n v="1.9939999999999998"/>
  </r>
  <r>
    <x v="7"/>
    <n v="0.94799999999999995"/>
    <n v="1.03"/>
    <n v="1.978"/>
  </r>
  <r>
    <x v="8"/>
    <n v="0.94799999999999995"/>
    <n v="1.0287999999999999"/>
    <n v="1.9767999999999999"/>
  </r>
  <r>
    <x v="9"/>
    <n v="0.95299999999999996"/>
    <n v="1.0315000000000001"/>
    <n v="1.9845000000000002"/>
  </r>
  <r>
    <x v="10"/>
    <n v="0.73099999999999998"/>
    <n v="0.7752"/>
    <n v="1.5062"/>
  </r>
  <r>
    <x v="11"/>
    <n v="0.88500000000000001"/>
    <n v="0.93520000000000003"/>
    <n v="1.8202"/>
  </r>
  <r>
    <x v="12"/>
    <n v="0.89300000000000002"/>
    <n v="0.83879999999999999"/>
    <n v="1.7318"/>
  </r>
  <r>
    <x v="13"/>
    <n v="0.81599999999999995"/>
    <n v="0.88349999999999995"/>
    <n v="1.6995"/>
  </r>
  <r>
    <x v="14"/>
    <n v="0.873"/>
    <n v="0.92410000000000003"/>
    <n v="1.7970999999999999"/>
  </r>
  <r>
    <x v="15"/>
    <n v="0.94699999999999995"/>
    <n v="1.0247999999999999"/>
    <n v="1.9718"/>
  </r>
  <r>
    <x v="16"/>
    <n v="0.95199999999999996"/>
    <n v="1.0251999999999999"/>
    <n v="1.9771999999999998"/>
  </r>
  <r>
    <x v="17"/>
    <n v="0.94899999999999995"/>
    <n v="1.0278"/>
    <n v="1.9767999999999999"/>
  </r>
  <r>
    <x v="18"/>
    <n v="0.94499999999999995"/>
    <n v="1.0188999999999999"/>
    <n v="1.9638999999999998"/>
  </r>
  <r>
    <x v="19"/>
    <n v="0.94599999999999995"/>
    <n v="1.0232000000000001"/>
    <n v="1.9692000000000001"/>
  </r>
  <r>
    <x v="20"/>
    <n v="0.86499999999999999"/>
    <n v="0.9304"/>
    <n v="1.7953999999999999"/>
  </r>
  <r>
    <x v="21"/>
    <n v="0.93700000000000006"/>
    <n v="1.0125"/>
    <n v="1.9495"/>
  </r>
  <r>
    <x v="22"/>
    <n v="0.94499999999999995"/>
    <n v="1.02"/>
    <n v="1.9649999999999999"/>
  </r>
  <r>
    <x v="23"/>
    <n v="0.94099999999999995"/>
    <n v="1.0172000000000001"/>
    <n v="1.9582000000000002"/>
  </r>
  <r>
    <x v="24"/>
    <n v="0.86499999999999999"/>
    <n v="0.78749999999999998"/>
    <n v="1.6524999999999999"/>
  </r>
  <r>
    <x v="25"/>
    <n v="0.94599999999999995"/>
    <n v="1.024"/>
    <n v="1.97"/>
  </r>
  <r>
    <x v="26"/>
    <n v="0.94599999999999995"/>
    <n v="1.0219"/>
    <n v="1.9679"/>
  </r>
  <r>
    <x v="27"/>
    <n v="0.94199999999999995"/>
    <n v="1.0205"/>
    <n v="1.9624999999999999"/>
  </r>
  <r>
    <x v="28"/>
    <n v="0.94099999999999995"/>
    <n v="1.0174000000000001"/>
    <n v="1.9584000000000001"/>
  </r>
  <r>
    <x v="29"/>
    <n v="0.94299999999999995"/>
    <n v="1.0210999999999999"/>
    <n v="1.9640999999999997"/>
  </r>
  <r>
    <x v="30"/>
    <n v="0.94799999999999995"/>
    <n v="1.0226999999999999"/>
    <n v="1.9706999999999999"/>
  </r>
  <r>
    <x v="31"/>
    <n v="0.84"/>
    <n v="0.89270000000000005"/>
    <n v="1.7326999999999999"/>
  </r>
  <r>
    <x v="32"/>
    <n v="0.95399999999999996"/>
    <n v="1.0304"/>
    <n v="1.9843999999999999"/>
  </r>
  <r>
    <x v="33"/>
    <n v="0.77400000000000002"/>
    <n v="0.81100000000000005"/>
    <n v="1.585"/>
  </r>
  <r>
    <x v="34"/>
    <n v="0.48699999999999999"/>
    <n v="0.52349999999999997"/>
    <n v="1.0105"/>
  </r>
  <r>
    <x v="35"/>
    <n v="5.1999999999999998E-2"/>
    <n v="6.2399999999999997E-2"/>
    <n v="0.1144"/>
  </r>
  <r>
    <x v="36"/>
    <n v="0.25700000000000001"/>
    <n v="0.28539999999999999"/>
    <n v="0.54239999999999999"/>
  </r>
  <r>
    <x v="37"/>
    <n v="0.94599999999999995"/>
    <n v="1.0273000000000001"/>
    <n v="1.9733000000000001"/>
  </r>
  <r>
    <x v="38"/>
    <n v="6.7249999999999996"/>
    <n v="1.0179"/>
    <n v="7.7428999999999997"/>
  </r>
  <r>
    <x v="39"/>
    <n v="4.6989999999999998"/>
    <n v="1.0242"/>
    <n v="5.7232000000000003"/>
  </r>
  <r>
    <x v="40"/>
    <n v="1.2869999999999999"/>
    <n v="0.67630000000000001"/>
    <n v="1.9632999999999998"/>
  </r>
  <r>
    <x v="41"/>
    <n v="0.53700000000000003"/>
    <n v="0.3821"/>
    <n v="0.91910000000000003"/>
  </r>
  <r>
    <x v="42"/>
    <n v="1.1140000000000001"/>
    <n v="1.0204"/>
    <n v="2.1344000000000003"/>
  </r>
  <r>
    <x v="43"/>
    <n v="1.119"/>
    <n v="1.0188999999999999"/>
    <n v="2.1379000000000001"/>
  </r>
  <r>
    <x v="44"/>
    <n v="7.5250000000000004"/>
    <n v="7.5567000000000002"/>
    <n v="15.081700000000001"/>
  </r>
  <r>
    <x v="45"/>
    <n v="6.8330000000000002"/>
    <n v="5.2247000000000003"/>
    <n v="12.057700000000001"/>
  </r>
  <r>
    <x v="46"/>
    <n v="2.7709999999999999"/>
    <n v="6.1402999999999999"/>
    <n v="8.9113000000000007"/>
  </r>
  <r>
    <x v="47"/>
    <n v="4.8049999999999997"/>
    <n v="9.3449000000000009"/>
    <n v="14.149900000000001"/>
  </r>
  <r>
    <x v="48"/>
    <n v="6.4249999999999998"/>
    <n v="9.2006999999999994"/>
    <n v="15.625699999999998"/>
  </r>
  <r>
    <x v="49"/>
    <n v="8.8859999999999992"/>
    <n v="9.5051000000000005"/>
    <n v="18.391100000000002"/>
  </r>
  <r>
    <x v="50"/>
    <n v="11.988"/>
    <n v="10.8866"/>
    <n v="22.874600000000001"/>
  </r>
  <r>
    <x v="51"/>
    <n v="7.1550000000000002"/>
    <n v="8.4824999999999999"/>
    <n v="15.637499999999999"/>
  </r>
  <r>
    <x v="52"/>
    <n v="4.1509999999999998"/>
    <n v="6.5884999999999998"/>
    <n v="10.7395"/>
  </r>
  <r>
    <x v="53"/>
    <n v="7.3520000000000003"/>
    <n v="8.9512999999999998"/>
    <n v="16.3033"/>
  </r>
  <r>
    <x v="54"/>
    <n v="3.714"/>
    <n v="5.4461000000000004"/>
    <n v="9.1600999999999999"/>
  </r>
  <r>
    <x v="55"/>
    <n v="4.4340000000000002"/>
    <n v="6.1272000000000002"/>
    <n v="10.561199999999999"/>
  </r>
  <r>
    <x v="56"/>
    <n v="4.7729999999999997"/>
    <n v="4.6628999999999996"/>
    <n v="9.4359000000000002"/>
  </r>
  <r>
    <x v="57"/>
    <n v="2.99"/>
    <n v="1.0935999999999999"/>
    <n v="4.0836000000000006"/>
  </r>
  <r>
    <x v="58"/>
    <n v="7.0919999999999996"/>
    <n v="11.624700000000001"/>
    <n v="18.716699999999999"/>
  </r>
  <r>
    <x v="59"/>
    <n v="4.5410000000000004"/>
    <n v="7.5911999999999997"/>
    <n v="12.132200000000001"/>
  </r>
  <r>
    <x v="60"/>
    <n v="6.5410000000000004"/>
    <n v="7.0702999999999996"/>
    <n v="13.6113"/>
  </r>
  <r>
    <x v="61"/>
    <n v="8.8659999999999997"/>
    <n v="7.3780000000000001"/>
    <n v="16.244"/>
  </r>
  <r>
    <x v="62"/>
    <n v="4.0789999999999997"/>
    <n v="4.5724"/>
    <n v="8.6513999999999989"/>
  </r>
  <r>
    <x v="63"/>
    <n v="5.72"/>
    <n v="5.202"/>
    <n v="10.922000000000001"/>
  </r>
  <r>
    <x v="64"/>
    <n v="8.6029999999999998"/>
    <n v="8.6212"/>
    <n v="17.2242"/>
  </r>
  <r>
    <x v="65"/>
    <n v="5.3460000000000001"/>
    <n v="7.0716999999999999"/>
    <n v="12.4177"/>
  </r>
  <r>
    <x v="66"/>
    <n v="2.9809999999999999"/>
    <n v="2.9121999999999999"/>
    <n v="5.8932000000000002"/>
  </r>
  <r>
    <x v="67"/>
    <n v="2.4300000000000002"/>
    <n v="1.0967"/>
    <n v="3.5266999999999999"/>
  </r>
  <r>
    <x v="68"/>
    <n v="7.0940000000000003"/>
    <n v="6.8141999999999996"/>
    <n v="13.908200000000001"/>
  </r>
  <r>
    <x v="69"/>
    <n v="10.805"/>
    <n v="11.8148"/>
    <n v="22.619799999999998"/>
  </r>
  <r>
    <x v="70"/>
    <n v="15.411"/>
    <n v="14.8903"/>
    <n v="30.301299999999998"/>
  </r>
  <r>
    <x v="71"/>
    <n v="17.870999999999999"/>
    <n v="11.806800000000001"/>
    <n v="29.677799999999998"/>
  </r>
  <r>
    <x v="72"/>
    <n v="12.590999999999999"/>
    <n v="12.658099999999999"/>
    <n v="25.249099999999999"/>
  </r>
  <r>
    <x v="73"/>
    <n v="14.564"/>
    <n v="13.4336"/>
    <n v="27.997599999999998"/>
  </r>
  <r>
    <x v="74"/>
    <n v="11.694000000000001"/>
    <n v="12.877599999999999"/>
    <n v="24.5716"/>
  </r>
  <r>
    <x v="75"/>
    <n v="7.6859999999999999"/>
    <n v="6.9151999999999996"/>
    <n v="14.601199999999999"/>
  </r>
  <r>
    <x v="76"/>
    <n v="8.7810000000000006"/>
    <n v="9.6186000000000007"/>
    <n v="18.3996"/>
  </r>
  <r>
    <x v="77"/>
    <n v="14.141"/>
    <n v="8.3340999999999994"/>
    <n v="22.475099999999998"/>
  </r>
  <r>
    <x v="78"/>
    <n v="16.449000000000002"/>
    <n v="7.8301999999999996"/>
    <n v="24.279200000000003"/>
  </r>
  <r>
    <x v="79"/>
    <n v="17.916"/>
    <n v="7.7389000000000001"/>
    <n v="25.654900000000001"/>
  </r>
  <r>
    <x v="80"/>
    <n v="16.422999999999998"/>
    <n v="7.4187000000000003"/>
    <n v="23.841699999999999"/>
  </r>
  <r>
    <x v="81"/>
    <n v="15.260999999999999"/>
    <n v="6.8394000000000004"/>
    <n v="22.1004"/>
  </r>
  <r>
    <x v="82"/>
    <n v="5.6820000000000004"/>
    <n v="1.0811999999999999"/>
    <n v="6.7632000000000003"/>
  </r>
  <r>
    <x v="83"/>
    <n v="33.561999999999998"/>
    <n v="7.6973000000000003"/>
    <n v="41.259299999999996"/>
  </r>
  <r>
    <x v="84"/>
    <n v="29.526"/>
    <n v="14.0395"/>
    <n v="43.5655"/>
  </r>
  <r>
    <x v="85"/>
    <n v="20.419"/>
    <n v="9.4709000000000003"/>
    <n v="29.889900000000001"/>
  </r>
  <r>
    <x v="86"/>
    <n v="19.396999999999998"/>
    <n v="10.1122"/>
    <n v="29.5092"/>
  </r>
  <r>
    <x v="87"/>
    <n v="17.608000000000001"/>
    <n v="11.755699999999999"/>
    <n v="29.363700000000001"/>
  </r>
  <r>
    <x v="88"/>
    <n v="10.06"/>
    <n v="7.5951000000000004"/>
    <n v="17.655100000000001"/>
  </r>
  <r>
    <x v="89"/>
    <n v="6.3780000000000001"/>
    <n v="1.0864"/>
    <n v="7.4644000000000004"/>
  </r>
  <r>
    <x v="90"/>
    <n v="3.5470000000000002"/>
    <n v="1.0858000000000001"/>
    <n v="4.6328000000000005"/>
  </r>
  <r>
    <x v="91"/>
    <n v="2.9940000000000002"/>
    <n v="1.083"/>
    <n v="4.077"/>
  </r>
  <r>
    <x v="92"/>
    <n v="10.475"/>
    <n v="3.28"/>
    <n v="13.754999999999999"/>
  </r>
  <r>
    <x v="93"/>
    <n v="10.728"/>
    <n v="7.2351999999999999"/>
    <n v="17.963200000000001"/>
  </r>
  <r>
    <x v="94"/>
    <n v="8.2129999999999992"/>
    <n v="4.5282999999999998"/>
    <n v="12.741299999999999"/>
  </r>
  <r>
    <x v="95"/>
    <n v="9.6969999999999992"/>
    <n v="5.8994999999999997"/>
    <n v="15.596499999999999"/>
  </r>
  <r>
    <x v="96"/>
    <n v="15.483000000000001"/>
    <n v="10.112399999999999"/>
    <n v="25.595399999999998"/>
  </r>
  <r>
    <x v="97"/>
    <n v="20.077999999999999"/>
    <n v="8.3360000000000003"/>
    <n v="28.414000000000001"/>
  </r>
  <r>
    <x v="98"/>
    <n v="22.417999999999999"/>
    <n v="1.0129999999999999"/>
    <n v="23.430999999999997"/>
  </r>
  <r>
    <x v="99"/>
    <n v="18.818000000000001"/>
    <n v="7.6917999999999997"/>
    <n v="26.509800000000002"/>
  </r>
  <r>
    <x v="100"/>
    <n v="16.55"/>
    <n v="6.9534000000000002"/>
    <n v="23.503399999999999"/>
  </r>
  <r>
    <x v="101"/>
    <n v="23.99"/>
    <n v="9.7370999999999999"/>
    <n v="33.7271"/>
  </r>
  <r>
    <x v="102"/>
    <n v="18.63"/>
    <n v="13.396000000000001"/>
    <n v="32.025999999999996"/>
  </r>
  <r>
    <x v="103"/>
    <n v="7.5439999999999996"/>
    <n v="1.0908"/>
    <n v="8.6348000000000003"/>
  </r>
  <r>
    <x v="104"/>
    <n v="17.324999999999999"/>
    <n v="7.7942"/>
    <n v="25.119199999999999"/>
  </r>
  <r>
    <x v="105"/>
    <n v="19.036999999999999"/>
    <n v="10.443899999999999"/>
    <n v="29.480899999999998"/>
  </r>
  <r>
    <x v="106"/>
    <n v="23.035"/>
    <n v="13.5502"/>
    <n v="36.5852"/>
  </r>
  <r>
    <x v="107"/>
    <n v="15.69"/>
    <n v="7.8940000000000001"/>
    <n v="23.584"/>
  </r>
  <r>
    <x v="108"/>
    <n v="10.641"/>
    <n v="4.0128000000000004"/>
    <n v="14.6538"/>
  </r>
  <r>
    <x v="109"/>
    <n v="16.579999999999998"/>
    <n v="6.4013"/>
    <n v="22.981299999999997"/>
  </r>
  <r>
    <x v="110"/>
    <n v="10.984999999999999"/>
    <n v="10.036"/>
    <n v="21.021000000000001"/>
  </r>
  <r>
    <x v="111"/>
    <n v="14.79"/>
    <n v="11.5129"/>
    <n v="26.302900000000001"/>
  </r>
  <r>
    <x v="112"/>
    <n v="16.859000000000002"/>
    <n v="13.056800000000001"/>
    <n v="29.915800000000004"/>
  </r>
  <r>
    <x v="113"/>
    <n v="17.242999999999999"/>
    <n v="15.6587"/>
    <n v="32.901699999999998"/>
  </r>
  <r>
    <x v="114"/>
    <n v="15.9"/>
    <n v="10.9413"/>
    <n v="26.8413"/>
  </r>
  <r>
    <x v="115"/>
    <n v="17.53"/>
    <n v="10.974299999999999"/>
    <n v="28.504300000000001"/>
  </r>
  <r>
    <x v="116"/>
    <n v="11.728999999999999"/>
    <n v="7.8232999999999997"/>
    <n v="19.552299999999999"/>
  </r>
  <r>
    <x v="117"/>
    <n v="12.935"/>
    <n v="7.9215"/>
    <n v="20.8565"/>
  </r>
  <r>
    <x v="118"/>
    <n v="11.166"/>
    <n v="7.0867000000000004"/>
    <n v="18.252700000000001"/>
  </r>
  <r>
    <x v="119"/>
    <n v="11.03"/>
    <n v="7.5330000000000004"/>
    <n v="18.562999999999999"/>
  </r>
  <r>
    <x v="120"/>
    <n v="9.7249999999999996"/>
    <n v="5.8654999999999999"/>
    <n v="15.590499999999999"/>
  </r>
  <r>
    <x v="121"/>
    <n v="12.01"/>
    <n v="7.3483999999999998"/>
    <n v="19.3584"/>
  </r>
  <r>
    <x v="122"/>
    <n v="19.978000000000002"/>
    <n v="12.184699999999999"/>
    <n v="32.162700000000001"/>
  </r>
  <r>
    <x v="123"/>
    <n v="17.632999999999999"/>
    <n v="12.2814"/>
    <n v="29.914400000000001"/>
  </r>
  <r>
    <x v="124"/>
    <n v="36.661000000000001"/>
    <n v="11.755699999999999"/>
    <n v="48.416699999999999"/>
  </r>
  <r>
    <x v="125"/>
    <n v="41.783000000000001"/>
    <n v="30.067799999999998"/>
    <n v="71.850799999999992"/>
  </r>
  <r>
    <x v="126"/>
    <n v="14.492000000000001"/>
    <n v="11.802"/>
    <n v="26.294"/>
  </r>
  <r>
    <x v="127"/>
    <n v="12.552"/>
    <n v="8.5101999999999993"/>
    <n v="21.062199999999997"/>
  </r>
  <r>
    <x v="128"/>
    <n v="12.680999999999999"/>
    <n v="9.0983999999999998"/>
    <n v="21.779399999999999"/>
  </r>
  <r>
    <x v="129"/>
    <n v="13.292"/>
    <n v="7.6386000000000003"/>
    <n v="20.930599999999998"/>
  </r>
  <r>
    <x v="130"/>
    <n v="12.885"/>
    <n v="6.9668000000000001"/>
    <n v="19.851800000000001"/>
  </r>
  <r>
    <x v="131"/>
    <n v="15.648999999999999"/>
    <n v="4.6607000000000003"/>
    <n v="20.309699999999999"/>
  </r>
  <r>
    <x v="132"/>
    <n v="12.805"/>
    <n v="1.1031"/>
    <n v="13.908099999999999"/>
  </r>
  <r>
    <x v="133"/>
    <n v="7.7569999999999997"/>
    <n v="1.0923"/>
    <n v="8.8492999999999995"/>
  </r>
  <r>
    <x v="134"/>
    <n v="11.718"/>
    <n v="7.3891999999999998"/>
    <n v="19.107199999999999"/>
  </r>
  <r>
    <x v="135"/>
    <n v="9.3350000000000009"/>
    <n v="6.1825999999999999"/>
    <n v="15.517600000000002"/>
  </r>
  <r>
    <x v="136"/>
    <n v="10.473000000000001"/>
    <n v="5.6224999999999996"/>
    <n v="16.095500000000001"/>
  </r>
  <r>
    <x v="137"/>
    <n v="5.86"/>
    <n v="1.0912999999999999"/>
    <n v="6.9512999999999998"/>
  </r>
  <r>
    <x v="138"/>
    <n v="13.782"/>
    <n v="1.0846"/>
    <n v="14.8666"/>
  </r>
  <r>
    <x v="139"/>
    <n v="18.338000000000001"/>
    <n v="7.6266999999999996"/>
    <n v="25.964700000000001"/>
  </r>
  <r>
    <x v="140"/>
    <n v="9.9870000000000001"/>
    <n v="6.8006000000000002"/>
    <n v="16.787600000000001"/>
  </r>
  <r>
    <x v="141"/>
    <n v="8.1660000000000004"/>
    <n v="4.0347"/>
    <n v="12.200700000000001"/>
  </r>
  <r>
    <x v="142"/>
    <n v="10.772"/>
    <n v="1.0843"/>
    <n v="11.856300000000001"/>
  </r>
  <r>
    <x v="143"/>
    <n v="11.599"/>
    <n v="7.2026000000000003"/>
    <n v="18.801600000000001"/>
  </r>
  <r>
    <x v="144"/>
    <n v="12.116"/>
    <n v="10.2897"/>
    <n v="22.4057"/>
  </r>
  <r>
    <x v="145"/>
    <n v="29.516999999999999"/>
    <n v="9.7932000000000006"/>
    <n v="39.310200000000002"/>
  </r>
  <r>
    <x v="146"/>
    <n v="24.193999999999999"/>
    <n v="15.36"/>
    <n v="39.554000000000002"/>
  </r>
  <r>
    <x v="147"/>
    <n v="27.248999999999999"/>
    <n v="17.7668"/>
    <n v="45.015799999999999"/>
  </r>
  <r>
    <x v="148"/>
    <n v="19.536000000000001"/>
    <n v="9.6707000000000001"/>
    <n v="29.206700000000001"/>
  </r>
  <r>
    <x v="149"/>
    <n v="19.905999999999999"/>
    <n v="13.234500000000001"/>
    <n v="33.140500000000003"/>
  </r>
  <r>
    <x v="150"/>
    <n v="18.417999999999999"/>
    <n v="8.6447000000000003"/>
    <n v="27.0627"/>
  </r>
  <r>
    <x v="151"/>
    <n v="10.473000000000001"/>
    <n v="6.8140999999999998"/>
    <n v="17.287100000000002"/>
  </r>
  <r>
    <x v="152"/>
    <n v="15.712999999999999"/>
    <n v="7.2412999999999998"/>
    <n v="22.9543"/>
  </r>
  <r>
    <x v="153"/>
    <n v="22.69"/>
    <n v="8.3724000000000007"/>
    <n v="31.062400000000004"/>
  </r>
  <r>
    <x v="154"/>
    <n v="15.07"/>
    <n v="10.121499999999999"/>
    <n v="25.191499999999998"/>
  </r>
  <r>
    <x v="155"/>
    <n v="14.571"/>
    <n v="7.1798999999999999"/>
    <n v="21.750900000000001"/>
  </r>
  <r>
    <x v="156"/>
    <n v="14.983000000000001"/>
    <n v="8.4413999999999998"/>
    <n v="23.424399999999999"/>
  </r>
  <r>
    <x v="157"/>
    <n v="16.613"/>
    <n v="11.478899999999999"/>
    <n v="28.091899999999999"/>
  </r>
  <r>
    <x v="158"/>
    <n v="13.862"/>
    <n v="7.0606"/>
    <n v="20.922599999999999"/>
  </r>
  <r>
    <x v="159"/>
    <n v="11.119"/>
    <n v="6.476"/>
    <n v="17.594999999999999"/>
  </r>
  <r>
    <x v="160"/>
    <n v="15.999000000000001"/>
    <n v="7.5542999999999996"/>
    <n v="23.5533"/>
  </r>
  <r>
    <x v="161"/>
    <n v="16.792999999999999"/>
    <n v="7.9801000000000002"/>
    <n v="24.773099999999999"/>
  </r>
  <r>
    <x v="162"/>
    <n v="19.725999999999999"/>
    <n v="6.7016"/>
    <n v="26.427599999999998"/>
  </r>
  <r>
    <x v="163"/>
    <n v="19.789000000000001"/>
    <n v="9.7263000000000002"/>
    <n v="29.515300000000003"/>
  </r>
  <r>
    <x v="164"/>
    <n v="19.332000000000001"/>
    <n v="9.4609000000000005"/>
    <n v="28.792900000000003"/>
  </r>
  <r>
    <x v="165"/>
    <n v="9.4380000000000006"/>
    <n v="6.5397999999999996"/>
    <n v="15.9778"/>
  </r>
  <r>
    <x v="166"/>
    <n v="6.9109999999999996"/>
    <n v="4.593"/>
    <n v="11.504"/>
  </r>
  <r>
    <x v="167"/>
    <n v="5.0860000000000003"/>
    <n v="1.0944"/>
    <n v="6.1804000000000006"/>
  </r>
  <r>
    <x v="168"/>
    <n v="7.8220000000000001"/>
    <n v="5.6581999999999999"/>
    <n v="13.4802"/>
  </r>
  <r>
    <x v="169"/>
    <n v="10.997"/>
    <n v="7.7815000000000003"/>
    <n v="18.778500000000001"/>
  </r>
  <r>
    <x v="170"/>
    <n v="7.2119999999999997"/>
    <n v="5.9584999999999999"/>
    <n v="13.170500000000001"/>
  </r>
  <r>
    <x v="171"/>
    <n v="5.0640000000000001"/>
    <n v="1.1041000000000001"/>
    <n v="6.1680999999999999"/>
  </r>
  <r>
    <x v="172"/>
    <n v="4.2560000000000002"/>
    <n v="1.0946"/>
    <n v="5.3506"/>
  </r>
  <r>
    <x v="173"/>
    <n v="4.1749999999999998"/>
    <n v="1.1003000000000001"/>
    <n v="5.2752999999999997"/>
  </r>
  <r>
    <x v="174"/>
    <n v="9.41"/>
    <n v="4.6722999999999999"/>
    <n v="14.0823"/>
  </r>
  <r>
    <x v="175"/>
    <n v="6.57"/>
    <n v="4.8550000000000004"/>
    <n v="11.425000000000001"/>
  </r>
  <r>
    <x v="176"/>
    <n v="5.0750000000000002"/>
    <n v="1.0918000000000001"/>
    <n v="6.1668000000000003"/>
  </r>
  <r>
    <x v="177"/>
    <n v="6.8479999999999999"/>
    <n v="1.0885"/>
    <n v="7.9364999999999997"/>
  </r>
  <r>
    <x v="178"/>
    <n v="8.8260000000000005"/>
    <n v="6.9428000000000001"/>
    <n v="15.768800000000001"/>
  </r>
  <r>
    <x v="179"/>
    <n v="7.35"/>
    <n v="1.0996999999999999"/>
    <n v="8.4497"/>
  </r>
  <r>
    <x v="180"/>
    <n v="9.827"/>
    <n v="7.4767000000000001"/>
    <n v="17.3036999999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
  <r>
    <x v="0"/>
    <x v="0"/>
    <x v="0"/>
    <n v="0.71479999999999999"/>
    <n v="0.82199999999999995"/>
    <n v="2.4478"/>
    <n v="0"/>
    <n v="0.26200000000000001"/>
    <n v="1.5676000000000001"/>
    <n v="0.69679999999999997"/>
    <n v="0.19539999999999999"/>
    <n v="0.78010000000000002"/>
    <n v="4.1759000000000004"/>
    <n v="0.75039999999999996"/>
    <n v="0.79869999999999997"/>
    <n v="1.2871999999999999"/>
    <n v="1.0925"/>
    <n v="1.8436999999999999"/>
    <n v="1.8352999999999999"/>
  </r>
  <r>
    <x v="1"/>
    <x v="1"/>
    <x v="1"/>
    <n v="0.70899999999999996"/>
    <n v="0"/>
    <n v="2.2107000000000001"/>
    <n v="0"/>
    <n v="0.22009999999999999"/>
    <n v="0.11310000000000001"/>
    <n v="0.83599999999999997"/>
    <n v="0.1361"/>
    <n v="1.5467"/>
    <n v="4.0792999999999999"/>
    <n v="0.42830000000000001"/>
    <n v="0.5696"/>
    <n v="1.224"/>
    <n v="0.96789999999999998"/>
    <n v="1.1935"/>
    <n v="1.1852"/>
  </r>
  <r>
    <x v="2"/>
    <x v="2"/>
    <x v="2"/>
    <n v="0.66069999999999995"/>
    <n v="0.87480000000000002"/>
    <n v="2.7343000000000002"/>
    <n v="0"/>
    <n v="0.31069999999999998"/>
    <n v="0.3866"/>
    <n v="0.7087"/>
    <n v="0.13900000000000001"/>
    <n v="1.5527"/>
    <n v="1.1027"/>
    <n v="0.50829999999999997"/>
    <n v="0.77639999999999998"/>
    <n v="1.6866000000000001"/>
    <n v="1.0321"/>
    <n v="1.2595000000000001"/>
    <n v="1.2581"/>
  </r>
  <r>
    <x v="3"/>
    <x v="3"/>
    <x v="3"/>
    <n v="0.82030000000000003"/>
    <n v="0"/>
    <n v="2.2038000000000002"/>
    <n v="0"/>
    <n v="0.25019999999999998"/>
    <n v="0.12670000000000001"/>
    <n v="0.74339999999999995"/>
    <n v="0.18770000000000001"/>
    <n v="1.5409999999999999"/>
    <n v="3.6642999999999999"/>
    <n v="0.43530000000000002"/>
    <n v="0.47599999999999998"/>
    <n v="1.6003000000000001"/>
    <n v="0.78080000000000005"/>
    <n v="1.1102000000000001"/>
    <n v="1.1021000000000001"/>
  </r>
  <r>
    <x v="4"/>
    <x v="4"/>
    <x v="4"/>
    <n v="0.63759999999999994"/>
    <n v="0.89319999999999999"/>
    <n v="2.3967000000000001"/>
    <n v="0"/>
    <n v="0.2379"/>
    <n v="1.0134000000000001"/>
    <n v="0.78420000000000001"/>
    <n v="0.1128"/>
    <n v="1.5375000000000001"/>
    <n v="1.093"/>
    <n v="0.84750000000000003"/>
    <n v="0.6784"/>
    <n v="1.4547000000000001"/>
    <n v="1.0528"/>
    <n v="0"/>
    <n v="0"/>
  </r>
  <r>
    <x v="5"/>
    <x v="5"/>
    <x v="5"/>
    <n v="0.83919999999999995"/>
    <n v="0.8518"/>
    <n v="2.5798999999999999"/>
    <n v="0.29210000000000003"/>
    <n v="0.35039999999999999"/>
    <n v="1E-4"/>
    <n v="0.77010000000000001"/>
    <n v="0.14000000000000001"/>
    <n v="1.534"/>
    <n v="0.88100000000000001"/>
    <n v="0.39750000000000002"/>
    <n v="0.2717"/>
    <n v="1.7139"/>
    <n v="1.0051000000000001"/>
    <n v="0"/>
    <n v="0"/>
  </r>
  <r>
    <x v="6"/>
    <x v="6"/>
    <x v="6"/>
    <n v="0.98609999999999998"/>
    <n v="0"/>
    <n v="2.7517"/>
    <n v="0"/>
    <n v="0.22509999999999999"/>
    <n v="0.11899999999999999"/>
    <n v="0.75629999999999997"/>
    <n v="0.20050000000000001"/>
    <n v="1.5095000000000001"/>
    <n v="0.7883"/>
    <n v="0.42399999999999999"/>
    <n v="0.1535"/>
    <n v="0.98519999999999996"/>
    <n v="0.65949999999999998"/>
    <n v="0"/>
    <n v="0"/>
  </r>
  <r>
    <x v="7"/>
    <x v="7"/>
    <x v="7"/>
    <n v="0.83809999999999996"/>
    <n v="0.85240000000000005"/>
    <n v="2.3426"/>
    <n v="5.1999999999999998E-3"/>
    <n v="0.29509999999999997"/>
    <n v="0.11849999999999999"/>
    <n v="0.80640000000000001"/>
    <n v="7.2900000000000006E-2"/>
    <n v="0"/>
    <n v="1.0389999999999999"/>
    <n v="0.34489999999999998"/>
    <n v="0.56779999999999997"/>
    <n v="1.7089000000000001"/>
    <n v="0.99029999999999996"/>
    <n v="1.1944999999999999"/>
    <n v="1.1801999999999999"/>
  </r>
  <r>
    <x v="8"/>
    <x v="8"/>
    <x v="8"/>
    <n v="0.97360000000000002"/>
    <n v="0"/>
    <n v="2.4609000000000001"/>
    <n v="0"/>
    <n v="0.308"/>
    <n v="0.76600000000000001"/>
    <n v="0.86160000000000003"/>
    <n v="0.1087"/>
    <n v="0"/>
    <n v="1.03"/>
    <n v="0.34399999999999997"/>
    <n v="0.41299999999999998"/>
    <n v="1.5736000000000001"/>
    <n v="0.68279999999999996"/>
    <n v="0"/>
    <n v="0"/>
  </r>
  <r>
    <x v="9"/>
    <x v="9"/>
    <x v="9"/>
    <n v="1.1593"/>
    <n v="0.83650000000000002"/>
    <n v="2.1764000000000001"/>
    <n v="0"/>
    <n v="0.32879999999999998"/>
    <n v="8.9999999999999998E-4"/>
    <n v="0.80020000000000002"/>
    <n v="0.2621"/>
    <n v="0"/>
    <n v="1.0287999999999999"/>
    <n v="0.60099999999999998"/>
    <n v="0.32379999999999998"/>
    <n v="1.3844000000000001"/>
    <n v="0.81459999999999999"/>
    <n v="0"/>
    <n v="0"/>
  </r>
  <r>
    <x v="10"/>
    <x v="10"/>
    <x v="10"/>
    <n v="1.085"/>
    <n v="0.85660000000000003"/>
    <n v="2.3186"/>
    <n v="0"/>
    <n v="0.21959999999999999"/>
    <n v="0.38550000000000001"/>
    <n v="0.71519999999999995"/>
    <n v="0.10580000000000001"/>
    <n v="0"/>
    <n v="1.0315000000000001"/>
    <n v="0.38069999999999998"/>
    <n v="0.29759999999999998"/>
    <n v="1.7169000000000001"/>
    <n v="0.85509999999999997"/>
    <n v="0"/>
    <n v="0"/>
  </r>
  <r>
    <x v="11"/>
    <x v="11"/>
    <x v="11"/>
    <n v="1.1315999999999999"/>
    <n v="0"/>
    <n v="2.4655999999999998"/>
    <n v="0"/>
    <n v="0.1772"/>
    <n v="0.74750000000000005"/>
    <n v="0.70530000000000004"/>
    <n v="0.23449999999999999"/>
    <n v="0"/>
    <n v="0.7752"/>
    <n v="0.3427"/>
    <n v="0.51659999999999995"/>
    <n v="1.4036999999999999"/>
    <n v="0.53039999999999998"/>
    <n v="3.5649999999999999"/>
    <n v="3.5467"/>
  </r>
  <r>
    <x v="12"/>
    <x v="12"/>
    <x v="12"/>
    <n v="1.0768"/>
    <n v="0.89970000000000006"/>
    <n v="2.4683999999999999"/>
    <n v="0"/>
    <n v="0.25269999999999998"/>
    <n v="1.8667"/>
    <n v="0.71120000000000005"/>
    <n v="0.25869999999999999"/>
    <n v="0"/>
    <n v="0.93520000000000003"/>
    <n v="1.3284"/>
    <n v="0.5252"/>
    <n v="1.6314"/>
    <n v="1.0299"/>
    <n v="0.2354"/>
    <n v="0.2369"/>
  </r>
  <r>
    <x v="13"/>
    <x v="13"/>
    <x v="13"/>
    <n v="1.1201000000000001"/>
    <n v="0.75649999999999995"/>
    <n v="2.3401000000000001"/>
    <n v="0"/>
    <n v="0.25240000000000001"/>
    <n v="0.56489999999999996"/>
    <n v="0.70720000000000005"/>
    <n v="0.2681"/>
    <n v="0"/>
    <n v="0.83879999999999999"/>
    <n v="0.47839999999999999"/>
    <n v="0.61140000000000005"/>
    <n v="1.6484000000000001"/>
    <n v="1.0975999999999999"/>
    <n v="0"/>
    <n v="0"/>
  </r>
  <r>
    <x v="14"/>
    <x v="14"/>
    <x v="14"/>
    <n v="1.0805"/>
    <n v="0"/>
    <n v="2.2946"/>
    <n v="0"/>
    <n v="0.26390000000000002"/>
    <n v="0.16880000000000001"/>
    <n v="0.77769999999999995"/>
    <n v="9.9000000000000005E-2"/>
    <n v="0"/>
    <n v="0.88349999999999995"/>
    <n v="0.4375"/>
    <n v="0.27889999999999998"/>
    <n v="1.1558999999999999"/>
    <n v="0.53790000000000004"/>
    <n v="0"/>
    <n v="0"/>
  </r>
  <r>
    <x v="15"/>
    <x v="15"/>
    <x v="15"/>
    <n v="1.1271"/>
    <n v="0.88460000000000005"/>
    <n v="2.3075999999999999"/>
    <n v="0"/>
    <n v="0.39169999999999999"/>
    <n v="0.7732"/>
    <n v="0.69610000000000005"/>
    <n v="0.13150000000000001"/>
    <n v="0"/>
    <n v="0.92410000000000003"/>
    <n v="0.64200000000000002"/>
    <n v="0.49680000000000002"/>
    <n v="1.4169"/>
    <n v="0.73319999999999996"/>
    <n v="0"/>
    <n v="0"/>
  </r>
  <r>
    <x v="16"/>
    <x v="15"/>
    <x v="16"/>
    <n v="1.0820000000000001"/>
    <n v="0.84389999999999998"/>
    <n v="2.3570000000000002"/>
    <n v="4.1999999999999997E-3"/>
    <n v="0.20449999999999999"/>
    <n v="0.78959999999999997"/>
    <n v="0.70289999999999997"/>
    <n v="0.15359999999999999"/>
    <n v="0"/>
    <n v="1.0247999999999999"/>
    <n v="0.64349999999999996"/>
    <n v="0.70420000000000005"/>
    <n v="1.3891"/>
    <n v="1.2347999999999999"/>
    <n v="0"/>
    <n v="0"/>
  </r>
  <r>
    <x v="17"/>
    <x v="16"/>
    <x v="17"/>
    <n v="1.0914999999999999"/>
    <n v="0"/>
    <n v="2.2288999999999999"/>
    <n v="0"/>
    <n v="0.27629999999999999"/>
    <n v="0.1336"/>
    <n v="0.75519999999999998"/>
    <n v="0.1862"/>
    <n v="0"/>
    <n v="1.0251999999999999"/>
    <n v="0.49719999999999998"/>
    <n v="1.2028000000000001"/>
    <n v="1.4187000000000001"/>
    <n v="0.8579"/>
    <n v="1.7985"/>
    <n v="1.7898000000000001"/>
  </r>
  <r>
    <x v="18"/>
    <x v="17"/>
    <x v="18"/>
    <n v="1.1064000000000001"/>
    <n v="0.86750000000000005"/>
    <n v="2.1833"/>
    <n v="0"/>
    <n v="0.25869999999999999"/>
    <n v="0.24379999999999999"/>
    <n v="0.69969999999999999"/>
    <n v="9.7900000000000001E-2"/>
    <n v="0"/>
    <n v="1.0278"/>
    <n v="0.41589999999999999"/>
    <n v="0.2666"/>
    <n v="1.7766"/>
    <n v="1.0438000000000001"/>
    <n v="0"/>
    <n v="0"/>
  </r>
  <r>
    <x v="19"/>
    <x v="18"/>
    <x v="19"/>
    <n v="1.1142000000000001"/>
    <n v="0.8397"/>
    <n v="2.2797999999999998"/>
    <n v="0"/>
    <n v="0.37140000000000001"/>
    <n v="0.16039999999999999"/>
    <n v="0.7823"/>
    <n v="0.13070000000000001"/>
    <n v="0"/>
    <n v="1.0188999999999999"/>
    <n v="0.4622"/>
    <n v="0.37140000000000001"/>
    <n v="1.4815"/>
    <n v="0.81689999999999996"/>
    <n v="1.9742999999999999"/>
    <n v="1.9654"/>
  </r>
  <r>
    <x v="20"/>
    <x v="19"/>
    <x v="20"/>
    <n v="1.0552999999999999"/>
    <n v="0"/>
    <n v="2.6783000000000001"/>
    <n v="0"/>
    <n v="0.26150000000000001"/>
    <n v="0.74329999999999996"/>
    <n v="0.7016"/>
    <n v="0.14299999999999999"/>
    <n v="0"/>
    <n v="1.0232000000000001"/>
    <n v="0.67010000000000003"/>
    <n v="0.25829999999999997"/>
    <n v="0.92710000000000004"/>
    <n v="0.56830000000000003"/>
    <n v="0"/>
    <n v="0"/>
  </r>
  <r>
    <x v="21"/>
    <x v="20"/>
    <x v="21"/>
    <n v="1.1333"/>
    <n v="0.85919999999999996"/>
    <n v="2.0552999999999999"/>
    <n v="7.9000000000000008E-3"/>
    <n v="0.2591"/>
    <n v="1.1604000000000001"/>
    <n v="0.70140000000000002"/>
    <n v="0.1139"/>
    <n v="0"/>
    <n v="0.9304"/>
    <n v="0.9506"/>
    <n v="0.81620000000000004"/>
    <n v="0.81079999999999997"/>
    <n v="0.75749999999999995"/>
    <n v="0.57730000000000004"/>
    <n v="0.57299999999999995"/>
  </r>
  <r>
    <x v="22"/>
    <x v="21"/>
    <x v="22"/>
    <n v="1.1761999999999999"/>
    <n v="0.82469999999999999"/>
    <n v="2.2469999999999999"/>
    <n v="0"/>
    <n v="0.23569999999999999"/>
    <n v="0.72589999999999999"/>
    <n v="0.82830000000000004"/>
    <n v="0.255"/>
    <n v="0"/>
    <n v="1.0125"/>
    <n v="0.71079999999999999"/>
    <n v="0.61670000000000003"/>
    <n v="1.1422000000000001"/>
    <n v="1.0797000000000001"/>
    <n v="1.2543"/>
    <n v="1.2453000000000001"/>
  </r>
  <r>
    <x v="23"/>
    <x v="22"/>
    <x v="23"/>
    <n v="1.1429"/>
    <n v="0"/>
    <n v="2.0657999999999999"/>
    <n v="0"/>
    <n v="0.32629999999999998"/>
    <n v="8.9999999999999998E-4"/>
    <n v="0.80640000000000001"/>
    <n v="0.1905"/>
    <n v="0"/>
    <n v="1.02"/>
    <n v="0.40660000000000002"/>
    <n v="0.624"/>
    <n v="1.0218"/>
    <n v="1.462"/>
    <n v="0.95350000000000001"/>
    <n v="0.94569999999999999"/>
  </r>
  <r>
    <x v="24"/>
    <x v="23"/>
    <x v="24"/>
    <n v="1.1174999999999999"/>
    <n v="0.84950000000000003"/>
    <n v="2.0243000000000002"/>
    <n v="0"/>
    <n v="0.31740000000000002"/>
    <n v="1.1632"/>
    <n v="0.56599999999999995"/>
    <n v="0.1971"/>
    <n v="0"/>
    <n v="1.0172000000000001"/>
    <n v="0.7006"/>
    <n v="0.61240000000000006"/>
    <n v="1.0859000000000001"/>
    <n v="1.2694000000000001"/>
    <n v="0"/>
    <n v="0"/>
  </r>
  <r>
    <x v="25"/>
    <x v="24"/>
    <x v="25"/>
    <n v="1.0503"/>
    <n v="0.83189999999999997"/>
    <n v="2.1953999999999998"/>
    <n v="1.8200000000000001E-2"/>
    <n v="0.38390000000000002"/>
    <n v="0.1404"/>
    <n v="0.60709999999999997"/>
    <n v="0.19700000000000001"/>
    <n v="0"/>
    <n v="0.78749999999999998"/>
    <n v="0.45650000000000002"/>
    <n v="0.68300000000000005"/>
    <n v="1.339"/>
    <n v="1.8444"/>
    <n v="0.8659"/>
    <n v="0.86070000000000002"/>
  </r>
  <r>
    <x v="26"/>
    <x v="25"/>
    <x v="26"/>
    <n v="1.1001000000000001"/>
    <n v="0"/>
    <n v="2.2132999999999998"/>
    <n v="0"/>
    <n v="0.20330000000000001"/>
    <n v="8.0000000000000004E-4"/>
    <n v="0.70609999999999995"/>
    <n v="0.19170000000000001"/>
    <n v="0"/>
    <n v="1.024"/>
    <n v="0.36249999999999999"/>
    <n v="0.3382"/>
    <n v="1.0648"/>
    <n v="0.82750000000000001"/>
    <n v="0.88749999999999996"/>
    <n v="0.88300000000000001"/>
  </r>
  <r>
    <x v="27"/>
    <x v="26"/>
    <x v="27"/>
    <n v="1.2323999999999999"/>
    <n v="0.90610000000000002"/>
    <n v="2.1320000000000001"/>
    <n v="1.5100000000000001E-2"/>
    <n v="0.19639999999999999"/>
    <n v="0.26329999999999998"/>
    <n v="0.83050000000000002"/>
    <n v="0.1802"/>
    <n v="0"/>
    <n v="1.0219"/>
    <n v="0.48649999999999999"/>
    <n v="0.13539999999999999"/>
    <n v="1.5421"/>
    <n v="0.72989999999999999"/>
    <n v="1.8689"/>
    <n v="1.8553999999999999"/>
  </r>
  <r>
    <x v="28"/>
    <x v="27"/>
    <x v="28"/>
    <n v="1.1233"/>
    <n v="0.78949999999999998"/>
    <n v="2.2486999999999999"/>
    <n v="0"/>
    <n v="0.16170000000000001"/>
    <n v="1.9787999999999999"/>
    <n v="0.69359999999999999"/>
    <n v="0.26500000000000001"/>
    <n v="0"/>
    <n v="1.0205"/>
    <n v="0.97350000000000003"/>
    <n v="0.1595"/>
    <n v="1.0547"/>
    <n v="0.56989999999999996"/>
    <n v="0"/>
    <n v="0"/>
  </r>
  <r>
    <x v="29"/>
    <x v="28"/>
    <x v="29"/>
    <n v="1.1311"/>
    <n v="0"/>
    <n v="2.2587999999999999"/>
    <n v="0"/>
    <n v="0.23799999999999999"/>
    <n v="1.9883999999999999"/>
    <n v="0.70730000000000004"/>
    <n v="0.3075"/>
    <n v="0"/>
    <n v="1.0174000000000001"/>
    <n v="1.0105999999999999"/>
    <n v="0.19589999999999999"/>
    <n v="1.1143000000000001"/>
    <n v="0.67569999999999997"/>
    <n v="0.95499999999999996"/>
    <n v="0.95089999999999997"/>
  </r>
  <r>
    <x v="30"/>
    <x v="29"/>
    <x v="30"/>
    <n v="1.0690999999999999"/>
    <n v="0.80689999999999995"/>
    <n v="2.1595"/>
    <n v="0"/>
    <n v="0.25819999999999999"/>
    <n v="2.2081"/>
    <n v="0.75680000000000003"/>
    <n v="0.121"/>
    <n v="0"/>
    <n v="1.0210999999999999"/>
    <n v="0.79220000000000002"/>
    <n v="0.71950000000000003"/>
    <n v="0.98419999999999996"/>
    <n v="0.95779999999999998"/>
    <n v="0"/>
    <n v="0"/>
  </r>
  <r>
    <x v="31"/>
    <x v="30"/>
    <x v="31"/>
    <n v="1.1168"/>
    <n v="0"/>
    <n v="2.0722999999999998"/>
    <n v="1.44E-2"/>
    <n v="0.2301"/>
    <n v="1E-3"/>
    <n v="0.76949999999999996"/>
    <n v="0.24210000000000001"/>
    <n v="0"/>
    <n v="1.0226999999999999"/>
    <n v="0.54259999999999997"/>
    <n v="0.39079999999999998"/>
    <n v="1.2774000000000001"/>
    <n v="1.2848999999999999"/>
    <n v="1.1185"/>
    <n v="1.1149"/>
  </r>
  <r>
    <x v="32"/>
    <x v="31"/>
    <x v="32"/>
    <n v="1.0769"/>
    <n v="0.7903"/>
    <n v="2.1194000000000002"/>
    <n v="0"/>
    <n v="0.24529999999999999"/>
    <n v="0.58199999999999996"/>
    <n v="0.77259999999999995"/>
    <n v="0.1137"/>
    <n v="0"/>
    <n v="0.89270000000000005"/>
    <n v="0.49409999999999998"/>
    <n v="0.35249999999999998"/>
    <n v="1.5764"/>
    <n v="0.81979999999999997"/>
    <n v="0.59240000000000004"/>
    <n v="0.58530000000000004"/>
  </r>
  <r>
    <x v="33"/>
    <x v="32"/>
    <x v="33"/>
    <n v="1.1428"/>
    <n v="0.93200000000000005"/>
    <n v="2.1044"/>
    <n v="0"/>
    <n v="0.21010000000000001"/>
    <n v="0.9869"/>
    <n v="0.88570000000000004"/>
    <n v="0.31559999999999999"/>
    <n v="0"/>
    <n v="1.0304"/>
    <n v="1.4419999999999999"/>
    <n v="0.45660000000000001"/>
    <n v="1.3642000000000001"/>
    <n v="0.72330000000000005"/>
    <n v="2.1297000000000001"/>
    <n v="2.1187"/>
  </r>
  <r>
    <x v="34"/>
    <x v="33"/>
    <x v="34"/>
    <n v="1.0982000000000001"/>
    <n v="0"/>
    <n v="2.1046999999999998"/>
    <n v="0"/>
    <n v="0.17330000000000001"/>
    <n v="0.74960000000000004"/>
    <n v="0.69640000000000002"/>
    <n v="0.26829999999999998"/>
    <n v="0"/>
    <n v="0.81100000000000005"/>
    <n v="0.94669999999999999"/>
    <n v="0.1799"/>
    <n v="0.71530000000000005"/>
    <n v="0.39900000000000002"/>
    <n v="0"/>
    <n v="0"/>
  </r>
  <r>
    <x v="35"/>
    <x v="34"/>
    <x v="35"/>
    <n v="1.0539000000000001"/>
    <n v="0"/>
    <n v="1.9307000000000001"/>
    <n v="0"/>
    <n v="0"/>
    <n v="8.9999999999999998E-4"/>
    <n v="0.69499999999999995"/>
    <n v="0"/>
    <n v="0"/>
    <n v="0.52349999999999997"/>
    <n v="0"/>
    <n v="0"/>
    <n v="0.71509999999999996"/>
    <n v="0.27950000000000003"/>
    <n v="0"/>
    <n v="0"/>
  </r>
  <r>
    <x v="36"/>
    <x v="35"/>
    <x v="36"/>
    <n v="1.0880000000000001"/>
    <n v="0"/>
    <n v="2.2218"/>
    <n v="0"/>
    <n v="0"/>
    <n v="8.0000000000000004E-4"/>
    <n v="0.6915"/>
    <n v="0"/>
    <n v="0"/>
    <n v="6.2399999999999997E-2"/>
    <n v="0"/>
    <n v="0"/>
    <n v="0.74329999999999996"/>
    <n v="0.29330000000000001"/>
    <n v="0"/>
    <n v="0"/>
  </r>
  <r>
    <x v="37"/>
    <x v="36"/>
    <x v="37"/>
    <n v="1.0727"/>
    <n v="0"/>
    <n v="2.1850000000000001"/>
    <n v="0"/>
    <n v="0"/>
    <n v="8.0000000000000004E-4"/>
    <n v="0.70940000000000003"/>
    <n v="0.1384"/>
    <n v="0"/>
    <n v="0.28539999999999999"/>
    <n v="0.1716"/>
    <n v="5.7500000000000002E-2"/>
    <n v="0.71479999999999999"/>
    <n v="0.31819999999999998"/>
    <n v="0"/>
    <n v="0"/>
  </r>
  <r>
    <x v="38"/>
    <x v="37"/>
    <x v="38"/>
    <n v="1.1843999999999999"/>
    <n v="0.80130000000000001"/>
    <n v="2.2919999999999998"/>
    <n v="0"/>
    <n v="0.2084"/>
    <n v="0.44500000000000001"/>
    <n v="0.84199999999999997"/>
    <n v="0.16350000000000001"/>
    <n v="0"/>
    <n v="1.0273000000000001"/>
    <n v="0.6099"/>
    <n v="0.61099999999999999"/>
    <n v="1.2416"/>
    <n v="1.0276000000000001"/>
    <n v="1.1739999999999999"/>
    <n v="1.1722999999999999"/>
  </r>
  <r>
    <x v="39"/>
    <x v="38"/>
    <x v="39"/>
    <n v="1.857"/>
    <n v="0.79530000000000001"/>
    <n v="2.3628"/>
    <n v="0"/>
    <n v="0.29799999999999999"/>
    <n v="0.86570000000000003"/>
    <n v="0.83440000000000003"/>
    <n v="0.18190000000000001"/>
    <n v="0"/>
    <n v="1.0179"/>
    <n v="0.52629999999999999"/>
    <n v="0.57730000000000004"/>
    <n v="1.4799"/>
    <n v="0.91490000000000005"/>
    <n v="2.4632000000000001"/>
    <n v="2.4514"/>
  </r>
  <r>
    <x v="40"/>
    <x v="39"/>
    <x v="40"/>
    <n v="2.1147"/>
    <n v="0"/>
    <n v="2.0756999999999999"/>
    <n v="0"/>
    <n v="0.221"/>
    <n v="0.1152"/>
    <n v="0.75829999999999997"/>
    <n v="6.5699999999999995E-2"/>
    <n v="0"/>
    <n v="1.0242"/>
    <n v="6.6100000000000006E-2"/>
    <n v="0.42380000000000001"/>
    <n v="1.4116"/>
    <n v="0.68479999999999996"/>
    <n v="0"/>
    <n v="0"/>
  </r>
  <r>
    <x v="41"/>
    <x v="40"/>
    <x v="41"/>
    <n v="2.0912999999999999"/>
    <n v="0.84119999999999995"/>
    <n v="2.2669999999999999"/>
    <n v="0"/>
    <n v="0.2253"/>
    <n v="0.44350000000000001"/>
    <n v="0.68579999999999997"/>
    <n v="0.1071"/>
    <n v="0"/>
    <n v="0.67630000000000001"/>
    <n v="0.26079999999999998"/>
    <n v="0.57169999999999999"/>
    <n v="1.5944"/>
    <n v="0.5766"/>
    <n v="3.7107000000000001"/>
    <n v="3.6943000000000001"/>
  </r>
  <r>
    <x v="42"/>
    <x v="41"/>
    <x v="42"/>
    <n v="2.0598999999999998"/>
    <n v="0.77810000000000001"/>
    <n v="2.5207000000000002"/>
    <n v="0"/>
    <n v="0.1983"/>
    <n v="3.1360000000000001"/>
    <n v="0.69350000000000001"/>
    <n v="3.49E-2"/>
    <n v="0"/>
    <n v="0.3821"/>
    <n v="0.54139999999999999"/>
    <n v="0.59050000000000002"/>
    <n v="1.3282"/>
    <n v="0.81069999999999998"/>
    <n v="0"/>
    <n v="0"/>
  </r>
  <r>
    <x v="43"/>
    <x v="42"/>
    <x v="43"/>
    <n v="1.8169999999999999"/>
    <n v="0.92520000000000002"/>
    <n v="2.3456000000000001"/>
    <n v="7.7000000000000002E-3"/>
    <n v="0.46779999999999999"/>
    <n v="8.0000000000000004E-4"/>
    <n v="0.67820000000000003"/>
    <n v="0.1071"/>
    <n v="0"/>
    <n v="1.0204"/>
    <n v="3.2899999999999999E-2"/>
    <n v="0.77890000000000004"/>
    <n v="1.4944999999999999"/>
    <n v="0.99709999999999999"/>
    <n v="0"/>
    <n v="0"/>
  </r>
  <r>
    <x v="44"/>
    <x v="43"/>
    <x v="44"/>
    <n v="1.1365000000000001"/>
    <n v="0"/>
    <n v="2.2254"/>
    <n v="0"/>
    <n v="0.34570000000000001"/>
    <n v="0.24360000000000001"/>
    <n v="0.84009999999999996"/>
    <n v="7.1499999999999994E-2"/>
    <n v="0"/>
    <n v="1.0188999999999999"/>
    <n v="0.1036"/>
    <n v="0.35310000000000002"/>
    <n v="1.504"/>
    <n v="0.59409999999999996"/>
    <n v="0"/>
    <n v="0"/>
  </r>
  <r>
    <x v="45"/>
    <x v="44"/>
    <x v="45"/>
    <n v="0.88390000000000002"/>
    <n v="0.91239999999999999"/>
    <n v="1.9474"/>
    <n v="0"/>
    <n v="0.34449999999999997"/>
    <n v="0.78029999999999999"/>
    <n v="0.68230000000000002"/>
    <n v="0.28489999999999999"/>
    <n v="0.67649999999999999"/>
    <n v="7.5567000000000002"/>
    <n v="0.19400000000000001"/>
    <n v="0.3412"/>
    <n v="1.9610000000000001"/>
    <n v="0.82330000000000003"/>
    <n v="2.2200000000000002"/>
    <n v="2.2069000000000001"/>
  </r>
  <r>
    <x v="46"/>
    <x v="45"/>
    <x v="46"/>
    <n v="0.72629999999999995"/>
    <n v="0.82210000000000005"/>
    <n v="2.4146000000000001"/>
    <n v="0"/>
    <n v="0.29959999999999998"/>
    <n v="8.0000000000000004E-4"/>
    <n v="0.70479999999999998"/>
    <n v="4.6899999999999997E-2"/>
    <n v="0.36840000000000001"/>
    <n v="5.2247000000000003"/>
    <n v="0.15179999999999999"/>
    <n v="0.77800000000000002"/>
    <n v="1.5914999999999999"/>
    <n v="1.1895"/>
    <n v="0"/>
    <n v="0"/>
  </r>
  <r>
    <x v="47"/>
    <x v="46"/>
    <x v="47"/>
    <n v="0.878"/>
    <n v="0.80720000000000003"/>
    <n v="2.1798000000000002"/>
    <n v="0"/>
    <n v="0.17549999999999999"/>
    <n v="0.79600000000000004"/>
    <n v="0.74370000000000003"/>
    <n v="0.4012"/>
    <n v="0.23319999999999999"/>
    <n v="6.1402999999999999"/>
    <n v="0.36570000000000003"/>
    <n v="0.45479999999999998"/>
    <n v="1.4084000000000001"/>
    <n v="0.7399"/>
    <n v="0"/>
    <n v="0"/>
  </r>
  <r>
    <x v="48"/>
    <x v="47"/>
    <x v="48"/>
    <n v="0.8548"/>
    <n v="0"/>
    <n v="1.8392999999999999"/>
    <n v="0"/>
    <n v="0.18509999999999999"/>
    <n v="1.7645999999999999"/>
    <n v="0.71319999999999995"/>
    <n v="7.6799999999999993E-2"/>
    <n v="1.3722000000000001"/>
    <n v="9.3449000000000009"/>
    <n v="0.42349999999999999"/>
    <n v="0.7792"/>
    <n v="1.5058"/>
    <n v="1.0743"/>
    <n v="0"/>
    <n v="0"/>
  </r>
  <r>
    <x v="49"/>
    <x v="48"/>
    <x v="49"/>
    <n v="0.91559999999999997"/>
    <n v="0.81869999999999998"/>
    <n v="2.0872999999999999"/>
    <n v="0"/>
    <n v="0.249"/>
    <n v="0.62790000000000001"/>
    <n v="0.66080000000000005"/>
    <n v="0.15740000000000001"/>
    <n v="1.8378000000000001"/>
    <n v="9.2006999999999994"/>
    <n v="0.32690000000000002"/>
    <n v="0.50580000000000003"/>
    <n v="1.4294"/>
    <n v="0.78979999999999995"/>
    <n v="2.6057999999999999"/>
    <n v="2.5952000000000002"/>
  </r>
  <r>
    <x v="50"/>
    <x v="49"/>
    <x v="50"/>
    <n v="0.86080000000000001"/>
    <n v="0.90190000000000003"/>
    <n v="2.0388000000000002"/>
    <n v="0"/>
    <n v="0.18149999999999999"/>
    <n v="0.32019999999999998"/>
    <n v="0.76180000000000003"/>
    <n v="0.19750000000000001"/>
    <n v="1.8207"/>
    <n v="9.5051000000000005"/>
    <n v="0.44479999999999997"/>
    <n v="0.41710000000000003"/>
    <n v="1.3556999999999999"/>
    <n v="0.7218"/>
    <n v="0.86819999999999997"/>
    <n v="0.86709999999999998"/>
  </r>
  <r>
    <x v="51"/>
    <x v="50"/>
    <x v="51"/>
    <n v="0.90269999999999995"/>
    <n v="0"/>
    <n v="2.0316999999999998"/>
    <n v="0"/>
    <n v="0.311"/>
    <n v="8.0000000000000004E-4"/>
    <n v="0.78120000000000001"/>
    <n v="0.18029999999999999"/>
    <n v="1.8438000000000001"/>
    <n v="10.8866"/>
    <n v="0.63660000000000005"/>
    <n v="0.48709999999999998"/>
    <n v="2.3384999999999998"/>
    <n v="0.72019999999999995"/>
    <n v="0.95130000000000003"/>
    <n v="0.94589999999999996"/>
  </r>
  <r>
    <x v="52"/>
    <x v="51"/>
    <x v="52"/>
    <n v="0.87"/>
    <n v="0.82569999999999999"/>
    <n v="2.0718000000000001"/>
    <n v="0"/>
    <n v="0.19309999999999999"/>
    <n v="0.53110000000000002"/>
    <n v="0.69589999999999996"/>
    <n v="0.14760000000000001"/>
    <n v="1.8469"/>
    <n v="8.4824999999999999"/>
    <n v="0.62539999999999996"/>
    <n v="0.30819999999999997"/>
    <n v="1.3379000000000001"/>
    <n v="0.61519999999999997"/>
    <n v="0"/>
    <n v="0"/>
  </r>
  <r>
    <x v="53"/>
    <x v="52"/>
    <x v="53"/>
    <n v="0.92979999999999996"/>
    <n v="0"/>
    <n v="1.9481999999999999"/>
    <n v="0"/>
    <n v="0.28160000000000002"/>
    <n v="8.9999999999999998E-4"/>
    <n v="0.68959999999999999"/>
    <n v="0.115"/>
    <n v="1.8460000000000001"/>
    <n v="6.5884999999999998"/>
    <n v="0.53359999999999996"/>
    <n v="0.2422"/>
    <n v="0.91930000000000001"/>
    <n v="0.80069999999999997"/>
    <n v="1.1131"/>
    <n v="1.1068"/>
  </r>
  <r>
    <x v="54"/>
    <x v="53"/>
    <x v="54"/>
    <n v="0.91920000000000002"/>
    <n v="0"/>
    <n v="2.0242"/>
    <n v="0"/>
    <n v="0.1641"/>
    <n v="8.0000000000000004E-4"/>
    <n v="0.67330000000000001"/>
    <n v="0.18529999999999999"/>
    <n v="0.77939999999999998"/>
    <n v="8.9512999999999998"/>
    <n v="0.58779999999999999"/>
    <n v="7.7799999999999994E-2"/>
    <n v="0.99439999999999995"/>
    <n v="0.4012"/>
    <n v="0"/>
    <n v="0"/>
  </r>
  <r>
    <x v="55"/>
    <x v="54"/>
    <x v="55"/>
    <n v="0.89510000000000001"/>
    <n v="0.87080000000000002"/>
    <n v="2.1987000000000001"/>
    <n v="0"/>
    <n v="0.38159999999999999"/>
    <n v="0.67769999999999997"/>
    <n v="0.72699999999999998"/>
    <n v="7.46E-2"/>
    <n v="0.28370000000000001"/>
    <n v="5.4461000000000004"/>
    <n v="0.53139999999999998"/>
    <n v="0.58399999999999996"/>
    <n v="1.4470000000000001"/>
    <n v="0.9536"/>
    <n v="0"/>
    <n v="0"/>
  </r>
  <r>
    <x v="56"/>
    <x v="55"/>
    <x v="56"/>
    <n v="0.86839999999999995"/>
    <n v="0.86199999999999999"/>
    <n v="2.0775999999999999"/>
    <n v="0"/>
    <n v="0.30830000000000002"/>
    <n v="1.649"/>
    <n v="0.83489999999999998"/>
    <n v="0.17549999999999999"/>
    <n v="0.2581"/>
    <n v="6.1272000000000002"/>
    <n v="1.1261000000000001"/>
    <n v="0.27079999999999999"/>
    <n v="1.0894999999999999"/>
    <n v="0.59030000000000005"/>
    <n v="2.3071999999999999"/>
    <n v="2.2980999999999998"/>
  </r>
  <r>
    <x v="57"/>
    <x v="56"/>
    <x v="57"/>
    <n v="1.0228999999999999"/>
    <n v="0.9123"/>
    <n v="2.1993999999999998"/>
    <n v="0"/>
    <n v="0.36709999999999998"/>
    <n v="0.86399999999999999"/>
    <n v="0.8246"/>
    <n v="0.42970000000000003"/>
    <n v="0.21379999999999999"/>
    <n v="4.6628999999999996"/>
    <n v="0.73540000000000005"/>
    <n v="0.68579999999999997"/>
    <n v="0.9667"/>
    <n v="0.93779999999999997"/>
    <n v="0"/>
    <n v="0"/>
  </r>
  <r>
    <x v="58"/>
    <x v="57"/>
    <x v="58"/>
    <n v="1.0391999999999999"/>
    <n v="0"/>
    <n v="2.0011999999999999"/>
    <n v="0"/>
    <n v="0.29909999999999998"/>
    <n v="8.0000000000000004E-4"/>
    <n v="0.75480000000000003"/>
    <n v="0.21560000000000001"/>
    <n v="0"/>
    <n v="1.0935999999999999"/>
    <n v="0.61160000000000003"/>
    <n v="0.50280000000000002"/>
    <n v="1.2687999999999999"/>
    <n v="1.0439000000000001"/>
    <n v="0"/>
    <n v="0"/>
  </r>
  <r>
    <x v="59"/>
    <x v="58"/>
    <x v="59"/>
    <n v="0.93810000000000004"/>
    <n v="0"/>
    <n v="2.1208999999999998"/>
    <n v="0"/>
    <n v="0.27189999999999998"/>
    <n v="8.0000000000000004E-4"/>
    <n v="0.72629999999999995"/>
    <n v="0.31209999999999999"/>
    <n v="0.49430000000000002"/>
    <n v="11.624700000000001"/>
    <n v="0.64639999999999997"/>
    <n v="0.52159999999999995"/>
    <n v="1.2316"/>
    <n v="0.85240000000000005"/>
    <n v="1.2968999999999999"/>
    <n v="1.2938000000000001"/>
  </r>
  <r>
    <x v="60"/>
    <x v="59"/>
    <x v="60"/>
    <n v="0.89649999999999996"/>
    <n v="0.90869999999999995"/>
    <n v="1.8734"/>
    <n v="0"/>
    <n v="0.2326"/>
    <n v="0.1178"/>
    <n v="0.72599999999999998"/>
    <n v="0.34260000000000002"/>
    <n v="0.44569999999999999"/>
    <n v="7.5911999999999997"/>
    <n v="0.62070000000000003"/>
    <n v="0.57820000000000005"/>
    <n v="1.6084000000000001"/>
    <n v="0.74509999999999998"/>
    <n v="0"/>
    <n v="0"/>
  </r>
  <r>
    <x v="61"/>
    <x v="60"/>
    <x v="61"/>
    <n v="0.8881"/>
    <n v="0"/>
    <n v="1.9795"/>
    <n v="0"/>
    <n v="0.17349999999999999"/>
    <n v="0.33439999999999998"/>
    <n v="0.87319999999999998"/>
    <n v="0.1469"/>
    <n v="0.27579999999999999"/>
    <n v="7.0702999999999996"/>
    <n v="1.0654999999999999"/>
    <n v="0.25990000000000002"/>
    <n v="1.6043000000000001"/>
    <n v="0.6179"/>
    <n v="0"/>
    <n v="0"/>
  </r>
  <r>
    <x v="62"/>
    <x v="61"/>
    <x v="62"/>
    <n v="0.86850000000000005"/>
    <n v="0.83840000000000003"/>
    <n v="2.2052999999999998"/>
    <n v="0"/>
    <n v="0.1668"/>
    <n v="0.52680000000000005"/>
    <n v="0.66969999999999996"/>
    <n v="0.1241"/>
    <n v="0.25740000000000002"/>
    <n v="7.3780000000000001"/>
    <n v="0.7077"/>
    <n v="0.36780000000000002"/>
    <n v="1.3287"/>
    <n v="0.54079999999999995"/>
    <n v="0"/>
    <n v="0"/>
  </r>
  <r>
    <x v="63"/>
    <x v="62"/>
    <x v="63"/>
    <n v="0.88480000000000003"/>
    <n v="0"/>
    <n v="1.9856"/>
    <n v="0"/>
    <n v="0.3306"/>
    <n v="0.43380000000000002"/>
    <n v="0.77290000000000003"/>
    <n v="0.2797"/>
    <n v="0.2893"/>
    <n v="4.5724"/>
    <n v="0.77290000000000003"/>
    <n v="0.67479999999999996"/>
    <n v="1.7282999999999999"/>
    <n v="0.97330000000000005"/>
    <n v="4.0964999999999998"/>
    <n v="4.0799000000000003"/>
  </r>
  <r>
    <x v="64"/>
    <x v="63"/>
    <x v="64"/>
    <n v="0.86929999999999996"/>
    <n v="0.94089999999999996"/>
    <n v="1.361"/>
    <n v="0"/>
    <n v="0.152"/>
    <n v="0.56359999999999999"/>
    <n v="0.66410000000000002"/>
    <n v="0.16020000000000001"/>
    <n v="0.17230000000000001"/>
    <n v="5.202"/>
    <n v="0.61070000000000002"/>
    <n v="0.1021"/>
    <n v="0.71650000000000003"/>
    <n v="0.35389999999999999"/>
    <n v="2.8000000000000001E-2"/>
    <n v="2.76E-2"/>
  </r>
  <r>
    <x v="65"/>
    <x v="64"/>
    <x v="65"/>
    <n v="0.90920000000000001"/>
    <n v="0"/>
    <n v="1.6217999999999999"/>
    <n v="0"/>
    <n v="0.25440000000000002"/>
    <n v="8.0000000000000004E-4"/>
    <n v="0.69989999999999997"/>
    <n v="0.2402"/>
    <n v="0.3291"/>
    <n v="8.6212"/>
    <n v="0.73740000000000006"/>
    <n v="0.30059999999999998"/>
    <n v="1.3495999999999999"/>
    <n v="0.95089999999999997"/>
    <n v="0"/>
    <n v="0"/>
  </r>
  <r>
    <x v="66"/>
    <x v="65"/>
    <x v="66"/>
    <n v="0.87670000000000003"/>
    <n v="0"/>
    <n v="2.0762"/>
    <n v="0"/>
    <n v="0.28499999999999998"/>
    <n v="8.0000000000000004E-4"/>
    <n v="0.76049999999999995"/>
    <n v="0.13450000000000001"/>
    <n v="0.40550000000000003"/>
    <n v="7.0716999999999999"/>
    <n v="0.52459999999999996"/>
    <n v="0.49669999999999997"/>
    <n v="1.0771999999999999"/>
    <n v="0.91090000000000004"/>
    <n v="0"/>
    <n v="0"/>
  </r>
  <r>
    <x v="67"/>
    <x v="66"/>
    <x v="67"/>
    <n v="0.85389999999999999"/>
    <n v="0.8821"/>
    <n v="2.3041"/>
    <n v="0"/>
    <n v="0.43020000000000003"/>
    <n v="1.2606999999999999"/>
    <n v="0.73109999999999997"/>
    <n v="0.1968"/>
    <n v="0.16320000000000001"/>
    <n v="2.9121999999999999"/>
    <n v="0.79149999999999998"/>
    <n v="0.51759999999999995"/>
    <n v="0.82599999999999996"/>
    <n v="0.62219999999999998"/>
    <n v="1.7542"/>
    <n v="1.7456"/>
  </r>
  <r>
    <x v="68"/>
    <x v="67"/>
    <x v="68"/>
    <n v="1.3536999999999999"/>
    <n v="0"/>
    <n v="2.0550000000000002"/>
    <n v="0"/>
    <n v="0.26290000000000002"/>
    <n v="8.0000000000000004E-4"/>
    <n v="0.6633"/>
    <n v="0.28299999999999997"/>
    <n v="0"/>
    <n v="1.0967"/>
    <n v="0.69440000000000002"/>
    <n v="0.29809999999999998"/>
    <n v="2.0404"/>
    <n v="1.0875999999999999"/>
    <n v="0"/>
    <n v="0"/>
  </r>
  <r>
    <x v="69"/>
    <x v="68"/>
    <x v="69"/>
    <n v="1.1471"/>
    <n v="0"/>
    <n v="2.6480000000000001"/>
    <n v="0"/>
    <n v="0.30659999999999998"/>
    <n v="8.0000000000000004E-4"/>
    <n v="0.66569999999999996"/>
    <n v="0.19989999999999999"/>
    <n v="0.2331"/>
    <n v="6.8141999999999996"/>
    <n v="0.34129999999999999"/>
    <n v="0.377"/>
    <n v="1.5764"/>
    <n v="0.54090000000000005"/>
    <n v="2.4533"/>
    <n v="2.4426000000000001"/>
  </r>
  <r>
    <x v="70"/>
    <x v="69"/>
    <x v="70"/>
    <n v="1.133"/>
    <n v="0"/>
    <n v="1.8206"/>
    <n v="0"/>
    <n v="0.2273"/>
    <n v="6.9999999999999999E-4"/>
    <n v="0.65629999999999999"/>
    <n v="0.15240000000000001"/>
    <n v="0.43070000000000003"/>
    <n v="11.8148"/>
    <n v="0.56010000000000004"/>
    <n v="0.377"/>
    <n v="1.8222"/>
    <n v="0.74480000000000002"/>
    <n v="0"/>
    <n v="0"/>
  </r>
  <r>
    <x v="71"/>
    <x v="70"/>
    <x v="71"/>
    <n v="1.1437999999999999"/>
    <n v="0.89090000000000003"/>
    <n v="2.0811999999999999"/>
    <n v="0"/>
    <n v="0.22370000000000001"/>
    <n v="0.8105"/>
    <n v="0.84519999999999995"/>
    <n v="0.19939999999999999"/>
    <n v="0.49619999999999997"/>
    <n v="14.8903"/>
    <n v="0.95740000000000003"/>
    <n v="0.69240000000000002"/>
    <n v="2.5678999999999998"/>
    <n v="1.1854"/>
    <n v="0"/>
    <n v="0"/>
  </r>
  <r>
    <x v="72"/>
    <x v="71"/>
    <x v="72"/>
    <n v="1.1616"/>
    <n v="0"/>
    <n v="2.3534999999999999"/>
    <n v="0"/>
    <n v="0.29399999999999998"/>
    <n v="5.0000000000000001E-4"/>
    <n v="0.67230000000000001"/>
    <n v="0.26840000000000003"/>
    <n v="0.36020000000000002"/>
    <n v="11.806800000000001"/>
    <n v="0.62160000000000004"/>
    <n v="0.42109999999999997"/>
    <n v="2.0705"/>
    <n v="0.54330000000000001"/>
    <n v="0"/>
    <n v="0"/>
  </r>
  <r>
    <x v="73"/>
    <x v="72"/>
    <x v="73"/>
    <n v="1.1212"/>
    <n v="0"/>
    <n v="1.8108"/>
    <n v="0"/>
    <n v="0.14960000000000001"/>
    <n v="0.12609999999999999"/>
    <n v="0.71599999999999997"/>
    <n v="0.23849999999999999"/>
    <n v="0.41899999999999998"/>
    <n v="12.658099999999999"/>
    <n v="0.62070000000000003"/>
    <n v="0.59819999999999995"/>
    <n v="2.2391999999999999"/>
    <n v="0.71040000000000003"/>
    <n v="1.0046999999999999"/>
    <n v="0.99880000000000002"/>
  </r>
  <r>
    <x v="74"/>
    <x v="73"/>
    <x v="74"/>
    <n v="1.1327"/>
    <n v="0.93079999999999996"/>
    <n v="2.0324"/>
    <n v="0"/>
    <n v="0.2591"/>
    <n v="1E-4"/>
    <n v="0.69399999999999995"/>
    <n v="0.3579"/>
    <n v="0.43030000000000002"/>
    <n v="13.4336"/>
    <n v="0.56240000000000001"/>
    <n v="0.2361"/>
    <n v="1.8469"/>
    <n v="0.66120000000000001"/>
    <n v="0.93540000000000001"/>
    <n v="0.93210000000000004"/>
  </r>
  <r>
    <x v="75"/>
    <x v="74"/>
    <x v="75"/>
    <n v="1.0672999999999999"/>
    <n v="0"/>
    <n v="1.8805000000000001"/>
    <n v="0"/>
    <n v="0.249"/>
    <n v="0.15620000000000001"/>
    <n v="0.66049999999999998"/>
    <n v="0.11899999999999999"/>
    <n v="0.60529999999999995"/>
    <n v="12.877599999999999"/>
    <n v="0.10199999999999999"/>
    <n v="0.2215"/>
    <n v="1.5062"/>
    <n v="0.74260000000000004"/>
    <n v="0"/>
    <n v="0"/>
  </r>
  <r>
    <x v="76"/>
    <x v="75"/>
    <x v="76"/>
    <n v="0.93940000000000001"/>
    <n v="0.92649999999999999"/>
    <n v="2.4256000000000002"/>
    <n v="5.7000000000000002E-3"/>
    <n v="0.20150000000000001"/>
    <n v="1E-4"/>
    <n v="0.76670000000000005"/>
    <n v="0.20330000000000001"/>
    <n v="0.33850000000000002"/>
    <n v="6.9151999999999996"/>
    <n v="0.32219999999999999"/>
    <n v="0.52429999999999999"/>
    <n v="2.5863999999999998"/>
    <n v="0.84079999999999999"/>
    <n v="1.5616000000000001"/>
    <n v="1.5571999999999999"/>
  </r>
  <r>
    <x v="77"/>
    <x v="76"/>
    <x v="77"/>
    <n v="0.91969999999999996"/>
    <n v="0"/>
    <n v="1.9854000000000001"/>
    <n v="0"/>
    <n v="0.17780000000000001"/>
    <n v="1E-4"/>
    <n v="0.66690000000000005"/>
    <n v="0.2707"/>
    <n v="0.38469999999999999"/>
    <n v="9.6186000000000007"/>
    <n v="0.61199999999999999"/>
    <n v="0.43559999999999999"/>
    <n v="2.6272000000000002"/>
    <n v="0.82230000000000003"/>
    <n v="0"/>
    <n v="0"/>
  </r>
  <r>
    <x v="78"/>
    <x v="77"/>
    <x v="78"/>
    <n v="0.84630000000000005"/>
    <n v="0.90939999999999999"/>
    <n v="2.7534999999999998"/>
    <n v="0"/>
    <n v="0.18779999999999999"/>
    <n v="1.1302000000000001"/>
    <n v="0.81269999999999998"/>
    <n v="0.26269999999999999"/>
    <n v="0.30859999999999999"/>
    <n v="8.3340999999999994"/>
    <n v="1.093"/>
    <n v="0.39700000000000002"/>
    <n v="1.9372"/>
    <n v="0.68389999999999995"/>
    <n v="0"/>
    <n v="0"/>
  </r>
  <r>
    <x v="79"/>
    <x v="78"/>
    <x v="79"/>
    <n v="0.91069999999999995"/>
    <n v="0.95860000000000001"/>
    <n v="2.4443999999999999"/>
    <n v="0"/>
    <n v="0.2702"/>
    <n v="2.1394000000000002"/>
    <n v="0.71360000000000001"/>
    <n v="0.28789999999999999"/>
    <n v="0.27139999999999997"/>
    <n v="7.8301999999999996"/>
    <n v="1.1128"/>
    <n v="0.76890000000000003"/>
    <n v="2.1705000000000001"/>
    <n v="1.3304"/>
    <n v="0.93740000000000001"/>
    <n v="0.93400000000000005"/>
  </r>
  <r>
    <x v="80"/>
    <x v="79"/>
    <x v="80"/>
    <n v="1.1967000000000001"/>
    <n v="0.87760000000000005"/>
    <n v="2.3898999999999999"/>
    <n v="0"/>
    <n v="0.40949999999999998"/>
    <n v="0.86919999999999997"/>
    <n v="0.8014"/>
    <n v="0.24929999999999999"/>
    <n v="0.24629999999999999"/>
    <n v="7.7389000000000001"/>
    <n v="0.69530000000000003"/>
    <n v="0.58460000000000001"/>
    <n v="2.2338"/>
    <n v="0.90710000000000002"/>
    <n v="0"/>
    <n v="0"/>
  </r>
  <r>
    <x v="81"/>
    <x v="80"/>
    <x v="81"/>
    <n v="1.0979000000000001"/>
    <n v="0.96020000000000005"/>
    <n v="2.181"/>
    <n v="0"/>
    <n v="0.52659999999999996"/>
    <n v="0.74580000000000002"/>
    <n v="0.71089999999999998"/>
    <n v="0.1198"/>
    <n v="0.21709999999999999"/>
    <n v="7.4187000000000003"/>
    <n v="0.80530000000000002"/>
    <n v="0.71870000000000001"/>
    <n v="1.7128000000000001"/>
    <n v="0.99909999999999999"/>
    <n v="2.1657000000000002"/>
    <n v="2.1564000000000001"/>
  </r>
  <r>
    <x v="82"/>
    <x v="81"/>
    <x v="82"/>
    <n v="1.1649"/>
    <n v="0.88970000000000005"/>
    <n v="2.6427999999999998"/>
    <n v="0"/>
    <n v="0.58850000000000002"/>
    <n v="0.64219999999999999"/>
    <n v="0.67879999999999996"/>
    <n v="0.25030000000000002"/>
    <n v="0.19289999999999999"/>
    <n v="6.8394000000000004"/>
    <n v="0.62680000000000002"/>
    <n v="0.90669999999999995"/>
    <n v="2.3184999999999998"/>
    <n v="1.0749"/>
    <n v="0"/>
    <n v="0"/>
  </r>
  <r>
    <x v="83"/>
    <x v="82"/>
    <x v="83"/>
    <n v="1.1032"/>
    <n v="1.6092"/>
    <n v="2.9241000000000001"/>
    <n v="3.1199999999999999E-2"/>
    <n v="0.75309999999999999"/>
    <n v="2.1781999999999999"/>
    <n v="0.74690000000000001"/>
    <n v="0.15210000000000001"/>
    <n v="0"/>
    <n v="1.0811999999999999"/>
    <n v="1.0645"/>
    <n v="1.2947"/>
    <n v="2.5238999999999998"/>
    <n v="1.6119000000000001"/>
    <n v="4.1212"/>
    <n v="4.1021999999999998"/>
  </r>
  <r>
    <x v="84"/>
    <x v="83"/>
    <x v="84"/>
    <n v="1.1022000000000001"/>
    <n v="2.4148999999999998"/>
    <n v="2.9346999999999999"/>
    <n v="2.5999999999999999E-2"/>
    <n v="0.77569999999999995"/>
    <n v="2.6743000000000001"/>
    <n v="0.84379999999999999"/>
    <n v="0.45429999999999998"/>
    <n v="0.1704"/>
    <n v="7.6973000000000003"/>
    <n v="1.3951"/>
    <n v="1.1757"/>
    <n v="2.7816000000000001"/>
    <n v="1.1634"/>
    <n v="2.7138"/>
    <n v="2.7008000000000001"/>
  </r>
  <r>
    <x v="85"/>
    <x v="84"/>
    <x v="85"/>
    <n v="1.0748"/>
    <n v="1.6376999999999999"/>
    <n v="2.7153999999999998"/>
    <n v="1.78E-2"/>
    <n v="0.76039999999999996"/>
    <n v="6.4850000000000003"/>
    <n v="0.67779999999999996"/>
    <n v="0.1865"/>
    <n v="0.34499999999999997"/>
    <n v="14.0395"/>
    <n v="1.5044"/>
    <n v="1.3008"/>
    <n v="2.6009000000000002"/>
    <n v="1.1876"/>
    <n v="0"/>
    <n v="0"/>
  </r>
  <r>
    <x v="86"/>
    <x v="85"/>
    <x v="86"/>
    <n v="1.1640999999999999"/>
    <n v="1.6817"/>
    <n v="2.8980999999999999"/>
    <n v="0"/>
    <n v="0.92"/>
    <n v="1.4382999999999999"/>
    <n v="0.7732"/>
    <n v="0.28370000000000001"/>
    <n v="0.25580000000000003"/>
    <n v="9.4709000000000003"/>
    <n v="0.83509999999999995"/>
    <n v="0.8589"/>
    <n v="2.1240000000000001"/>
    <n v="0.92100000000000004"/>
    <n v="3.0773000000000001"/>
    <n v="3.0663999999999998"/>
  </r>
  <r>
    <x v="87"/>
    <x v="86"/>
    <x v="87"/>
    <n v="1.0984"/>
    <n v="1.8855999999999999"/>
    <n v="2.5003000000000002"/>
    <n v="1.35E-2"/>
    <n v="0.33119999999999999"/>
    <n v="2.5985"/>
    <n v="0.96509999999999996"/>
    <n v="0.32800000000000001"/>
    <n v="0.31630000000000003"/>
    <n v="10.1122"/>
    <n v="1.4400999999999999"/>
    <n v="0.94540000000000002"/>
    <n v="2.2109000000000001"/>
    <n v="0.98850000000000005"/>
    <n v="2.5804"/>
    <n v="2.5668000000000002"/>
  </r>
  <r>
    <x v="88"/>
    <x v="87"/>
    <x v="88"/>
    <n v="1.1575"/>
    <n v="1.6897"/>
    <n v="2.5503"/>
    <n v="0"/>
    <n v="0.4476"/>
    <n v="2.7909000000000002"/>
    <n v="0.85240000000000005"/>
    <n v="0.34670000000000001"/>
    <n v="0.37090000000000001"/>
    <n v="11.755699999999999"/>
    <n v="1.6080000000000001"/>
    <n v="0.98009999999999997"/>
    <n v="2.0583999999999998"/>
    <n v="1.1639999999999999"/>
    <n v="2.2986"/>
    <n v="2.2885"/>
  </r>
  <r>
    <x v="89"/>
    <x v="88"/>
    <x v="89"/>
    <n v="1.1738999999999999"/>
    <n v="1.7225999999999999"/>
    <n v="2.4409999999999998"/>
    <n v="4.0000000000000001E-3"/>
    <n v="0.63460000000000005"/>
    <n v="2.1846000000000001"/>
    <n v="0.84489999999999998"/>
    <n v="0.35089999999999999"/>
    <n v="0.26019999999999999"/>
    <n v="7.5951000000000004"/>
    <n v="0.90669999999999995"/>
    <n v="0.88109999999999999"/>
    <n v="2.0615999999999999"/>
    <n v="0.98460000000000003"/>
    <n v="0"/>
    <n v="0"/>
  </r>
  <r>
    <x v="90"/>
    <x v="89"/>
    <x v="90"/>
    <n v="1.0759000000000001"/>
    <n v="1.9241999999999999"/>
    <n v="2.7166000000000001"/>
    <n v="0"/>
    <n v="0.90310000000000001"/>
    <n v="1.3173999999999999"/>
    <n v="0.86670000000000003"/>
    <n v="0.1928"/>
    <n v="0"/>
    <n v="1.0864"/>
    <n v="1.1443000000000001"/>
    <n v="0.86819999999999997"/>
    <n v="2.1793"/>
    <n v="1.1193"/>
    <n v="5.8867000000000003"/>
    <n v="5.8421000000000003"/>
  </r>
  <r>
    <x v="91"/>
    <x v="90"/>
    <x v="91"/>
    <n v="1.3432999999999999"/>
    <n v="0"/>
    <n v="2.4500999999999999"/>
    <n v="0"/>
    <n v="0.32369999999999999"/>
    <n v="0.34439999999999998"/>
    <n v="0.86929999999999996"/>
    <n v="0.3584"/>
    <n v="0"/>
    <n v="1.0858000000000001"/>
    <n v="0.66320000000000001"/>
    <n v="0.85409999999999997"/>
    <n v="2.1036000000000001"/>
    <n v="1.1283000000000001"/>
    <n v="0"/>
    <n v="0"/>
  </r>
  <r>
    <x v="92"/>
    <x v="91"/>
    <x v="92"/>
    <n v="1.6601999999999999"/>
    <n v="1.7403999999999999"/>
    <n v="2.4967000000000001"/>
    <n v="0"/>
    <n v="0.3836"/>
    <n v="1.7841"/>
    <n v="0.69430000000000003"/>
    <n v="0.36780000000000002"/>
    <n v="0"/>
    <n v="1.083"/>
    <n v="0.68389999999999995"/>
    <n v="0.78190000000000004"/>
    <n v="2.8959999999999999"/>
    <n v="1.0341"/>
    <n v="3.1211000000000002"/>
    <n v="3.1070000000000002"/>
  </r>
  <r>
    <x v="93"/>
    <x v="92"/>
    <x v="93"/>
    <n v="1.6962999999999999"/>
    <n v="0.87929999999999997"/>
    <n v="2.7109000000000001"/>
    <n v="0"/>
    <n v="0.30409999999999998"/>
    <n v="2.9649000000000001"/>
    <n v="0.80369999999999997"/>
    <n v="0.1351"/>
    <n v="0.17069999999999999"/>
    <n v="3.28"/>
    <n v="1.478"/>
    <n v="0.94869999999999999"/>
    <n v="2.2738"/>
    <n v="1.1337999999999999"/>
    <n v="0"/>
    <n v="0"/>
  </r>
  <r>
    <x v="94"/>
    <x v="93"/>
    <x v="94"/>
    <n v="1.4326000000000001"/>
    <n v="1.8142"/>
    <n v="2.4220000000000002"/>
    <n v="0"/>
    <n v="0.35310000000000002"/>
    <n v="1.0028999999999999"/>
    <n v="0.78480000000000005"/>
    <n v="0.18279999999999999"/>
    <n v="0.30620000000000003"/>
    <n v="7.2351999999999999"/>
    <n v="0.5292"/>
    <n v="0.68110000000000004"/>
    <n v="1.8136000000000001"/>
    <n v="1.0523"/>
    <n v="0.78349999999999997"/>
    <n v="0.77969999999999995"/>
  </r>
  <r>
    <x v="95"/>
    <x v="94"/>
    <x v="95"/>
    <n v="1.0750999999999999"/>
    <n v="0.95709999999999995"/>
    <n v="2.2642000000000002"/>
    <n v="0"/>
    <n v="0.32369999999999999"/>
    <n v="0.42770000000000002"/>
    <n v="0.71960000000000002"/>
    <n v="0.28760000000000002"/>
    <n v="0.1933"/>
    <n v="4.5282999999999998"/>
    <n v="0.70960000000000001"/>
    <n v="0.75460000000000005"/>
    <n v="2.0424000000000002"/>
    <n v="0.93930000000000002"/>
    <n v="1.2594000000000001"/>
    <n v="1.2512000000000001"/>
  </r>
  <r>
    <x v="96"/>
    <x v="95"/>
    <x v="96"/>
    <n v="1.0837000000000001"/>
    <n v="1.6534"/>
    <n v="2.4015"/>
    <n v="0"/>
    <n v="0.35780000000000001"/>
    <n v="4.5803000000000003"/>
    <n v="0.69299999999999995"/>
    <n v="0.17399999999999999"/>
    <n v="0.24460000000000001"/>
    <n v="5.8994999999999997"/>
    <n v="1.7364999999999999"/>
    <n v="1.1552"/>
    <n v="1.9202999999999999"/>
    <n v="1.0531999999999999"/>
    <n v="1.7611000000000001"/>
    <n v="1.7522"/>
  </r>
  <r>
    <x v="97"/>
    <x v="96"/>
    <x v="97"/>
    <n v="1.1549"/>
    <n v="0.99619999999999997"/>
    <n v="2.5754000000000001"/>
    <n v="0"/>
    <n v="0.44230000000000003"/>
    <n v="6.085"/>
    <n v="0.68600000000000005"/>
    <n v="0.22309999999999999"/>
    <n v="0.33679999999999999"/>
    <n v="10.112399999999999"/>
    <n v="1.8338000000000001"/>
    <n v="1.05"/>
    <n v="1.9779"/>
    <n v="1.2642"/>
    <n v="3.2877000000000001"/>
    <n v="3.2707999999999999"/>
  </r>
  <r>
    <x v="98"/>
    <x v="97"/>
    <x v="98"/>
    <n v="0.92649999999999999"/>
    <n v="0.9052"/>
    <n v="2.1724999999999999"/>
    <n v="0"/>
    <n v="0.31850000000000001"/>
    <n v="0.1633"/>
    <n v="0.7903"/>
    <n v="0.317"/>
    <n v="0.27979999999999999"/>
    <n v="8.3360000000000003"/>
    <n v="0.56389999999999996"/>
    <n v="0.65159999999999996"/>
    <n v="1.2278"/>
    <n v="0.70989999999999998"/>
    <n v="7.5122999999999998"/>
    <n v="7.4668000000000001"/>
  </r>
  <r>
    <x v="99"/>
    <x v="98"/>
    <x v="99"/>
    <n v="0.69"/>
    <n v="0"/>
    <n v="2.0333000000000001"/>
    <n v="0"/>
    <n v="0.2203"/>
    <n v="0.1182"/>
    <n v="0.747"/>
    <n v="0.10580000000000001"/>
    <n v="0"/>
    <n v="1.0129999999999999"/>
    <n v="0.61509999999999998"/>
    <n v="0.36580000000000001"/>
    <n v="1.4916"/>
    <n v="0.53680000000000005"/>
    <n v="3.0005000000000002"/>
    <n v="2.9872999999999998"/>
  </r>
  <r>
    <x v="100"/>
    <x v="99"/>
    <x v="100"/>
    <n v="0.7288"/>
    <n v="0"/>
    <n v="2.1288999999999998"/>
    <n v="0"/>
    <n v="0.22639999999999999"/>
    <n v="0.35049999999999998"/>
    <n v="0.65410000000000001"/>
    <n v="0.20799999999999999"/>
    <n v="0.3609"/>
    <n v="7.6917999999999997"/>
    <n v="0.64739999999999998"/>
    <n v="0.36249999999999999"/>
    <n v="1.4317"/>
    <n v="0.74819999999999998"/>
    <n v="2.4068999999999998"/>
    <n v="2.4001000000000001"/>
  </r>
  <r>
    <x v="101"/>
    <x v="100"/>
    <x v="101"/>
    <n v="0.60160000000000002"/>
    <n v="0"/>
    <n v="2.0044"/>
    <n v="0"/>
    <n v="0.25990000000000002"/>
    <n v="0.46489999999999998"/>
    <n v="0.68189999999999995"/>
    <n v="0.1153"/>
    <n v="0.30009999999999998"/>
    <n v="6.9534000000000002"/>
    <n v="0.5454"/>
    <n v="0.36149999999999999"/>
    <n v="0.87819999999999998"/>
    <n v="0.66120000000000001"/>
    <n v="1.1960999999999999"/>
    <n v="1.1943999999999999"/>
  </r>
  <r>
    <x v="102"/>
    <x v="101"/>
    <x v="102"/>
    <n v="0.64749999999999996"/>
    <n v="0.877"/>
    <n v="2.4603000000000002"/>
    <n v="0"/>
    <n v="0.18329999999999999"/>
    <n v="1.7537"/>
    <n v="0.69220000000000004"/>
    <n v="7.9299999999999995E-2"/>
    <n v="0.29420000000000002"/>
    <n v="9.7370999999999999"/>
    <n v="0.87150000000000005"/>
    <n v="0.4889"/>
    <n v="1.0944"/>
    <n v="0.4289"/>
    <n v="0"/>
    <n v="0"/>
  </r>
  <r>
    <x v="103"/>
    <x v="102"/>
    <x v="103"/>
    <n v="0.74199999999999999"/>
    <n v="0"/>
    <n v="1.9255"/>
    <n v="0"/>
    <n v="0.18079999999999999"/>
    <n v="0.61860000000000004"/>
    <n v="0.68279999999999996"/>
    <n v="7.0699999999999999E-2"/>
    <n v="0.46029999999999999"/>
    <n v="13.396000000000001"/>
    <n v="0.46989999999999998"/>
    <n v="0.76859999999999995"/>
    <n v="1.5086999999999999"/>
    <n v="0.84509999999999996"/>
    <n v="1.0699000000000001"/>
    <n v="1.0697000000000001"/>
  </r>
  <r>
    <x v="104"/>
    <x v="103"/>
    <x v="104"/>
    <n v="0.69040000000000001"/>
    <n v="0.87609999999999999"/>
    <n v="1.9823"/>
    <n v="0"/>
    <n v="0.17780000000000001"/>
    <n v="0.12470000000000001"/>
    <n v="0.7893"/>
    <n v="0.32050000000000001"/>
    <n v="0"/>
    <n v="1.0908"/>
    <n v="0.55510000000000004"/>
    <n v="0.2697"/>
    <n v="1.6739999999999999"/>
    <n v="0.80349999999999999"/>
    <n v="0"/>
    <n v="0"/>
  </r>
  <r>
    <x v="105"/>
    <x v="104"/>
    <x v="105"/>
    <n v="0.69550000000000001"/>
    <n v="0.93320000000000003"/>
    <n v="2.1417000000000002"/>
    <n v="0"/>
    <n v="0.19409999999999999"/>
    <n v="0.78180000000000005"/>
    <n v="0.73580000000000001"/>
    <n v="5.2499999999999998E-2"/>
    <n v="0.25169999999999998"/>
    <n v="7.7942"/>
    <n v="0.48709999999999998"/>
    <n v="0.4733"/>
    <n v="1.4160999999999999"/>
    <n v="0.91459999999999997"/>
    <n v="0"/>
    <n v="0"/>
  </r>
  <r>
    <x v="106"/>
    <x v="105"/>
    <x v="106"/>
    <n v="0.64090000000000003"/>
    <n v="0"/>
    <n v="1.9963"/>
    <n v="0"/>
    <n v="0.25430000000000003"/>
    <n v="1E-4"/>
    <n v="0.69430000000000003"/>
    <n v="0.1386"/>
    <n v="0.38929999999999998"/>
    <n v="10.443899999999999"/>
    <n v="0.38159999999999999"/>
    <n v="0.6331"/>
    <n v="1.0505"/>
    <n v="0.95469999999999999"/>
    <n v="1.1328"/>
    <n v="1.1322000000000001"/>
  </r>
  <r>
    <x v="107"/>
    <x v="106"/>
    <x v="107"/>
    <n v="0.68620000000000003"/>
    <n v="1.0282"/>
    <n v="2.1865999999999999"/>
    <n v="0"/>
    <n v="0.1956"/>
    <n v="0.76400000000000001"/>
    <n v="0.76970000000000005"/>
    <n v="0.19639999999999999"/>
    <n v="0.45469999999999999"/>
    <n v="13.5502"/>
    <n v="0.72370000000000001"/>
    <n v="0.78410000000000002"/>
    <n v="1.427"/>
    <n v="1.0589"/>
    <n v="1.5757000000000001"/>
    <n v="1.5676000000000001"/>
  </r>
  <r>
    <x v="108"/>
    <x v="107"/>
    <x v="108"/>
    <n v="0.63600000000000001"/>
    <n v="0.80249999999999999"/>
    <n v="2.3906000000000001"/>
    <n v="0"/>
    <n v="0.2374"/>
    <n v="0.86260000000000003"/>
    <n v="0.66069999999999995"/>
    <n v="0.12870000000000001"/>
    <n v="0.27610000000000001"/>
    <n v="7.8940000000000001"/>
    <n v="0.83109999999999995"/>
    <n v="0.53120000000000001"/>
    <n v="1.5749"/>
    <n v="0.72409999999999997"/>
    <n v="0"/>
    <n v="0"/>
  </r>
  <r>
    <x v="109"/>
    <x v="108"/>
    <x v="109"/>
    <n v="0.68700000000000006"/>
    <n v="0"/>
    <n v="2.1198999999999999"/>
    <n v="0"/>
    <n v="0.33229999999999998"/>
    <n v="1E-4"/>
    <n v="0.65600000000000003"/>
    <n v="0.1946"/>
    <n v="0.17380000000000001"/>
    <n v="4.0128000000000004"/>
    <n v="0.46839999999999998"/>
    <n v="0.38350000000000001"/>
    <n v="1.5384"/>
    <n v="0.79339999999999999"/>
    <n v="0"/>
    <n v="0"/>
  </r>
  <r>
    <x v="110"/>
    <x v="109"/>
    <x v="110"/>
    <n v="0.68879999999999997"/>
    <n v="0.94720000000000004"/>
    <n v="2.3243"/>
    <n v="0"/>
    <n v="0.2087"/>
    <n v="0.56740000000000002"/>
    <n v="0.71479999999999999"/>
    <n v="0.10440000000000001"/>
    <n v="0.23699999999999999"/>
    <n v="6.4013"/>
    <n v="0.66049999999999998"/>
    <n v="0.72540000000000004"/>
    <n v="1.4728000000000001"/>
    <n v="0.99560000000000004"/>
    <n v="2.0527000000000002"/>
    <n v="2.0428999999999999"/>
  </r>
  <r>
    <x v="111"/>
    <x v="110"/>
    <x v="111"/>
    <n v="0.63629999999999998"/>
    <n v="0"/>
    <n v="2.2099000000000002"/>
    <n v="0"/>
    <n v="0.25640000000000002"/>
    <n v="9.5299999999999996E-2"/>
    <n v="0.70099999999999996"/>
    <n v="9.5200000000000007E-2"/>
    <n v="0.33910000000000001"/>
    <n v="10.036"/>
    <n v="0.50900000000000001"/>
    <n v="0.2797"/>
    <n v="1.4628000000000001"/>
    <n v="0.86639999999999995"/>
    <n v="0"/>
    <n v="0"/>
  </r>
  <r>
    <x v="112"/>
    <x v="111"/>
    <x v="112"/>
    <n v="0.67330000000000001"/>
    <n v="0"/>
    <n v="2.0518000000000001"/>
    <n v="0"/>
    <n v="0.2104"/>
    <n v="2.4782000000000002"/>
    <n v="0.73219999999999996"/>
    <n v="0.69259999999999999"/>
    <n v="0.39240000000000003"/>
    <n v="11.5129"/>
    <n v="0.59009999999999996"/>
    <n v="0.95809999999999995"/>
    <n v="1.3977999999999999"/>
    <n v="0.71530000000000005"/>
    <n v="1.6644000000000001"/>
    <n v="1.6578999999999999"/>
  </r>
  <r>
    <x v="113"/>
    <x v="112"/>
    <x v="113"/>
    <n v="0.96919999999999995"/>
    <n v="0.97989999999999999"/>
    <n v="2.0444"/>
    <n v="0"/>
    <n v="0.35239999999999999"/>
    <n v="1E-4"/>
    <n v="0.66120000000000001"/>
    <n v="7.51E-2"/>
    <n v="0.48110000000000003"/>
    <n v="13.056800000000001"/>
    <n v="0.56610000000000005"/>
    <n v="0.42420000000000002"/>
    <n v="1.0562"/>
    <n v="0.9849"/>
    <n v="0"/>
    <n v="0"/>
  </r>
  <r>
    <x v="114"/>
    <x v="113"/>
    <x v="114"/>
    <n v="0.86550000000000005"/>
    <n v="0"/>
    <n v="1.9438"/>
    <n v="0"/>
    <n v="0.40639999999999998"/>
    <n v="1E-4"/>
    <n v="0.64939999999999998"/>
    <n v="0.1918"/>
    <n v="0.53739999999999999"/>
    <n v="15.6587"/>
    <n v="0.41610000000000003"/>
    <n v="0.80720000000000003"/>
    <n v="1.0449999999999999"/>
    <n v="0.85009999999999997"/>
    <n v="0"/>
    <n v="0"/>
  </r>
  <r>
    <x v="115"/>
    <x v="114"/>
    <x v="115"/>
    <n v="0.81130000000000002"/>
    <n v="0.8125"/>
    <n v="2.3250000000000002"/>
    <n v="0"/>
    <n v="0.20669999999999999"/>
    <n v="0.79930000000000001"/>
    <n v="0.56910000000000005"/>
    <n v="0.25790000000000002"/>
    <n v="0.3891"/>
    <n v="10.9413"/>
    <n v="0.54159999999999997"/>
    <n v="0.6895"/>
    <n v="0.93469999999999998"/>
    <n v="0.96279999999999999"/>
    <n v="0"/>
    <n v="0"/>
  </r>
  <r>
    <x v="116"/>
    <x v="115"/>
    <x v="116"/>
    <n v="0.85840000000000005"/>
    <n v="0"/>
    <n v="2.1141999999999999"/>
    <n v="0"/>
    <n v="0.29299999999999998"/>
    <n v="1E-4"/>
    <n v="0.64170000000000005"/>
    <n v="0.1012"/>
    <n v="0.38850000000000001"/>
    <n v="10.974299999999999"/>
    <n v="0.36499999999999999"/>
    <n v="0.51429999999999998"/>
    <n v="1.9710000000000001"/>
    <n v="0.87470000000000003"/>
    <n v="0"/>
    <n v="0"/>
  </r>
  <r>
    <x v="117"/>
    <x v="116"/>
    <x v="117"/>
    <n v="0.83499999999999996"/>
    <n v="0.83169999999999999"/>
    <n v="1.9798"/>
    <n v="0"/>
    <n v="0.2676"/>
    <n v="6.83E-2"/>
    <n v="0.64119999999999999"/>
    <n v="0.13600000000000001"/>
    <n v="0.40699999999999997"/>
    <n v="7.8232999999999997"/>
    <n v="0.59099999999999997"/>
    <n v="0.60819999999999996"/>
    <n v="1.1142000000000001"/>
    <n v="1.218"/>
    <n v="0"/>
    <n v="0"/>
  </r>
  <r>
    <x v="118"/>
    <x v="117"/>
    <x v="118"/>
    <n v="0.88090000000000002"/>
    <n v="0.79169999999999996"/>
    <n v="2.1665999999999999"/>
    <n v="0"/>
    <n v="0.3639"/>
    <n v="0.1011"/>
    <n v="0.71330000000000005"/>
    <n v="0.12130000000000001"/>
    <n v="0.2722"/>
    <n v="7.9215"/>
    <n v="0.54049999999999998"/>
    <n v="0.71830000000000005"/>
    <n v="1.2531000000000001"/>
    <n v="1.0415000000000001"/>
    <n v="4.0091999999999999"/>
    <n v="3.9931999999999999"/>
  </r>
  <r>
    <x v="119"/>
    <x v="118"/>
    <x v="119"/>
    <n v="0.87039999999999995"/>
    <n v="0.8528"/>
    <n v="2.0108000000000001"/>
    <n v="0"/>
    <n v="0.36899999999999999"/>
    <n v="0.33950000000000002"/>
    <n v="0.68789999999999996"/>
    <n v="0.2306"/>
    <n v="0.28520000000000001"/>
    <n v="7.0867000000000004"/>
    <n v="0.53410000000000002"/>
    <n v="0.2571"/>
    <n v="1.2315"/>
    <n v="0.74939999999999996"/>
    <n v="0"/>
    <n v="0"/>
  </r>
  <r>
    <x v="120"/>
    <x v="119"/>
    <x v="120"/>
    <n v="0.86880000000000002"/>
    <n v="0.83640000000000003"/>
    <n v="2.3466999999999998"/>
    <n v="0"/>
    <n v="0.20200000000000001"/>
    <n v="1.0087999999999999"/>
    <n v="0.74560000000000004"/>
    <n v="0.28560000000000002"/>
    <n v="0.30590000000000001"/>
    <n v="7.5330000000000004"/>
    <n v="0.71519999999999995"/>
    <n v="0.92849999999999999"/>
    <n v="1.3072999999999999"/>
    <n v="0.77929999999999999"/>
    <n v="0"/>
    <n v="0"/>
  </r>
  <r>
    <x v="121"/>
    <x v="120"/>
    <x v="121"/>
    <n v="0.91900000000000004"/>
    <n v="0"/>
    <n v="2.0106000000000002"/>
    <n v="0"/>
    <n v="0.2515"/>
    <n v="0.25069999999999998"/>
    <n v="0.74329999999999996"/>
    <n v="0.1429"/>
    <n v="0.24579999999999999"/>
    <n v="5.8654999999999999"/>
    <n v="0.5"/>
    <n v="0.46300000000000002"/>
    <n v="1.7938000000000001"/>
    <n v="0.58640000000000003"/>
    <n v="0"/>
    <n v="0"/>
  </r>
  <r>
    <x v="122"/>
    <x v="121"/>
    <x v="122"/>
    <n v="0.88600000000000001"/>
    <n v="0.95309999999999995"/>
    <n v="2.5752000000000002"/>
    <n v="0"/>
    <n v="0.45440000000000003"/>
    <n v="0.40079999999999999"/>
    <n v="0.74339999999999995"/>
    <n v="0.19620000000000001"/>
    <n v="0.2442"/>
    <n v="7.3483999999999998"/>
    <n v="0.64770000000000005"/>
    <n v="0.68859999999999999"/>
    <n v="0.95140000000000002"/>
    <n v="1.381"/>
    <n v="0"/>
    <n v="0"/>
  </r>
  <r>
    <x v="123"/>
    <x v="122"/>
    <x v="123"/>
    <n v="0.90649999999999997"/>
    <n v="0"/>
    <n v="2.1334"/>
    <n v="0"/>
    <n v="0.24709999999999999"/>
    <n v="0.42970000000000003"/>
    <n v="0.69410000000000005"/>
    <n v="0.21099999999999999"/>
    <n v="0.36049999999999999"/>
    <n v="12.184699999999999"/>
    <n v="0.62480000000000002"/>
    <n v="0.54339999999999999"/>
    <n v="1.6243000000000001"/>
    <n v="0.68589999999999995"/>
    <n v="2.9306999999999999"/>
    <n v="2.9108000000000001"/>
  </r>
  <r>
    <x v="124"/>
    <x v="123"/>
    <x v="124"/>
    <n v="0.8861"/>
    <n v="0.89959999999999996"/>
    <n v="2.2631000000000001"/>
    <n v="0"/>
    <n v="0.51890000000000003"/>
    <n v="1.482"/>
    <n v="0.69279999999999997"/>
    <n v="0.19139999999999999"/>
    <n v="0.41820000000000002"/>
    <n v="12.2814"/>
    <n v="0.96630000000000005"/>
    <n v="0.58950000000000002"/>
    <n v="1.2970999999999999"/>
    <n v="0.65010000000000001"/>
    <n v="0"/>
    <n v="0"/>
  </r>
  <r>
    <x v="125"/>
    <x v="124"/>
    <x v="125"/>
    <n v="0.85640000000000005"/>
    <n v="0.99670000000000003"/>
    <n v="2.2275"/>
    <n v="0"/>
    <n v="0.33439999999999998"/>
    <n v="0.86450000000000005"/>
    <n v="0.64190000000000003"/>
    <n v="0.13420000000000001"/>
    <n v="0.32869999999999999"/>
    <n v="11.755699999999999"/>
    <n v="0.41710000000000003"/>
    <n v="0.49709999999999999"/>
    <n v="1.1971000000000001"/>
    <n v="0.84119999999999995"/>
    <n v="0"/>
    <n v="0"/>
  </r>
  <r>
    <x v="126"/>
    <x v="125"/>
    <x v="126"/>
    <n v="0.36499999999999999"/>
    <n v="0.97240000000000004"/>
    <n v="1.9347000000000001"/>
    <n v="0"/>
    <n v="0.41799999999999998"/>
    <n v="0.62549999999999994"/>
    <n v="0.68740000000000001"/>
    <n v="0.14460000000000001"/>
    <n v="0.95199999999999996"/>
    <n v="30.067799999999998"/>
    <n v="0.56740000000000002"/>
    <n v="0.76959999999999995"/>
    <n v="1.1892"/>
    <n v="1.0731999999999999"/>
    <n v="0"/>
    <n v="0"/>
  </r>
  <r>
    <x v="127"/>
    <x v="126"/>
    <x v="127"/>
    <n v="0.27429999999999999"/>
    <n v="0"/>
    <n v="2.0762999999999998"/>
    <n v="0"/>
    <n v="0.28070000000000001"/>
    <n v="6.9999999999999999E-4"/>
    <n v="0.65429999999999999"/>
    <n v="0.24479999999999999"/>
    <n v="0.46800000000000003"/>
    <n v="11.802"/>
    <n v="0.57840000000000003"/>
    <n v="0.27279999999999999"/>
    <n v="0.80349999999999999"/>
    <n v="0.57299999999999995"/>
    <n v="3.3473999999999999"/>
    <n v="3.331"/>
  </r>
  <r>
    <x v="128"/>
    <x v="127"/>
    <x v="128"/>
    <n v="0.30259999999999998"/>
    <n v="0.8427"/>
    <n v="2.0878999999999999"/>
    <n v="0"/>
    <n v="0.25480000000000003"/>
    <n v="1E-4"/>
    <n v="0.64749999999999996"/>
    <n v="0.2041"/>
    <n v="0.42830000000000001"/>
    <n v="8.5101999999999993"/>
    <n v="0.50949999999999995"/>
    <n v="0.46700000000000003"/>
    <n v="1.1017999999999999"/>
    <n v="0.54279999999999995"/>
    <n v="0"/>
    <n v="0"/>
  </r>
  <r>
    <x v="129"/>
    <x v="128"/>
    <x v="129"/>
    <n v="0.2959"/>
    <n v="0.94299999999999995"/>
    <n v="2.2341000000000002"/>
    <n v="0"/>
    <n v="0.25519999999999998"/>
    <n v="1.0142"/>
    <n v="0.7802"/>
    <n v="0.16300000000000001"/>
    <n v="0.33239999999999997"/>
    <n v="9.0983999999999998"/>
    <n v="0.73509999999999998"/>
    <n v="0.38879999999999998"/>
    <n v="1.048"/>
    <n v="0.82599999999999996"/>
    <n v="0"/>
    <n v="0"/>
  </r>
  <r>
    <x v="130"/>
    <x v="129"/>
    <x v="130"/>
    <n v="0.21310000000000001"/>
    <n v="0"/>
    <n v="2.0211999999999999"/>
    <n v="0"/>
    <n v="0.27329999999999999"/>
    <n v="1E-4"/>
    <n v="0.65269999999999995"/>
    <n v="0.16109999999999999"/>
    <n v="0.44169999999999998"/>
    <n v="7.6386000000000003"/>
    <n v="0.48209999999999997"/>
    <n v="0.36759999999999998"/>
    <n v="1.3310999999999999"/>
    <n v="0.75"/>
    <n v="0"/>
    <n v="0"/>
  </r>
  <r>
    <x v="131"/>
    <x v="130"/>
    <x v="131"/>
    <n v="0.3342"/>
    <n v="0.93989999999999996"/>
    <n v="2.2218"/>
    <n v="0"/>
    <n v="0.25869999999999999"/>
    <n v="0.65069999999999995"/>
    <n v="0.74839999999999995"/>
    <n v="0.109"/>
    <n v="0.27750000000000002"/>
    <n v="6.9668000000000001"/>
    <n v="0.55920000000000003"/>
    <n v="0.6341"/>
    <n v="1.5096000000000001"/>
    <n v="1.0167999999999999"/>
    <n v="0"/>
    <n v="0"/>
  </r>
  <r>
    <x v="132"/>
    <x v="131"/>
    <x v="132"/>
    <n v="0.2394"/>
    <n v="0"/>
    <n v="2.2239"/>
    <n v="0"/>
    <n v="0.24160000000000001"/>
    <n v="1E-4"/>
    <n v="0.69779999999999998"/>
    <n v="0.24390000000000001"/>
    <n v="0.2346"/>
    <n v="4.6607000000000003"/>
    <n v="0.49690000000000001"/>
    <n v="0.27610000000000001"/>
    <n v="1.296"/>
    <n v="0.81489999999999996"/>
    <n v="1.5427"/>
    <n v="1.5384"/>
  </r>
  <r>
    <x v="133"/>
    <x v="132"/>
    <x v="133"/>
    <n v="0.20710000000000001"/>
    <n v="0"/>
    <n v="2.3252999999999999"/>
    <n v="0"/>
    <n v="0.26550000000000001"/>
    <n v="0.3397"/>
    <n v="0.65300000000000002"/>
    <n v="0.21920000000000001"/>
    <n v="0"/>
    <n v="1.1031"/>
    <n v="0.40770000000000001"/>
    <n v="0.83689999999999998"/>
    <n v="1.3053999999999999"/>
    <n v="0.96040000000000003"/>
    <n v="0"/>
    <n v="0"/>
  </r>
  <r>
    <x v="134"/>
    <x v="133"/>
    <x v="134"/>
    <n v="0.32619999999999999"/>
    <n v="0.84650000000000003"/>
    <n v="2.1913"/>
    <n v="0"/>
    <n v="0.18090000000000001"/>
    <n v="1E-4"/>
    <n v="0.65"/>
    <n v="0.15359999999999999"/>
    <n v="0"/>
    <n v="1.0923"/>
    <n v="0.5776"/>
    <n v="0.36720000000000003"/>
    <n v="1.1223000000000001"/>
    <n v="0.56179999999999997"/>
    <n v="1.7056"/>
    <n v="1.7009000000000001"/>
  </r>
  <r>
    <x v="135"/>
    <x v="134"/>
    <x v="135"/>
    <n v="0.30070000000000002"/>
    <n v="0"/>
    <n v="2.2847"/>
    <n v="0"/>
    <n v="0.25390000000000001"/>
    <n v="0.2389"/>
    <n v="0.6875"/>
    <n v="0.14480000000000001"/>
    <n v="0.3841"/>
    <n v="7.3891999999999998"/>
    <n v="0.61799999999999999"/>
    <n v="0.63980000000000004"/>
    <n v="1.7405999999999999"/>
    <n v="0.92420000000000002"/>
    <n v="0"/>
    <n v="0"/>
  </r>
  <r>
    <x v="136"/>
    <x v="135"/>
    <x v="136"/>
    <n v="0.33229999999999998"/>
    <n v="0"/>
    <n v="1.9964999999999999"/>
    <n v="0"/>
    <n v="0.25430000000000003"/>
    <n v="1E-4"/>
    <n v="0.65100000000000002"/>
    <n v="0.17480000000000001"/>
    <n v="0.35859999999999997"/>
    <n v="6.1825999999999999"/>
    <n v="0.5353"/>
    <n v="0.41710000000000003"/>
    <n v="1.2918000000000001"/>
    <n v="0.65049999999999997"/>
    <n v="1.7727999999999999"/>
    <n v="1.7661"/>
  </r>
  <r>
    <x v="137"/>
    <x v="136"/>
    <x v="137"/>
    <n v="0.47510000000000002"/>
    <n v="0.84289999999999998"/>
    <n v="2.1819999999999999"/>
    <n v="0"/>
    <n v="0.39829999999999999"/>
    <n v="1E-4"/>
    <n v="0.64170000000000005"/>
    <n v="0.33040000000000003"/>
    <n v="0.27379999999999999"/>
    <n v="5.6224999999999996"/>
    <n v="0.3846"/>
    <n v="0.34710000000000002"/>
    <n v="1.4235"/>
    <n v="1.1044"/>
    <n v="2.1456"/>
    <n v="2.1305999999999998"/>
  </r>
  <r>
    <x v="138"/>
    <x v="137"/>
    <x v="138"/>
    <n v="0.52070000000000005"/>
    <n v="0.92500000000000004"/>
    <n v="2.2444000000000002"/>
    <n v="0"/>
    <n v="0.249"/>
    <n v="0.6885"/>
    <n v="0.70179999999999998"/>
    <n v="0.46139999999999998"/>
    <n v="0"/>
    <n v="1.0912999999999999"/>
    <n v="0.5514"/>
    <n v="0.50019999999999998"/>
    <n v="1.8223"/>
    <n v="0.83530000000000004"/>
    <n v="0"/>
    <n v="0"/>
  </r>
  <r>
    <x v="139"/>
    <x v="138"/>
    <x v="139"/>
    <n v="0.44819999999999999"/>
    <n v="0"/>
    <n v="2.0966"/>
    <n v="0"/>
    <n v="0.2641"/>
    <n v="1.1716"/>
    <n v="0.64529999999999998"/>
    <n v="0.1835"/>
    <n v="0"/>
    <n v="1.0846"/>
    <n v="0.48060000000000003"/>
    <n v="1.0270999999999999"/>
    <n v="1.3589"/>
    <n v="1.1031"/>
    <n v="1.5350999999999999"/>
    <n v="1.5289999999999999"/>
  </r>
  <r>
    <x v="140"/>
    <x v="139"/>
    <x v="140"/>
    <n v="0.50900000000000001"/>
    <n v="1.5900000000000001E-2"/>
    <n v="2.1791999999999998"/>
    <n v="0"/>
    <n v="0.2235"/>
    <n v="1E-4"/>
    <n v="0.6411"/>
    <n v="3.4799999999999998E-2"/>
    <n v="0.24560000000000001"/>
    <n v="7.6266999999999996"/>
    <n v="0.3427"/>
    <n v="0.12759999999999999"/>
    <n v="0.79120000000000001"/>
    <n v="0.34189999999999998"/>
    <n v="0"/>
    <n v="0"/>
  </r>
  <r>
    <x v="141"/>
    <x v="140"/>
    <x v="141"/>
    <n v="0.48159999999999997"/>
    <n v="0.86660000000000004"/>
    <n v="2.2713999999999999"/>
    <n v="0"/>
    <n v="0.12180000000000001"/>
    <n v="0.49640000000000001"/>
    <n v="0.6421"/>
    <n v="0.29220000000000002"/>
    <n v="0.2626"/>
    <n v="6.8006000000000002"/>
    <n v="0.63180000000000003"/>
    <n v="0.504"/>
    <n v="1.0344"/>
    <n v="0.89219999999999999"/>
    <n v="0"/>
    <n v="0"/>
  </r>
  <r>
    <x v="142"/>
    <x v="141"/>
    <x v="142"/>
    <n v="0.51629999999999998"/>
    <n v="0.95209999999999995"/>
    <n v="2.2477999999999998"/>
    <n v="0"/>
    <n v="0.31609999999999999"/>
    <n v="0.246"/>
    <n v="0.75609999999999999"/>
    <n v="0.26429999999999998"/>
    <n v="0.2601"/>
    <n v="4.0347"/>
    <n v="0.59309999999999996"/>
    <n v="0.57350000000000001"/>
    <n v="1.2070000000000001"/>
    <n v="1.2248000000000001"/>
    <n v="2.2141999999999999"/>
    <n v="2.2021000000000002"/>
  </r>
  <r>
    <x v="143"/>
    <x v="142"/>
    <x v="143"/>
    <n v="0.42059999999999997"/>
    <n v="2.4390000000000001"/>
    <n v="2.2839999999999998"/>
    <n v="0"/>
    <n v="0.2853"/>
    <n v="1.2168000000000001"/>
    <n v="0.69830000000000003"/>
    <n v="0.32779999999999998"/>
    <n v="0"/>
    <n v="1.0843"/>
    <n v="0.68"/>
    <n v="1.1511"/>
    <n v="1.516"/>
    <n v="1.1769000000000001"/>
    <n v="0"/>
    <n v="0"/>
  </r>
  <r>
    <x v="144"/>
    <x v="143"/>
    <x v="144"/>
    <n v="0.47249999999999998"/>
    <n v="0.90400000000000003"/>
    <n v="2.4542000000000002"/>
    <n v="0"/>
    <n v="0.23469999999999999"/>
    <n v="1.3048"/>
    <n v="0.64449999999999996"/>
    <n v="0.18010000000000001"/>
    <n v="0.3276"/>
    <n v="7.2026000000000003"/>
    <n v="0.50700000000000001"/>
    <n v="0.58530000000000004"/>
    <n v="1.4787999999999999"/>
    <n v="0.6946"/>
    <n v="1.8467"/>
    <n v="1.8391999999999999"/>
  </r>
  <r>
    <x v="145"/>
    <x v="144"/>
    <x v="145"/>
    <n v="0.44450000000000001"/>
    <n v="0"/>
    <n v="2.1185"/>
    <n v="0"/>
    <n v="0.37"/>
    <n v="1E-4"/>
    <n v="0.63549999999999995"/>
    <n v="0.28620000000000001"/>
    <n v="0.35639999999999999"/>
    <n v="10.2897"/>
    <n v="0.39100000000000001"/>
    <n v="0.61929999999999996"/>
    <n v="1.8828"/>
    <n v="0.72040000000000004"/>
    <n v="0"/>
    <n v="0"/>
  </r>
  <r>
    <x v="146"/>
    <x v="145"/>
    <x v="146"/>
    <n v="0.47060000000000002"/>
    <n v="0"/>
    <n v="2.4407000000000001"/>
    <n v="1.23E-2"/>
    <n v="0.2928"/>
    <n v="8.4199999999999997E-2"/>
    <n v="0.70230000000000004"/>
    <n v="0.12559999999999999"/>
    <n v="0.3901"/>
    <n v="9.7932000000000006"/>
    <n v="0.36159999999999998"/>
    <n v="0.56120000000000003"/>
    <n v="1.532"/>
    <n v="0.71279999999999999"/>
    <n v="0"/>
    <n v="0"/>
  </r>
  <r>
    <x v="147"/>
    <x v="146"/>
    <x v="147"/>
    <n v="0.46400000000000002"/>
    <n v="0.90329999999999999"/>
    <n v="2.1575000000000002"/>
    <n v="0"/>
    <n v="0.38500000000000001"/>
    <n v="0.38269999999999998"/>
    <n v="0.70750000000000002"/>
    <n v="0.16539999999999999"/>
    <n v="0.46189999999999998"/>
    <n v="15.36"/>
    <n v="0.44919999999999999"/>
    <n v="0.6361"/>
    <n v="1.4549000000000001"/>
    <n v="0.73619999999999997"/>
    <n v="0"/>
    <n v="0"/>
  </r>
  <r>
    <x v="148"/>
    <x v="147"/>
    <x v="148"/>
    <n v="0.46460000000000001"/>
    <n v="0.87039999999999995"/>
    <n v="1.9503999999999999"/>
    <n v="0"/>
    <n v="0.34229999999999999"/>
    <n v="0.45350000000000001"/>
    <n v="0.66369999999999996"/>
    <n v="0.18029999999999999"/>
    <n v="0.65190000000000003"/>
    <n v="17.7668"/>
    <n v="0.73450000000000004"/>
    <n v="0.45200000000000001"/>
    <n v="1.1860999999999999"/>
    <n v="0.69489999999999996"/>
    <n v="4.8547000000000002"/>
    <n v="4.827"/>
  </r>
  <r>
    <x v="149"/>
    <x v="148"/>
    <x v="149"/>
    <n v="0.44119999999999998"/>
    <n v="0"/>
    <n v="2.1728999999999998"/>
    <n v="0"/>
    <n v="0.24959999999999999"/>
    <n v="0.97909999999999997"/>
    <n v="0.74709999999999999"/>
    <n v="9.9199999999999997E-2"/>
    <n v="0.35959999999999998"/>
    <n v="9.6707000000000001"/>
    <n v="0.80300000000000005"/>
    <n v="0.53979999999999995"/>
    <n v="1.6095999999999999"/>
    <n v="0.72160000000000002"/>
    <n v="0"/>
    <n v="0"/>
  </r>
  <r>
    <x v="150"/>
    <x v="149"/>
    <x v="150"/>
    <n v="0.63180000000000003"/>
    <n v="0.9224"/>
    <n v="1.9381999999999999"/>
    <n v="0"/>
    <n v="0.436"/>
    <n v="9.1200000000000003E-2"/>
    <n v="0.69910000000000005"/>
    <n v="0.20899999999999999"/>
    <n v="0.52310000000000001"/>
    <n v="13.234500000000001"/>
    <n v="0.59060000000000001"/>
    <n v="0.57269999999999999"/>
    <n v="1.5653999999999999"/>
    <n v="0.83689999999999998"/>
    <n v="0.95379999999999998"/>
    <n v="0.94899999999999995"/>
  </r>
  <r>
    <x v="151"/>
    <x v="150"/>
    <x v="151"/>
    <n v="0.66049999999999998"/>
    <n v="0"/>
    <n v="2.0669"/>
    <n v="0"/>
    <n v="0.28470000000000001"/>
    <n v="0.14360000000000001"/>
    <n v="0.71870000000000001"/>
    <n v="9.5100000000000004E-2"/>
    <n v="0.35349999999999998"/>
    <n v="8.6447000000000003"/>
    <n v="0.55269999999999997"/>
    <n v="0.48099999999999998"/>
    <n v="1.3938999999999999"/>
    <n v="0.74029999999999996"/>
    <n v="0.88139999999999996"/>
    <n v="0.87680000000000002"/>
  </r>
  <r>
    <x v="152"/>
    <x v="151"/>
    <x v="152"/>
    <n v="0.71279999999999999"/>
    <n v="0.89659999999999995"/>
    <n v="2.0188000000000001"/>
    <n v="0"/>
    <n v="0.23"/>
    <n v="0.58950000000000002"/>
    <n v="0.70030000000000003"/>
    <n v="0.1666"/>
    <n v="0.36799999999999999"/>
    <n v="6.8140999999999998"/>
    <n v="0.57889999999999997"/>
    <n v="0.63129999999999997"/>
    <n v="1.7307999999999999"/>
    <n v="0.84889999999999999"/>
    <n v="0"/>
    <n v="0"/>
  </r>
  <r>
    <x v="153"/>
    <x v="152"/>
    <x v="153"/>
    <n v="0.73609999999999998"/>
    <n v="0"/>
    <n v="1.9542999999999999"/>
    <n v="0"/>
    <n v="0.29139999999999999"/>
    <n v="1E-4"/>
    <n v="0.64580000000000004"/>
    <n v="0.26029999999999998"/>
    <n v="0.30880000000000002"/>
    <n v="7.2412999999999998"/>
    <n v="0.52159999999999995"/>
    <n v="0.24610000000000001"/>
    <n v="0.91559999999999997"/>
    <n v="0.51339999999999997"/>
    <n v="0"/>
    <n v="0"/>
  </r>
  <r>
    <x v="154"/>
    <x v="153"/>
    <x v="154"/>
    <n v="0.69769999999999999"/>
    <n v="0"/>
    <n v="2.1798000000000002"/>
    <n v="0"/>
    <n v="0.34589999999999999"/>
    <n v="1.0653999999999999"/>
    <n v="0.63970000000000005"/>
    <n v="0.22439999999999999"/>
    <n v="0.31159999999999999"/>
    <n v="8.3724000000000007"/>
    <n v="0.85899999999999999"/>
    <n v="0.82520000000000004"/>
    <n v="1.4479"/>
    <n v="0.94469999999999998"/>
    <n v="2.0567000000000002"/>
    <n v="2.0459000000000001"/>
  </r>
  <r>
    <x v="155"/>
    <x v="154"/>
    <x v="155"/>
    <n v="0.63280000000000003"/>
    <n v="0.99429999999999996"/>
    <n v="1.929"/>
    <n v="0"/>
    <n v="0.55979999999999996"/>
    <n v="1E-4"/>
    <n v="0.63219999999999998"/>
    <n v="0.1835"/>
    <n v="0.41560000000000002"/>
    <n v="10.121499999999999"/>
    <n v="0.7258"/>
    <n v="0.9173"/>
    <n v="0.83260000000000001"/>
    <n v="0.63970000000000005"/>
    <n v="2.2343999999999999"/>
    <n v="2.2277"/>
  </r>
  <r>
    <x v="156"/>
    <x v="155"/>
    <x v="156"/>
    <n v="0.24179999999999999"/>
    <n v="0"/>
    <n v="2.2326000000000001"/>
    <n v="0"/>
    <n v="0.26129999999999998"/>
    <n v="1E-4"/>
    <n v="0.63490000000000002"/>
    <n v="0.20349999999999999"/>
    <n v="0.38009999999999999"/>
    <n v="7.1798999999999999"/>
    <n v="0.57520000000000004"/>
    <n v="0.1123"/>
    <n v="0.71479999999999999"/>
    <n v="0.34749999999999998"/>
    <n v="0"/>
    <n v="0"/>
  </r>
  <r>
    <x v="157"/>
    <x v="156"/>
    <x v="157"/>
    <n v="0"/>
    <n v="0"/>
    <n v="1.9160999999999999"/>
    <n v="0"/>
    <n v="0"/>
    <n v="0"/>
    <n v="0.63539999999999996"/>
    <n v="0"/>
    <n v="0.36919999999999997"/>
    <n v="8.4413999999999998"/>
    <n v="0.3916"/>
    <n v="0"/>
    <n v="0.70230000000000004"/>
    <n v="0.25580000000000003"/>
    <n v="0"/>
    <n v="0"/>
  </r>
  <r>
    <x v="158"/>
    <x v="157"/>
    <x v="158"/>
    <n v="0"/>
    <n v="0"/>
    <n v="2.0165999999999999"/>
    <n v="0"/>
    <n v="0"/>
    <n v="1E-4"/>
    <n v="0.63690000000000002"/>
    <n v="0"/>
    <n v="0.58079999999999998"/>
    <n v="11.478899999999999"/>
    <n v="0.38950000000000001"/>
    <n v="0"/>
    <n v="0.70440000000000003"/>
    <n v="0.25719999999999998"/>
    <n v="0"/>
    <n v="0"/>
  </r>
  <r>
    <x v="159"/>
    <x v="158"/>
    <x v="159"/>
    <n v="0"/>
    <n v="0"/>
    <n v="1.91"/>
    <n v="0"/>
    <n v="0"/>
    <n v="1E-4"/>
    <n v="0.63849999999999996"/>
    <n v="0"/>
    <n v="0.33289999999999997"/>
    <n v="7.0606"/>
    <n v="0.39069999999999999"/>
    <n v="0"/>
    <n v="0.70389999999999997"/>
    <n v="0.25419999999999998"/>
    <n v="0"/>
    <n v="0"/>
  </r>
  <r>
    <x v="160"/>
    <x v="159"/>
    <x v="160"/>
    <n v="0"/>
    <n v="0"/>
    <n v="1.9012"/>
    <n v="0"/>
    <n v="0"/>
    <n v="1E-4"/>
    <n v="0.63739999999999997"/>
    <n v="0"/>
    <n v="0.28029999999999999"/>
    <n v="6.476"/>
    <n v="0.38819999999999999"/>
    <n v="0"/>
    <n v="0.7097"/>
    <n v="0.25309999999999999"/>
    <n v="0"/>
    <n v="0"/>
  </r>
  <r>
    <x v="161"/>
    <x v="160"/>
    <x v="161"/>
    <n v="0.2215"/>
    <n v="0"/>
    <n v="2.2400000000000002"/>
    <n v="0"/>
    <n v="0"/>
    <n v="1E-4"/>
    <n v="0.63090000000000002"/>
    <n v="0.12089999999999999"/>
    <n v="0.37259999999999999"/>
    <n v="7.5542999999999996"/>
    <n v="0.46400000000000002"/>
    <n v="6.5699999999999995E-2"/>
    <n v="0.70979999999999999"/>
    <n v="0.33289999999999997"/>
    <n v="0"/>
    <n v="0"/>
  </r>
  <r>
    <x v="162"/>
    <x v="161"/>
    <x v="162"/>
    <n v="1.5555000000000001"/>
    <n v="0"/>
    <n v="2.1669999999999998"/>
    <n v="0"/>
    <n v="0.30459999999999998"/>
    <n v="0.26150000000000001"/>
    <n v="0.6966"/>
    <n v="0.26090000000000002"/>
    <n v="0.33579999999999999"/>
    <n v="7.9801000000000002"/>
    <n v="0.69440000000000002"/>
    <n v="0.24440000000000001"/>
    <n v="1.5820000000000001"/>
    <n v="0.69850000000000001"/>
    <n v="5.3135000000000003"/>
    <n v="5.2939999999999996"/>
  </r>
  <r>
    <x v="163"/>
    <x v="162"/>
    <x v="163"/>
    <n v="0.8629"/>
    <n v="0"/>
    <n v="1.9458"/>
    <n v="0"/>
    <n v="0.41660000000000003"/>
    <n v="0.1041"/>
    <n v="0.67889999999999995"/>
    <n v="0.1489"/>
    <n v="0.32890000000000003"/>
    <n v="6.7016"/>
    <n v="0.58979999999999999"/>
    <n v="0.32690000000000002"/>
    <n v="1.8424"/>
    <n v="0.97509999999999997"/>
    <n v="0"/>
    <n v="0"/>
  </r>
  <r>
    <x v="164"/>
    <x v="163"/>
    <x v="164"/>
    <n v="0.64649999999999996"/>
    <n v="0.96189999999999998"/>
    <n v="1.9698"/>
    <n v="0"/>
    <n v="0.35610000000000003"/>
    <n v="0.81010000000000004"/>
    <n v="0.70179999999999998"/>
    <n v="0.11650000000000001"/>
    <n v="0.52070000000000005"/>
    <n v="9.7263000000000002"/>
    <n v="0.85060000000000002"/>
    <n v="0.37030000000000002"/>
    <n v="1.6792"/>
    <n v="0.78069999999999995"/>
    <n v="0"/>
    <n v="0"/>
  </r>
  <r>
    <x v="165"/>
    <x v="164"/>
    <x v="165"/>
    <n v="0.5393"/>
    <n v="0.90169999999999995"/>
    <n v="2.1930999999999998"/>
    <n v="0"/>
    <n v="0.70299999999999996"/>
    <n v="0.1855"/>
    <n v="0.68740000000000001"/>
    <n v="0.23630000000000001"/>
    <n v="0.42430000000000001"/>
    <n v="9.4609000000000005"/>
    <n v="0.43290000000000001"/>
    <n v="0.55230000000000001"/>
    <n v="1.6692"/>
    <n v="0.79990000000000006"/>
    <n v="0"/>
    <n v="0"/>
  </r>
  <r>
    <x v="166"/>
    <x v="165"/>
    <x v="166"/>
    <n v="0.56520000000000004"/>
    <n v="0"/>
    <n v="2.2210000000000001"/>
    <n v="0"/>
    <n v="0.2908"/>
    <n v="1E-4"/>
    <n v="0.67169999999999996"/>
    <n v="0.40400000000000003"/>
    <n v="0.26219999999999999"/>
    <n v="6.5397999999999996"/>
    <n v="0.4773"/>
    <n v="0.58960000000000001"/>
    <n v="1.6606000000000001"/>
    <n v="1.4072"/>
    <n v="0"/>
    <n v="0"/>
  </r>
  <r>
    <x v="167"/>
    <x v="166"/>
    <x v="167"/>
    <n v="0.78620000000000001"/>
    <n v="0"/>
    <n v="2.2141999999999999"/>
    <n v="7.7999999999999996E-3"/>
    <n v="0.26979999999999998"/>
    <n v="1E-4"/>
    <n v="0.63800000000000001"/>
    <n v="0.39739999999999998"/>
    <n v="0.22500000000000001"/>
    <n v="4.593"/>
    <n v="0.57489999999999997"/>
    <n v="0.1351"/>
    <n v="1.2499"/>
    <n v="0.54720000000000002"/>
    <n v="2.3527"/>
    <n v="2.3462000000000001"/>
  </r>
  <r>
    <x v="168"/>
    <x v="167"/>
    <x v="168"/>
    <n v="0.69479999999999997"/>
    <n v="0"/>
    <n v="2.1968000000000001"/>
    <n v="0"/>
    <n v="0.22720000000000001"/>
    <n v="0.34039999999999998"/>
    <n v="0.79239999999999999"/>
    <n v="0.1094"/>
    <n v="0"/>
    <n v="1.0944"/>
    <n v="0.73560000000000003"/>
    <n v="0.30969999999999998"/>
    <n v="1.2854000000000001"/>
    <n v="0.79679999999999995"/>
    <n v="5.4800000000000001E-2"/>
    <n v="5.3999999999999999E-2"/>
  </r>
  <r>
    <x v="169"/>
    <x v="168"/>
    <x v="169"/>
    <n v="0.64229999999999998"/>
    <n v="0.87919999999999998"/>
    <n v="2.1718999999999999"/>
    <n v="0"/>
    <n v="0.29959999999999998"/>
    <n v="0.2923"/>
    <n v="0.70140000000000002"/>
    <n v="0.31580000000000003"/>
    <n v="0.19420000000000001"/>
    <n v="5.6581999999999999"/>
    <n v="0.50749999999999995"/>
    <n v="0.83760000000000001"/>
    <n v="1.6428"/>
    <n v="0.65390000000000004"/>
    <n v="6.0499999999999998E-2"/>
    <n v="6.6000000000000003E-2"/>
  </r>
  <r>
    <x v="170"/>
    <x v="169"/>
    <x v="170"/>
    <n v="0.75290000000000001"/>
    <n v="0"/>
    <n v="2.1217000000000001"/>
    <n v="0"/>
    <n v="0.33250000000000002"/>
    <n v="1E-4"/>
    <n v="0.68269999999999997"/>
    <n v="0.30470000000000003"/>
    <n v="0.29549999999999998"/>
    <n v="7.7815000000000003"/>
    <n v="0.43980000000000002"/>
    <n v="0.16009999999999999"/>
    <n v="1.4189000000000001"/>
    <n v="0.6421"/>
    <n v="3.7479"/>
    <n v="3.7265999999999999"/>
  </r>
  <r>
    <x v="171"/>
    <x v="170"/>
    <x v="171"/>
    <n v="0.68340000000000001"/>
    <n v="0.80689999999999995"/>
    <n v="2.3247"/>
    <n v="0"/>
    <n v="0.27610000000000001"/>
    <n v="0.58150000000000002"/>
    <n v="0.70599999999999996"/>
    <n v="0.1207"/>
    <n v="0.2379"/>
    <n v="5.9584999999999999"/>
    <n v="0.33860000000000001"/>
    <n v="0.30630000000000002"/>
    <n v="1.1359999999999999"/>
    <n v="0.71160000000000001"/>
    <n v="0.31730000000000003"/>
    <n v="0.31259999999999999"/>
  </r>
  <r>
    <x v="172"/>
    <x v="171"/>
    <x v="172"/>
    <n v="0.70289999999999997"/>
    <n v="0.9446"/>
    <n v="2.3820999999999999"/>
    <n v="0"/>
    <n v="0.312"/>
    <n v="0.11840000000000001"/>
    <n v="0.68669999999999998"/>
    <n v="0.18079999999999999"/>
    <n v="0"/>
    <n v="1.1041000000000001"/>
    <n v="0.42449999999999999"/>
    <n v="0.22070000000000001"/>
    <n v="1.7164999999999999"/>
    <n v="0.74150000000000005"/>
    <n v="0"/>
    <n v="0"/>
  </r>
  <r>
    <x v="173"/>
    <x v="172"/>
    <x v="173"/>
    <n v="0.66810000000000003"/>
    <n v="0"/>
    <n v="2.0649000000000002"/>
    <n v="0"/>
    <n v="0.36840000000000001"/>
    <n v="0.68300000000000005"/>
    <n v="0.64390000000000003"/>
    <n v="0.28129999999999999"/>
    <n v="0"/>
    <n v="1.0946"/>
    <n v="0.60960000000000003"/>
    <n v="0.36830000000000002"/>
    <n v="1.5130999999999999"/>
    <n v="0.73419999999999996"/>
    <n v="2.5709"/>
    <n v="2.5644"/>
  </r>
  <r>
    <x v="174"/>
    <x v="173"/>
    <x v="174"/>
    <n v="0.65329999999999999"/>
    <n v="0.80810000000000004"/>
    <n v="2.2934000000000001"/>
    <n v="0"/>
    <n v="0.3357"/>
    <n v="0.58489999999999998"/>
    <n v="0.67549999999999999"/>
    <n v="7.1300000000000002E-2"/>
    <n v="0"/>
    <n v="1.1003000000000001"/>
    <n v="0.42259999999999998"/>
    <n v="0.36209999999999998"/>
    <n v="1.5276000000000001"/>
    <n v="0.7641"/>
    <n v="0"/>
    <n v="0"/>
  </r>
  <r>
    <x v="175"/>
    <x v="174"/>
    <x v="175"/>
    <n v="0.69530000000000003"/>
    <n v="0"/>
    <n v="1.9548000000000001"/>
    <n v="0"/>
    <n v="0.27750000000000002"/>
    <n v="0.31919999999999998"/>
    <n v="0.62860000000000005"/>
    <n v="0.26889999999999997"/>
    <n v="0.24629999999999999"/>
    <n v="4.6722999999999999"/>
    <n v="0.46589999999999998"/>
    <n v="0.45390000000000003"/>
    <n v="1.1358999999999999"/>
    <n v="0.54890000000000005"/>
    <n v="1.9377"/>
    <n v="1.9298"/>
  </r>
  <r>
    <x v="176"/>
    <x v="175"/>
    <x v="176"/>
    <n v="0.65449999999999997"/>
    <n v="0.9194"/>
    <n v="2.1918000000000002"/>
    <n v="0"/>
    <n v="0.44119999999999998"/>
    <n v="0.1198"/>
    <n v="0.69169999999999998"/>
    <n v="0.13650000000000001"/>
    <n v="0.2646"/>
    <n v="4.8550000000000004"/>
    <n v="0.47570000000000001"/>
    <n v="0.42920000000000003"/>
    <n v="1.2245999999999999"/>
    <n v="0.64749999999999996"/>
    <n v="0"/>
    <n v="0"/>
  </r>
  <r>
    <x v="177"/>
    <x v="176"/>
    <x v="177"/>
    <n v="0.6411"/>
    <n v="0"/>
    <n v="2.3835999999999999"/>
    <n v="0"/>
    <n v="0.39279999999999998"/>
    <n v="0.10199999999999999"/>
    <n v="0.71330000000000005"/>
    <n v="0.1258"/>
    <n v="0"/>
    <n v="1.0918000000000001"/>
    <n v="0.39069999999999999"/>
    <n v="0.50849999999999995"/>
    <n v="1.3834"/>
    <n v="1.0125999999999999"/>
    <n v="0"/>
    <n v="0"/>
  </r>
  <r>
    <x v="178"/>
    <x v="177"/>
    <x v="178"/>
    <n v="0.69240000000000002"/>
    <n v="0.88329999999999997"/>
    <n v="2.7909000000000002"/>
    <n v="0"/>
    <n v="0.29189999999999999"/>
    <n v="0.374"/>
    <n v="0.64449999999999996"/>
    <n v="0.14979999999999999"/>
    <n v="0"/>
    <n v="1.0885"/>
    <n v="0.58120000000000005"/>
    <n v="0.8"/>
    <n v="1.7402"/>
    <n v="1.1294"/>
    <n v="1.0553999999999999"/>
    <n v="1.0504"/>
  </r>
  <r>
    <x v="179"/>
    <x v="178"/>
    <x v="179"/>
    <n v="0.7399"/>
    <n v="0"/>
    <n v="2.0087000000000002"/>
    <n v="0"/>
    <n v="0.22359999999999999"/>
    <n v="0.1"/>
    <n v="0.68510000000000004"/>
    <n v="8.5199999999999998E-2"/>
    <n v="0.26219999999999999"/>
    <n v="6.9428000000000001"/>
    <n v="0.40920000000000001"/>
    <n v="0.19059999999999999"/>
    <n v="1.5868"/>
    <n v="0.85519999999999996"/>
    <n v="3.7559999999999998"/>
    <n v="3.7288000000000001"/>
  </r>
  <r>
    <x v="180"/>
    <x v="179"/>
    <x v="180"/>
    <n v="0.75890000000000002"/>
    <n v="0.98280000000000001"/>
    <n v="2.4205999999999999"/>
    <n v="0"/>
    <n v="0.23719999999999999"/>
    <n v="0.10489999999999999"/>
    <n v="0.75890000000000002"/>
    <n v="0.1623"/>
    <n v="0"/>
    <n v="1.0996999999999999"/>
    <n v="0.34489999999999998"/>
    <n v="0.443"/>
    <n v="1.6618999999999999"/>
    <n v="0.90010000000000001"/>
    <n v="0"/>
    <n v="0"/>
  </r>
  <r>
    <x v="181"/>
    <x v="180"/>
    <x v="181"/>
    <n v="0.67900000000000005"/>
    <n v="0"/>
    <n v="2.2153999999999998"/>
    <n v="0"/>
    <n v="0.43330000000000002"/>
    <n v="0.22839999999999999"/>
    <n v="0.64249999999999996"/>
    <n v="0.13220000000000001"/>
    <n v="0.29859999999999998"/>
    <n v="7.4767000000000001"/>
    <n v="0.50590000000000002"/>
    <n v="0.2195"/>
    <n v="1.0871"/>
    <n v="0.65639999999999998"/>
    <n v="3.8481000000000001"/>
    <n v="3.7360000000000002"/>
  </r>
  <r>
    <x v="182"/>
    <x v="181"/>
    <x v="182"/>
    <n v="0.68630000000000002"/>
    <n v="0.97899999999999998"/>
    <n v="1.9483999999999999"/>
    <n v="0"/>
    <n v="0.33110000000000001"/>
    <n v="1E-4"/>
    <n v="0.6431"/>
    <n v="0.28370000000000001"/>
    <n v="0.25369999999999998"/>
    <n v="4.9545000000000003"/>
    <n v="0.39889999999999998"/>
    <n v="0.32279999999999998"/>
    <n v="1.05"/>
    <n v="1.1980999999999999"/>
    <n v="0"/>
    <n v="0"/>
  </r>
  <r>
    <x v="183"/>
    <x v="182"/>
    <x v="183"/>
    <n v="0.65090000000000003"/>
    <n v="0.92830000000000001"/>
    <n v="2.2559"/>
    <n v="0"/>
    <n v="0.3538"/>
    <n v="1.1620999999999999"/>
    <n v="0.72419999999999995"/>
    <n v="0.1399"/>
    <n v="0"/>
    <n v="1.0843"/>
    <n v="0.57020000000000004"/>
    <n v="0.21099999999999999"/>
    <n v="1.6516999999999999"/>
    <n v="0.62690000000000001"/>
    <n v="0"/>
    <n v="0"/>
  </r>
  <r>
    <x v="184"/>
    <x v="183"/>
    <x v="184"/>
    <n v="0.70740000000000003"/>
    <n v="0"/>
    <n v="2.4062000000000001"/>
    <n v="0"/>
    <n v="0.28460000000000002"/>
    <n v="0.24859999999999999"/>
    <n v="0.80679999999999996"/>
    <n v="0.2482"/>
    <n v="0.15379999999999999"/>
    <n v="4.1962000000000002"/>
    <n v="0.60460000000000003"/>
    <n v="0.41649999999999998"/>
    <n v="1.5753999999999999"/>
    <n v="0.67400000000000004"/>
    <n v="0"/>
    <n v="0"/>
  </r>
  <r>
    <x v="185"/>
    <x v="184"/>
    <x v="185"/>
    <n v="0.64510000000000001"/>
    <n v="0.93799999999999994"/>
    <n v="2.3246000000000002"/>
    <n v="0"/>
    <n v="0.29830000000000001"/>
    <n v="0.1613"/>
    <n v="0.73770000000000002"/>
    <n v="0.122"/>
    <n v="0"/>
    <n v="1.0823"/>
    <n v="0.41310000000000002"/>
    <n v="0.40660000000000002"/>
    <n v="1.6798"/>
    <n v="0.71109999999999995"/>
    <n v="0.748"/>
    <n v="0.7268"/>
  </r>
  <r>
    <x v="186"/>
    <x v="185"/>
    <x v="186"/>
    <n v="0.80740000000000001"/>
    <n v="0.9718"/>
    <n v="2.3452999999999999"/>
    <n v="0"/>
    <n v="0.3387"/>
    <n v="0.63039999999999996"/>
    <n v="0.66439999999999999"/>
    <n v="0.13800000000000001"/>
    <n v="0"/>
    <n v="1.0775999999999999"/>
    <n v="0.62790000000000001"/>
    <n v="0.51500000000000001"/>
    <n v="1.6769000000000001"/>
    <n v="1.0470999999999999"/>
    <n v="0.95189999999999997"/>
    <n v="0.92290000000000005"/>
  </r>
  <r>
    <x v="187"/>
    <x v="186"/>
    <x v="187"/>
    <n v="0.73229999999999995"/>
    <n v="0.82989999999999997"/>
    <n v="2.4264999999999999"/>
    <n v="0"/>
    <n v="0.28839999999999999"/>
    <n v="3.2376"/>
    <n v="0.63349999999999995"/>
    <n v="0.1492"/>
    <n v="0"/>
    <n v="1.0806"/>
    <n v="1.0161"/>
    <n v="0.31369999999999998"/>
    <n v="2.2761999999999998"/>
    <n v="0.91800000000000004"/>
    <n v="0"/>
    <n v="0"/>
  </r>
  <r>
    <x v="188"/>
    <x v="187"/>
    <x v="188"/>
    <n v="0.69299999999999995"/>
    <n v="0"/>
    <n v="2.3473000000000002"/>
    <n v="0"/>
    <n v="0.42859999999999998"/>
    <n v="0.57969999999999999"/>
    <n v="0.79879999999999995"/>
    <n v="0.1973"/>
    <n v="0"/>
    <n v="1.0857000000000001"/>
    <n v="0.6351"/>
    <n v="0.37180000000000002"/>
    <n v="1.4373"/>
    <n v="0.67079999999999995"/>
    <n v="0"/>
    <n v="0"/>
  </r>
  <r>
    <x v="189"/>
    <x v="188"/>
    <x v="189"/>
    <n v="0.46729999999999999"/>
    <n v="0.82099999999999995"/>
    <n v="1.2058"/>
    <n v="0"/>
    <n v="0.34560000000000002"/>
    <n v="0.66859999999999997"/>
    <n v="0.63109999999999999"/>
    <n v="5.4399999999999997E-2"/>
    <n v="0.15509999999999999"/>
    <n v="4.0019"/>
    <n v="0.43540000000000001"/>
    <n v="0.21129999999999999"/>
    <n v="1.0373000000000001"/>
    <n v="0.52059999999999995"/>
    <n v="2.0303"/>
    <n v="1.97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3E6064-D475-4471-93B2-CFC1C3F89E63}"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G19:J26" firstHeaderRow="0" firstDataRow="1" firstDataCol="1"/>
  <pivotFields count="6">
    <pivotField axis="axisRow" numFmtId="22" showAll="0">
      <items count="15">
        <item x="0"/>
        <item x="4"/>
        <item x="5"/>
        <item x="6"/>
        <item x="7"/>
        <item x="8"/>
        <item x="9"/>
        <item x="10"/>
        <item x="11"/>
        <item x="12"/>
        <item x="1"/>
        <item x="2"/>
        <item x="3"/>
        <item x="13"/>
        <item t="default"/>
      </items>
    </pivotField>
    <pivotField dataField="1" showAll="0"/>
    <pivotField dataField="1" showAll="0"/>
    <pivotField dataField="1" showAll="0"/>
    <pivotField showAll="0">
      <items count="7">
        <item sd="0" x="0"/>
        <item sd="0" x="1"/>
        <item sd="0" x="2"/>
        <item sd="0" x="3"/>
        <item sd="0" x="4"/>
        <item sd="0" x="5"/>
        <item t="default"/>
      </items>
    </pivotField>
    <pivotField showAll="0">
      <items count="5">
        <item sd="0" x="0"/>
        <item sd="0" x="1"/>
        <item sd="0" x="2"/>
        <item sd="0" x="3"/>
        <item t="default"/>
      </items>
    </pivotField>
  </pivotFields>
  <rowFields count="1">
    <field x="0"/>
  </rowFields>
  <rowItems count="7">
    <i>
      <x v="7"/>
    </i>
    <i>
      <x v="8"/>
    </i>
    <i>
      <x v="9"/>
    </i>
    <i>
      <x v="10"/>
    </i>
    <i>
      <x v="11"/>
    </i>
    <i>
      <x v="12"/>
    </i>
    <i t="grand">
      <x/>
    </i>
  </rowItems>
  <colFields count="1">
    <field x="-2"/>
  </colFields>
  <colItems count="3">
    <i>
      <x/>
    </i>
    <i i="1">
      <x v="1"/>
    </i>
    <i i="2">
      <x v="2"/>
    </i>
  </colItems>
  <dataFields count="3">
    <dataField name="Sum of 118 Downstairs" fld="1" baseField="0" baseItem="0"/>
    <dataField name="Sum of 120 Upstairs" fld="2" baseField="0" baseItem="0"/>
    <dataField name="Sum of Both" fld="3"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F6AB59F-65EF-4305-92B2-5743650443D4}" name="PivotTable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07:S114" firstHeaderRow="0" firstDataRow="1" firstDataCol="1"/>
  <pivotFields count="19">
    <pivotField axis="axisRow" numFmtId="22" showAll="0">
      <items count="15">
        <item x="0"/>
        <item x="5"/>
        <item x="6"/>
        <item x="7"/>
        <item x="8"/>
        <item x="9"/>
        <item x="10"/>
        <item x="11"/>
        <item x="12"/>
        <item x="13"/>
        <item x="1"/>
        <item x="2"/>
        <item x="3"/>
        <item h="1" x="4"/>
        <item t="default"/>
      </items>
    </pivotField>
    <pivotField dataField="1" showAll="0">
      <items count="190">
        <item x="35"/>
        <item x="36"/>
        <item x="34"/>
        <item x="132"/>
        <item x="167"/>
        <item x="176"/>
        <item x="33"/>
        <item x="14"/>
        <item x="57"/>
        <item x="67"/>
        <item x="19"/>
        <item x="187"/>
        <item x="6"/>
        <item x="43"/>
        <item x="103"/>
        <item x="8"/>
        <item x="171"/>
        <item x="173"/>
        <item x="25"/>
        <item x="179"/>
        <item x="137"/>
        <item x="10"/>
        <item x="159"/>
        <item x="9"/>
        <item x="17"/>
        <item x="182"/>
        <item x="39"/>
        <item x="108"/>
        <item x="13"/>
        <item x="30"/>
        <item x="5"/>
        <item x="158"/>
        <item x="22"/>
        <item x="90"/>
        <item x="15"/>
        <item x="184"/>
        <item x="27"/>
        <item x="183"/>
        <item x="23"/>
        <item x="31"/>
        <item x="133"/>
        <item x="160"/>
        <item x="28"/>
        <item x="156"/>
        <item x="24"/>
        <item x="155"/>
        <item x="4"/>
        <item x="186"/>
        <item x="12"/>
        <item x="177"/>
        <item x="7"/>
        <item x="138"/>
        <item x="42"/>
        <item x="185"/>
        <item x="29"/>
        <item x="131"/>
        <item x="165"/>
        <item x="129"/>
        <item x="120"/>
        <item x="139"/>
        <item x="172"/>
        <item x="20"/>
        <item x="98"/>
        <item x="37"/>
        <item x="152"/>
        <item x="181"/>
        <item x="16"/>
        <item x="175"/>
        <item x="63"/>
        <item x="134"/>
        <item x="162"/>
        <item x="26"/>
        <item x="21"/>
        <item x="60"/>
        <item x="3"/>
        <item x="2"/>
        <item x="65"/>
        <item x="18"/>
        <item x="45"/>
        <item x="41"/>
        <item x="142"/>
        <item x="1"/>
        <item x="140"/>
        <item x="168"/>
        <item x="157"/>
        <item x="64"/>
        <item x="46"/>
        <item x="53"/>
        <item x="174"/>
        <item x="54"/>
        <item x="56"/>
        <item x="166"/>
        <item x="135"/>
        <item x="188"/>
        <item x="32"/>
        <item x="130"/>
        <item x="118"/>
        <item x="61"/>
        <item x="127"/>
        <item x="11"/>
        <item x="170"/>
        <item x="151"/>
        <item x="110"/>
        <item x="145"/>
        <item x="76"/>
        <item x="100"/>
        <item x="116"/>
        <item x="144"/>
        <item x="107"/>
        <item x="59"/>
        <item x="66"/>
        <item x="148"/>
        <item x="104"/>
        <item x="52"/>
        <item x="150"/>
        <item x="141"/>
        <item x="121"/>
        <item x="136"/>
        <item x="115"/>
        <item x="128"/>
        <item x="119"/>
        <item x="77"/>
        <item x="51"/>
        <item x="38"/>
        <item x="81"/>
        <item x="0"/>
        <item x="164"/>
        <item x="69"/>
        <item x="68"/>
        <item x="163"/>
        <item x="99"/>
        <item x="71"/>
        <item x="75"/>
        <item x="47"/>
        <item x="105"/>
        <item x="101"/>
        <item x="40"/>
        <item x="74"/>
        <item x="109"/>
        <item x="114"/>
        <item x="143"/>
        <item x="178"/>
        <item x="92"/>
        <item x="94"/>
        <item x="153"/>
        <item x="62"/>
        <item x="55"/>
        <item x="79"/>
        <item x="50"/>
        <item x="49"/>
        <item x="58"/>
        <item x="124"/>
        <item x="169"/>
        <item x="44"/>
        <item x="180"/>
        <item x="72"/>
        <item x="112"/>
        <item x="91"/>
        <item x="102"/>
        <item x="123"/>
        <item x="113"/>
        <item x="78"/>
        <item x="126"/>
        <item x="73"/>
        <item x="146"/>
        <item x="149"/>
        <item x="154"/>
        <item x="80"/>
        <item x="111"/>
        <item x="48"/>
        <item x="93"/>
        <item x="88"/>
        <item x="117"/>
        <item x="82"/>
        <item x="70"/>
        <item x="122"/>
        <item x="106"/>
        <item x="161"/>
        <item x="95"/>
        <item x="89"/>
        <item x="85"/>
        <item x="83"/>
        <item x="86"/>
        <item x="97"/>
        <item x="84"/>
        <item x="87"/>
        <item x="147"/>
        <item x="96"/>
        <item x="125"/>
        <item t="default"/>
      </items>
    </pivotField>
    <pivotField dataField="1" showAll="0">
      <items count="191">
        <item x="35"/>
        <item x="36"/>
        <item x="37"/>
        <item x="40"/>
        <item x="14"/>
        <item x="44"/>
        <item x="34"/>
        <item x="43"/>
        <item x="58"/>
        <item x="9"/>
        <item x="20"/>
        <item x="168"/>
        <item x="177"/>
        <item x="174"/>
        <item x="104"/>
        <item x="133"/>
        <item x="172"/>
        <item x="8"/>
        <item x="180"/>
        <item x="15"/>
        <item x="26"/>
        <item x="10"/>
        <item x="64"/>
        <item x="188"/>
        <item x="18"/>
        <item x="24"/>
        <item x="183"/>
        <item x="160"/>
        <item x="21"/>
        <item x="185"/>
        <item x="13"/>
        <item x="23"/>
        <item x="32"/>
        <item x="6"/>
        <item x="30"/>
        <item x="16"/>
        <item x="28"/>
        <item x="159"/>
        <item x="138"/>
        <item x="68"/>
        <item x="134"/>
        <item x="31"/>
        <item x="143"/>
        <item x="109"/>
        <item x="42"/>
        <item x="5"/>
        <item x="176"/>
        <item x="38"/>
        <item x="25"/>
        <item x="91"/>
        <item x="182"/>
        <item x="189"/>
        <item x="157"/>
        <item x="17"/>
        <item x="22"/>
        <item x="186"/>
        <item x="140"/>
        <item x="27"/>
        <item x="161"/>
        <item x="19"/>
        <item x="4"/>
        <item x="184"/>
        <item x="156"/>
        <item x="7"/>
        <item x="139"/>
        <item x="153"/>
        <item x="29"/>
        <item x="121"/>
        <item x="46"/>
        <item x="57"/>
        <item x="178"/>
        <item x="99"/>
        <item x="171"/>
        <item x="55"/>
        <item x="169"/>
        <item x="12"/>
        <item x="47"/>
        <item x="67"/>
        <item x="119"/>
        <item x="173"/>
        <item x="2"/>
        <item x="130"/>
        <item x="66"/>
        <item x="39"/>
        <item x="141"/>
        <item x="175"/>
        <item x="3"/>
        <item x="187"/>
        <item x="1"/>
        <item x="62"/>
        <item x="128"/>
        <item x="41"/>
        <item x="117"/>
        <item x="33"/>
        <item x="163"/>
        <item x="61"/>
        <item x="132"/>
        <item x="152"/>
        <item x="101"/>
        <item x="54"/>
        <item x="158"/>
        <item x="65"/>
        <item x="11"/>
        <item x="60"/>
        <item x="131"/>
        <item x="105"/>
        <item x="166"/>
        <item x="167"/>
        <item x="135"/>
        <item x="122"/>
        <item x="53"/>
        <item x="136"/>
        <item x="120"/>
        <item x="142"/>
        <item x="95"/>
        <item x="108"/>
        <item x="52"/>
        <item x="129"/>
        <item x="146"/>
        <item x="151"/>
        <item x="111"/>
        <item x="165"/>
        <item x="137"/>
        <item x="145"/>
        <item x="0"/>
        <item x="82"/>
        <item x="164"/>
        <item x="149"/>
        <item x="102"/>
        <item x="115"/>
        <item x="106"/>
        <item x="116"/>
        <item x="48"/>
        <item x="93"/>
        <item x="80"/>
        <item x="75"/>
        <item x="110"/>
        <item x="94"/>
        <item x="69"/>
        <item x="56"/>
        <item x="70"/>
        <item x="77"/>
        <item x="113"/>
        <item x="125"/>
        <item x="50"/>
        <item x="144"/>
        <item x="78"/>
        <item x="72"/>
        <item x="155"/>
        <item x="100"/>
        <item x="45"/>
        <item x="89"/>
        <item x="92"/>
        <item x="81"/>
        <item x="181"/>
        <item x="76"/>
        <item x="63"/>
        <item x="124"/>
        <item x="59"/>
        <item x="170"/>
        <item x="114"/>
        <item x="150"/>
        <item x="179"/>
        <item x="154"/>
        <item x="103"/>
        <item x="51"/>
        <item x="49"/>
        <item x="73"/>
        <item x="147"/>
        <item x="74"/>
        <item x="118"/>
        <item x="79"/>
        <item x="127"/>
        <item x="112"/>
        <item x="83"/>
        <item x="107"/>
        <item x="123"/>
        <item x="90"/>
        <item x="162"/>
        <item x="96"/>
        <item x="71"/>
        <item x="86"/>
        <item x="84"/>
        <item x="87"/>
        <item x="98"/>
        <item x="88"/>
        <item x="148"/>
        <item x="97"/>
        <item x="85"/>
        <item x="12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7">
    <i>
      <x v="6"/>
    </i>
    <i>
      <x v="7"/>
    </i>
    <i>
      <x v="8"/>
    </i>
    <i>
      <x v="10"/>
    </i>
    <i>
      <x v="11"/>
    </i>
    <i>
      <x v="12"/>
    </i>
    <i t="grand">
      <x/>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dataFields count="18">
    <dataField name="Sum of 120 Subpanel-Mains_B (kWhs)" fld="1" baseField="0" baseItem="0"/>
    <dataField name="Sum of 120 Subpanel-Mains_C (kWhs)" fld="2" baseField="0" baseItem="0"/>
    <dataField name="Sum of 120 Subpanel-Other-ERV (kWhs)" fld="3" baseField="0" baseItem="0"/>
    <dataField name="Sum of 120 Subpanel-Dishwasher-Dishwasher (kWhs)" fld="4" baseField="0" baseItem="0"/>
    <dataField name="Sum of 120 Subpanel-Fridge/Freezer-Refrigerator (kWhs)" fld="5" baseField="0" baseItem="0"/>
    <dataField name="Sum of 120 Subpanel-Computer/Network-Office 20W (kWhs)" fld="6" baseField="0" baseItem="0"/>
    <dataField name="Sum of 120 Subpanel-Kitchen-N Kitchen (kWhs)" fld="7" baseField="0" baseItem="0"/>
    <dataField name="Sum of 120 Subpanel-Cooktop/Range/Oven/Stove-Range (kWhs)" fld="8" baseField="0" baseItem="0"/>
    <dataField name="Sum of 120 Subpanel-Kitchen-S Kitchen (kWhs)" fld="9" baseField="0" baseItem="0"/>
    <dataField name="Sum of 120 Subpanel-Lights-Bath 2d floor (kWhs)" fld="10" baseField="0" baseItem="0"/>
    <dataField name="Sum of 120 Subpanel-Heat Pump-Air Handler (kWhs)" fld="11" baseField="0" baseItem="0"/>
    <dataField name="Sum of 120 Subpanel-Heat Pump-Compressor (kWhs)" fld="12" baseField="0" baseItem="0"/>
    <dataField name="Sum of 120 Subpanel-Room/Multi-use Circuit-Master/Hood (kWhs)" fld="13" baseField="0" baseItem="0"/>
    <dataField name="Sum of 120 Subpanel-Lights-Kitchen Lights (kWhs)" fld="14" baseField="0" baseItem="0"/>
    <dataField name="Sum of 120 Subpanel-Room/Multi-use Circuit-LR Outlets (kWhs)" fld="15" baseField="0" baseItem="0"/>
    <dataField name="Sum of 120 Subpanel-Room/Multi-use Circuit-LR, DR, Office (kWhs)" fld="16" baseField="0" baseItem="0"/>
    <dataField name="Sum of 120 Subpanel-Clothes Washer-B Wash/Dry (kWhs)" fld="17" baseField="0" baseItem="0"/>
    <dataField name="Sum of 120 Subpanel-Clothes Washer-A Wash/Dry (kWhs)" fld="18" baseField="0" baseItem="0"/>
  </dataFields>
  <formats count="3">
    <format dxfId="2">
      <pivotArea outline="0" collapsedLevelsAreSubtotals="1" fieldPosition="0"/>
    </format>
    <format dxfId="1">
      <pivotArea dataOnly="0" labelOnly="1" outline="0" fieldPosition="0">
        <references count="1">
          <reference field="4294967294" count="18">
            <x v="0"/>
            <x v="1"/>
            <x v="2"/>
            <x v="3"/>
            <x v="4"/>
            <x v="5"/>
            <x v="6"/>
            <x v="7"/>
            <x v="8"/>
            <x v="9"/>
            <x v="10"/>
            <x v="11"/>
            <x v="12"/>
            <x v="13"/>
            <x v="14"/>
            <x v="15"/>
            <x v="16"/>
            <x v="17"/>
          </reference>
        </references>
      </pivotArea>
    </format>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eia.gov/tools/faqs/faq.php?id=45&amp;t=8" TargetMode="Externa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07576-B31C-4E40-B18D-F461FFC332CD}">
  <dimension ref="A1:C23"/>
  <sheetViews>
    <sheetView tabSelected="1" workbookViewId="0"/>
    <sheetView topLeftCell="A9" workbookViewId="1">
      <selection activeCell="E56" sqref="E56"/>
    </sheetView>
  </sheetViews>
  <sheetFormatPr defaultRowHeight="15" x14ac:dyDescent="0.25"/>
  <sheetData>
    <row r="1" spans="1:3" x14ac:dyDescent="0.25">
      <c r="A1" t="s">
        <v>0</v>
      </c>
    </row>
    <row r="3" spans="1:3" x14ac:dyDescent="0.25">
      <c r="A3" t="s">
        <v>1</v>
      </c>
    </row>
    <row r="5" spans="1:3" x14ac:dyDescent="0.25">
      <c r="A5" t="s">
        <v>2</v>
      </c>
    </row>
    <row r="7" spans="1:3" x14ac:dyDescent="0.25">
      <c r="A7" t="s">
        <v>3</v>
      </c>
    </row>
    <row r="9" spans="1:3" ht="21" x14ac:dyDescent="0.35">
      <c r="A9" s="224" t="s">
        <v>4</v>
      </c>
    </row>
    <row r="10" spans="1:3" x14ac:dyDescent="0.25">
      <c r="A10" s="28" t="s">
        <v>5</v>
      </c>
    </row>
    <row r="11" spans="1:3" x14ac:dyDescent="0.25">
      <c r="B11" s="223" t="s">
        <v>6</v>
      </c>
    </row>
    <row r="12" spans="1:3" x14ac:dyDescent="0.25">
      <c r="B12" s="38" t="s">
        <v>7</v>
      </c>
    </row>
    <row r="13" spans="1:3" x14ac:dyDescent="0.25">
      <c r="B13" s="38"/>
      <c r="C13" s="38" t="s">
        <v>8</v>
      </c>
    </row>
    <row r="14" spans="1:3" x14ac:dyDescent="0.25">
      <c r="A14" s="28" t="s">
        <v>9</v>
      </c>
      <c r="B14" s="38"/>
      <c r="C14" s="38"/>
    </row>
    <row r="15" spans="1:3" x14ac:dyDescent="0.25">
      <c r="B15" s="38" t="s">
        <v>10</v>
      </c>
    </row>
    <row r="16" spans="1:3" x14ac:dyDescent="0.25">
      <c r="B16" s="38" t="s">
        <v>11</v>
      </c>
    </row>
    <row r="17" spans="1:2" x14ac:dyDescent="0.25">
      <c r="B17" s="38" t="s">
        <v>12</v>
      </c>
    </row>
    <row r="18" spans="1:2" x14ac:dyDescent="0.25">
      <c r="B18" s="38" t="s">
        <v>13</v>
      </c>
    </row>
    <row r="19" spans="1:2" x14ac:dyDescent="0.25">
      <c r="B19" s="38" t="s">
        <v>14</v>
      </c>
    </row>
    <row r="21" spans="1:2" x14ac:dyDescent="0.25">
      <c r="A21" t="s">
        <v>15</v>
      </c>
    </row>
    <row r="22" spans="1:2" x14ac:dyDescent="0.25">
      <c r="B22" t="s">
        <v>16</v>
      </c>
    </row>
    <row r="23" spans="1:2" x14ac:dyDescent="0.25">
      <c r="B23" t="s">
        <v>17</v>
      </c>
    </row>
  </sheetData>
  <hyperlinks>
    <hyperlink ref="B11" location="'HDD Fit for baseline; SCOP est.'!A1" display="Linear modeling of monthly gas heat baseline load at HDD bases from 39 to 71 with resulting SCOP computations" xr:uid="{0B8685C2-B557-4CFB-954F-F2C66F2BE08A}"/>
    <hyperlink ref="B12" location="'HDD Fit for installed'!A1" display="Linear modeling of installed pump power use  at HDD bases from 39 to 71" xr:uid="{738A796B-F6B6-4100-912C-56C2D16BD471}"/>
    <hyperlink ref="B17" location="HDD!A1" display="Heating degree days monthly history with HDD bases from 39 to 71 -- mean Logan and Bedford" xr:uid="{46E0E866-FAF9-4AD6-BBF4-F59ACD63CEBD}"/>
    <hyperlink ref="B18" location="HDD!A1" display="Heating degree days daily history with HDD bases from 39 to 71 -- mean Logan and Bedford" xr:uid="{56301C97-F4D7-4040-834E-D8DD22DD1258}"/>
    <hyperlink ref="B15" location="'Gas Baseline'!A1" display="Gas use baseline data and adjustments" xr:uid="{9BB54C84-7641-4EDD-B578-8E238D2C88B3}"/>
    <hyperlink ref="C13" location="'DAILY HDD51 118'!A1" display="Graphic analysis of daily regression results -- shows leak effect" xr:uid="{FC3835FC-30F6-42EF-ACA3-42C7B0860980}"/>
    <hyperlink ref="B16" location="kwh!A1" display="Installed heat pump daily kwh" xr:uid="{3828D0A8-5AF8-4C6F-A553-141E70B12221}"/>
    <hyperlink ref="B19" location="RECS!A1" display="Tables from Residential Energy Use Survey used to estimate non-heating gas use in downstairs unit" xr:uid="{A1E0CFC0-4937-44D4-BA6D-A199905A085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84E5-D013-4F3D-94C5-471DC76EA035}">
  <dimension ref="A1:AX207"/>
  <sheetViews>
    <sheetView topLeftCell="A12" workbookViewId="0">
      <selection activeCell="B25" sqref="B25:C25"/>
    </sheetView>
    <sheetView topLeftCell="A6" workbookViewId="1">
      <selection activeCell="K33" sqref="K33"/>
    </sheetView>
  </sheetViews>
  <sheetFormatPr defaultRowHeight="15" x14ac:dyDescent="0.25"/>
  <sheetData>
    <row r="1" spans="1:11" x14ac:dyDescent="0.25">
      <c r="A1" t="s">
        <v>132</v>
      </c>
    </row>
    <row r="3" spans="1:11" ht="26.25" x14ac:dyDescent="0.4">
      <c r="K3" s="178" t="s">
        <v>133</v>
      </c>
    </row>
    <row r="4" spans="1:11" ht="15.75" thickBot="1" x14ac:dyDescent="0.3"/>
    <row r="5" spans="1:11" x14ac:dyDescent="0.25">
      <c r="A5" s="23" t="s">
        <v>134</v>
      </c>
      <c r="B5" s="23"/>
    </row>
    <row r="6" spans="1:11" x14ac:dyDescent="0.25">
      <c r="A6" t="s">
        <v>135</v>
      </c>
      <c r="B6">
        <v>0.88764946304574277</v>
      </c>
    </row>
    <row r="7" spans="1:11" x14ac:dyDescent="0.25">
      <c r="A7" t="s">
        <v>136</v>
      </c>
      <c r="B7">
        <v>0.78792156924539547</v>
      </c>
    </row>
    <row r="8" spans="1:11" x14ac:dyDescent="0.25">
      <c r="A8" t="s">
        <v>137</v>
      </c>
      <c r="B8">
        <v>0.78673677354285576</v>
      </c>
    </row>
    <row r="9" spans="1:11" x14ac:dyDescent="0.25">
      <c r="A9" t="s">
        <v>138</v>
      </c>
      <c r="B9">
        <v>3.6353543110288822</v>
      </c>
    </row>
    <row r="10" spans="1:11" ht="15.75" thickBot="1" x14ac:dyDescent="0.3">
      <c r="A10" s="21" t="s">
        <v>139</v>
      </c>
      <c r="B10" s="21">
        <v>181</v>
      </c>
    </row>
    <row r="12" spans="1:11" ht="15.75" thickBot="1" x14ac:dyDescent="0.3">
      <c r="A12" t="s">
        <v>140</v>
      </c>
    </row>
    <row r="13" spans="1:11" x14ac:dyDescent="0.25">
      <c r="A13" s="22"/>
      <c r="B13" s="22" t="s">
        <v>141</v>
      </c>
      <c r="C13" s="22" t="s">
        <v>142</v>
      </c>
      <c r="D13" s="22" t="s">
        <v>143</v>
      </c>
      <c r="E13" s="22" t="s">
        <v>144</v>
      </c>
      <c r="F13" s="22" t="s">
        <v>145</v>
      </c>
    </row>
    <row r="14" spans="1:11" x14ac:dyDescent="0.25">
      <c r="A14" t="s">
        <v>146</v>
      </c>
      <c r="B14">
        <v>1</v>
      </c>
      <c r="C14">
        <v>8788.8693503942504</v>
      </c>
      <c r="D14">
        <v>8788.8693503942504</v>
      </c>
      <c r="E14">
        <v>665.02736932319385</v>
      </c>
      <c r="F14">
        <v>3.5274338612847167E-62</v>
      </c>
    </row>
    <row r="15" spans="1:11" x14ac:dyDescent="0.25">
      <c r="A15" t="s">
        <v>147</v>
      </c>
      <c r="B15">
        <v>179</v>
      </c>
      <c r="C15">
        <v>2365.6283730422142</v>
      </c>
      <c r="D15">
        <v>13.21580096671628</v>
      </c>
    </row>
    <row r="16" spans="1:11" ht="15.75" thickBot="1" x14ac:dyDescent="0.3">
      <c r="A16" s="21" t="s">
        <v>148</v>
      </c>
      <c r="B16" s="21">
        <v>180</v>
      </c>
      <c r="C16" s="21">
        <v>11154.497723436465</v>
      </c>
      <c r="D16" s="21"/>
      <c r="E16" s="21"/>
      <c r="F16" s="21"/>
    </row>
    <row r="17" spans="1:9" ht="15.75" thickBot="1" x14ac:dyDescent="0.3"/>
    <row r="18" spans="1:9" x14ac:dyDescent="0.25">
      <c r="A18" s="22"/>
      <c r="B18" s="22" t="s">
        <v>149</v>
      </c>
      <c r="C18" s="22" t="s">
        <v>138</v>
      </c>
      <c r="D18" s="22" t="s">
        <v>150</v>
      </c>
      <c r="E18" s="22" t="s">
        <v>151</v>
      </c>
      <c r="F18" s="22" t="s">
        <v>152</v>
      </c>
      <c r="G18" s="22" t="s">
        <v>153</v>
      </c>
      <c r="H18" s="22" t="s">
        <v>154</v>
      </c>
      <c r="I18" s="22" t="s">
        <v>155</v>
      </c>
    </row>
    <row r="19" spans="1:9" x14ac:dyDescent="0.25">
      <c r="A19" t="s">
        <v>156</v>
      </c>
      <c r="B19">
        <v>0.60758271251474483</v>
      </c>
      <c r="C19">
        <v>0.45015610215426427</v>
      </c>
      <c r="D19">
        <v>1.3497155977828597</v>
      </c>
      <c r="E19">
        <v>0.17881167373847931</v>
      </c>
      <c r="F19">
        <v>-0.28071276994316097</v>
      </c>
      <c r="G19">
        <v>1.4958781949726507</v>
      </c>
      <c r="H19">
        <v>-0.28071276994316097</v>
      </c>
      <c r="I19">
        <v>1.4958781949726507</v>
      </c>
    </row>
    <row r="20" spans="1:9" ht="15.75" thickBot="1" x14ac:dyDescent="0.3">
      <c r="A20" s="21" t="s">
        <v>157</v>
      </c>
      <c r="B20" s="21">
        <v>0.8529241887199055</v>
      </c>
      <c r="C20" s="21">
        <v>3.307430077334475E-2</v>
      </c>
      <c r="D20" s="21">
        <v>25.788124579410439</v>
      </c>
      <c r="E20" s="21">
        <v>3.5274338612850176E-62</v>
      </c>
      <c r="F20" s="21">
        <v>0.78765849128335719</v>
      </c>
      <c r="G20" s="21">
        <v>0.91818988615645381</v>
      </c>
      <c r="H20" s="21">
        <v>0.78765849128335719</v>
      </c>
      <c r="I20" s="21">
        <v>0.91818988615645381</v>
      </c>
    </row>
    <row r="24" spans="1:9" x14ac:dyDescent="0.25">
      <c r="A24" t="s">
        <v>158</v>
      </c>
      <c r="F24" t="s">
        <v>159</v>
      </c>
    </row>
    <row r="25" spans="1:9" ht="15.75" thickBot="1" x14ac:dyDescent="0.3"/>
    <row r="26" spans="1:9" x14ac:dyDescent="0.25">
      <c r="A26" s="22" t="s">
        <v>160</v>
      </c>
      <c r="B26" s="22" t="s">
        <v>161</v>
      </c>
      <c r="C26" s="22" t="s">
        <v>162</v>
      </c>
      <c r="D26" s="22" t="s">
        <v>163</v>
      </c>
      <c r="F26" s="22" t="s">
        <v>164</v>
      </c>
      <c r="G26" s="22" t="s">
        <v>165</v>
      </c>
    </row>
    <row r="27" spans="1:9" x14ac:dyDescent="0.25">
      <c r="A27">
        <v>1</v>
      </c>
      <c r="B27">
        <v>1.0766910163106929</v>
      </c>
      <c r="C27">
        <v>-0.91969101631069283</v>
      </c>
      <c r="D27">
        <v>-0.25369092769676693</v>
      </c>
      <c r="F27">
        <v>0.27624309392265195</v>
      </c>
      <c r="G27">
        <v>5.1999999999999998E-2</v>
      </c>
    </row>
    <row r="28" spans="1:9" x14ac:dyDescent="0.25">
      <c r="A28">
        <v>2</v>
      </c>
      <c r="B28">
        <v>1.7590303672866172</v>
      </c>
      <c r="C28">
        <v>-0.80903036728661726</v>
      </c>
      <c r="D28">
        <v>-0.22316589025206046</v>
      </c>
      <c r="F28">
        <v>0.82872928176795591</v>
      </c>
      <c r="G28">
        <v>0.157</v>
      </c>
    </row>
    <row r="29" spans="1:9" x14ac:dyDescent="0.25">
      <c r="A29">
        <v>3</v>
      </c>
      <c r="B29">
        <v>1.0766910163106929</v>
      </c>
      <c r="C29">
        <v>-0.12969101631069291</v>
      </c>
      <c r="D29">
        <v>-3.5774443436208746E-2</v>
      </c>
      <c r="F29">
        <v>1.3812154696132597</v>
      </c>
      <c r="G29">
        <v>0.25700000000000001</v>
      </c>
    </row>
    <row r="30" spans="1:9" x14ac:dyDescent="0.25">
      <c r="A30">
        <v>4</v>
      </c>
      <c r="B30">
        <v>0.60758271251474483</v>
      </c>
      <c r="C30">
        <v>0.33341728748525512</v>
      </c>
      <c r="D30">
        <v>9.1971041874023551E-2</v>
      </c>
      <c r="F30">
        <v>1.9337016574585637</v>
      </c>
      <c r="G30">
        <v>0.48699999999999999</v>
      </c>
    </row>
    <row r="31" spans="1:9" x14ac:dyDescent="0.25">
      <c r="A31">
        <v>5</v>
      </c>
      <c r="B31">
        <v>0.60758271251474483</v>
      </c>
      <c r="C31">
        <v>0.10341728748525514</v>
      </c>
      <c r="D31">
        <v>2.852700215259522E-2</v>
      </c>
      <c r="F31">
        <v>2.4861878453038675</v>
      </c>
      <c r="G31">
        <v>0.53700000000000003</v>
      </c>
    </row>
    <row r="32" spans="1:9" x14ac:dyDescent="0.25">
      <c r="A32">
        <v>6</v>
      </c>
      <c r="B32">
        <v>0.60758271251474483</v>
      </c>
      <c r="C32">
        <v>-4.5827125147448466E-3</v>
      </c>
      <c r="D32">
        <v>-1.264112151379821E-3</v>
      </c>
      <c r="F32">
        <v>3.0386740331491713</v>
      </c>
      <c r="G32">
        <v>0.60299999999999998</v>
      </c>
    </row>
    <row r="33" spans="1:50" ht="26.25" x14ac:dyDescent="0.4">
      <c r="A33">
        <v>7</v>
      </c>
      <c r="B33">
        <v>1.7163841578506218</v>
      </c>
      <c r="C33">
        <v>-0.76138415785062186</v>
      </c>
      <c r="D33">
        <v>-0.21002298588670051</v>
      </c>
      <c r="F33">
        <v>3.5911602209944755</v>
      </c>
      <c r="G33">
        <v>0.71099999999999997</v>
      </c>
      <c r="K33" s="178" t="s">
        <v>166</v>
      </c>
    </row>
    <row r="34" spans="1:50" x14ac:dyDescent="0.25">
      <c r="A34">
        <v>8</v>
      </c>
      <c r="B34">
        <v>4.0192794673943668</v>
      </c>
      <c r="C34">
        <v>-3.0712794673943669</v>
      </c>
      <c r="D34">
        <v>-0.84719294141293688</v>
      </c>
      <c r="F34">
        <v>4.1436464088397793</v>
      </c>
      <c r="G34">
        <v>0.73099999999999998</v>
      </c>
    </row>
    <row r="35" spans="1:50" x14ac:dyDescent="0.25">
      <c r="A35">
        <v>9</v>
      </c>
      <c r="B35">
        <v>2.2707848805185606</v>
      </c>
      <c r="C35">
        <v>-1.3227848805185607</v>
      </c>
      <c r="D35">
        <v>-0.36488181088054089</v>
      </c>
      <c r="F35">
        <v>4.6961325966850831</v>
      </c>
      <c r="G35">
        <v>0.77400000000000002</v>
      </c>
    </row>
    <row r="36" spans="1:50" x14ac:dyDescent="0.25">
      <c r="A36">
        <v>10</v>
      </c>
      <c r="B36">
        <v>2.9104780220584896</v>
      </c>
      <c r="C36">
        <v>-1.9574780220584898</v>
      </c>
      <c r="D36">
        <v>-0.53995788428392089</v>
      </c>
      <c r="F36">
        <v>5.2486187845303869</v>
      </c>
      <c r="G36">
        <v>0.81599999999999995</v>
      </c>
    </row>
    <row r="37" spans="1:50" x14ac:dyDescent="0.25">
      <c r="A37">
        <v>11</v>
      </c>
      <c r="B37">
        <v>1.9722614144665938</v>
      </c>
      <c r="C37">
        <v>-1.2412614144665937</v>
      </c>
      <c r="D37">
        <v>-0.34239408036562996</v>
      </c>
      <c r="F37">
        <v>5.8011049723756907</v>
      </c>
      <c r="G37">
        <v>0.84</v>
      </c>
    </row>
    <row r="38" spans="1:50" x14ac:dyDescent="0.25">
      <c r="A38">
        <v>12</v>
      </c>
      <c r="B38">
        <v>0.65022892195074011</v>
      </c>
      <c r="C38">
        <v>0.2347710780492599</v>
      </c>
      <c r="D38">
        <v>6.4760111309564342E-2</v>
      </c>
      <c r="F38">
        <v>6.3535911602209945</v>
      </c>
      <c r="G38">
        <v>0.86499999999999999</v>
      </c>
    </row>
    <row r="39" spans="1:50" x14ac:dyDescent="0.25">
      <c r="A39">
        <v>13</v>
      </c>
      <c r="B39">
        <v>0.60758271251474483</v>
      </c>
      <c r="C39">
        <v>0.28541728748525519</v>
      </c>
      <c r="D39">
        <v>7.8730546627812439E-2</v>
      </c>
      <c r="F39">
        <v>6.9060773480662991</v>
      </c>
      <c r="G39">
        <v>0.86499999999999999</v>
      </c>
    </row>
    <row r="40" spans="1:50" x14ac:dyDescent="0.25">
      <c r="A40">
        <v>14</v>
      </c>
      <c r="B40">
        <v>1.3752144823626598</v>
      </c>
      <c r="C40">
        <v>-0.5592144823626598</v>
      </c>
      <c r="D40">
        <v>-0.15425576448615033</v>
      </c>
      <c r="F40">
        <v>7.4585635359116029</v>
      </c>
      <c r="G40">
        <v>0.873</v>
      </c>
    </row>
    <row r="41" spans="1:50" x14ac:dyDescent="0.25">
      <c r="A41">
        <v>15</v>
      </c>
      <c r="B41">
        <v>1.8869689955946032</v>
      </c>
      <c r="C41">
        <v>-1.0139689955946032</v>
      </c>
      <c r="D41">
        <v>-0.27969690970782957</v>
      </c>
      <c r="F41">
        <v>8.0110497237569067</v>
      </c>
      <c r="G41">
        <v>0.88500000000000001</v>
      </c>
    </row>
    <row r="42" spans="1:50" x14ac:dyDescent="0.25">
      <c r="A42">
        <v>16</v>
      </c>
      <c r="B42">
        <v>1.8443227861586078</v>
      </c>
      <c r="C42">
        <v>-0.89732278615860783</v>
      </c>
      <c r="D42">
        <v>-0.24752079342604114</v>
      </c>
      <c r="F42">
        <v>8.5635359116022105</v>
      </c>
      <c r="G42">
        <v>0.89300000000000002</v>
      </c>
      <c r="AX42" s="42">
        <f>HDD!AV315</f>
        <v>0</v>
      </c>
    </row>
    <row r="43" spans="1:50" x14ac:dyDescent="0.25">
      <c r="A43">
        <v>17</v>
      </c>
      <c r="B43">
        <v>1.1619834351826834</v>
      </c>
      <c r="C43">
        <v>-0.20998343518268348</v>
      </c>
      <c r="D43">
        <v>-5.7922597402487584E-2</v>
      </c>
      <c r="F43">
        <v>9.1160220994475143</v>
      </c>
      <c r="G43">
        <v>0.93700000000000006</v>
      </c>
    </row>
    <row r="44" spans="1:50" x14ac:dyDescent="0.25">
      <c r="A44">
        <v>18</v>
      </c>
      <c r="B44">
        <v>4.3604491428823291</v>
      </c>
      <c r="C44">
        <v>-3.4114491428823293</v>
      </c>
      <c r="D44">
        <v>-0.9410265866463442</v>
      </c>
      <c r="F44">
        <v>9.6685082872928181</v>
      </c>
      <c r="G44">
        <v>0.94099999999999995</v>
      </c>
    </row>
    <row r="45" spans="1:50" x14ac:dyDescent="0.25">
      <c r="A45">
        <v>19</v>
      </c>
      <c r="B45">
        <v>3.933987048522376</v>
      </c>
      <c r="C45">
        <v>-2.9889870485223762</v>
      </c>
      <c r="D45">
        <v>-0.82449310014473254</v>
      </c>
      <c r="F45">
        <v>10.220994475138122</v>
      </c>
      <c r="G45">
        <v>0.94099999999999995</v>
      </c>
    </row>
    <row r="46" spans="1:50" x14ac:dyDescent="0.25">
      <c r="A46">
        <v>20</v>
      </c>
      <c r="B46">
        <v>3.5075249541624238</v>
      </c>
      <c r="C46">
        <v>-2.5615249541624241</v>
      </c>
      <c r="D46">
        <v>-0.70658039538830764</v>
      </c>
      <c r="F46">
        <v>10.773480662983426</v>
      </c>
      <c r="G46">
        <v>0.94099999999999995</v>
      </c>
    </row>
    <row r="47" spans="1:50" x14ac:dyDescent="0.25">
      <c r="A47">
        <v>21</v>
      </c>
      <c r="B47">
        <v>3.0384166503664756</v>
      </c>
      <c r="C47">
        <v>-2.1734166503664758</v>
      </c>
      <c r="D47">
        <v>-0.59952318390028014</v>
      </c>
      <c r="F47">
        <v>11.325966850828729</v>
      </c>
      <c r="G47">
        <v>0.94199999999999995</v>
      </c>
    </row>
    <row r="48" spans="1:50" x14ac:dyDescent="0.25">
      <c r="A48">
        <v>22</v>
      </c>
      <c r="B48">
        <v>2.1002000427745795</v>
      </c>
      <c r="C48">
        <v>-1.1632000427745794</v>
      </c>
      <c r="D48">
        <v>-0.32086134659894594</v>
      </c>
      <c r="F48">
        <v>11.878453038674033</v>
      </c>
      <c r="G48">
        <v>0.94299999999999995</v>
      </c>
    </row>
    <row r="49" spans="1:7" x14ac:dyDescent="0.25">
      <c r="A49">
        <v>23</v>
      </c>
      <c r="B49">
        <v>0.60758271251474483</v>
      </c>
      <c r="C49">
        <v>0.33741728748525512</v>
      </c>
      <c r="D49">
        <v>9.3074416477874483E-2</v>
      </c>
      <c r="F49">
        <v>12.430939226519337</v>
      </c>
      <c r="G49">
        <v>0.94499999999999995</v>
      </c>
    </row>
    <row r="50" spans="1:7" x14ac:dyDescent="0.25">
      <c r="A50">
        <v>24</v>
      </c>
      <c r="B50">
        <v>0.60758271251474483</v>
      </c>
      <c r="C50">
        <v>0.33341728748525512</v>
      </c>
      <c r="D50">
        <v>9.1971041874023551E-2</v>
      </c>
      <c r="F50">
        <v>12.983425414364641</v>
      </c>
      <c r="G50">
        <v>0.94499999999999995</v>
      </c>
    </row>
    <row r="51" spans="1:7" x14ac:dyDescent="0.25">
      <c r="A51">
        <v>25</v>
      </c>
      <c r="B51">
        <v>0.60758271251474483</v>
      </c>
      <c r="C51">
        <v>0.25741728748525516</v>
      </c>
      <c r="D51">
        <v>7.1006924400855945E-2</v>
      </c>
      <c r="F51">
        <v>13.535911602209946</v>
      </c>
      <c r="G51">
        <v>0.94599999999999995</v>
      </c>
    </row>
    <row r="52" spans="1:7" x14ac:dyDescent="0.25">
      <c r="A52">
        <v>26</v>
      </c>
      <c r="B52">
        <v>0.82081375969472115</v>
      </c>
      <c r="C52">
        <v>0.12518624030527881</v>
      </c>
      <c r="D52">
        <v>3.453182957610601E-2</v>
      </c>
      <c r="F52">
        <v>14.08839779005525</v>
      </c>
      <c r="G52">
        <v>0.94599999999999995</v>
      </c>
    </row>
    <row r="53" spans="1:7" x14ac:dyDescent="0.25">
      <c r="A53">
        <v>27</v>
      </c>
      <c r="B53">
        <v>5.7677740542701725</v>
      </c>
      <c r="C53">
        <v>-4.8217740542701728</v>
      </c>
      <c r="D53">
        <v>-1.3300557592472584</v>
      </c>
      <c r="F53">
        <v>14.640883977900554</v>
      </c>
      <c r="G53">
        <v>0.94599999999999995</v>
      </c>
    </row>
    <row r="54" spans="1:7" x14ac:dyDescent="0.25">
      <c r="A54">
        <v>28</v>
      </c>
      <c r="B54">
        <v>6.705990661862069</v>
      </c>
      <c r="C54">
        <v>-5.7639906618620689</v>
      </c>
      <c r="D54">
        <v>-1.5899602282831267</v>
      </c>
      <c r="F54">
        <v>15.193370165745858</v>
      </c>
      <c r="G54">
        <v>0.94599999999999995</v>
      </c>
    </row>
    <row r="55" spans="1:7" x14ac:dyDescent="0.25">
      <c r="A55">
        <v>29</v>
      </c>
      <c r="B55">
        <v>6.1515899391941309</v>
      </c>
      <c r="C55">
        <v>-5.210589939194131</v>
      </c>
      <c r="D55">
        <v>-1.4373081524969884</v>
      </c>
      <c r="F55">
        <v>15.745856353591162</v>
      </c>
      <c r="G55">
        <v>0.94699999999999995</v>
      </c>
    </row>
    <row r="56" spans="1:7" x14ac:dyDescent="0.25">
      <c r="A56">
        <v>30</v>
      </c>
      <c r="B56">
        <v>3.2090014881104563</v>
      </c>
      <c r="C56">
        <v>-2.2660014881104562</v>
      </c>
      <c r="D56">
        <v>-0.62506212356737179</v>
      </c>
      <c r="F56">
        <v>16.298342541436465</v>
      </c>
      <c r="G56">
        <v>0.94699999999999995</v>
      </c>
    </row>
    <row r="57" spans="1:7" x14ac:dyDescent="0.25">
      <c r="A57">
        <v>31</v>
      </c>
      <c r="B57">
        <v>0.60758271251474483</v>
      </c>
      <c r="C57">
        <v>0.34041728748525513</v>
      </c>
      <c r="D57">
        <v>9.3901947430762689E-2</v>
      </c>
      <c r="F57">
        <v>16.850828729281769</v>
      </c>
      <c r="G57">
        <v>0.94799999999999995</v>
      </c>
    </row>
    <row r="58" spans="1:7" x14ac:dyDescent="0.25">
      <c r="A58">
        <v>32</v>
      </c>
      <c r="B58">
        <v>1.5457993201066409</v>
      </c>
      <c r="C58">
        <v>-0.70579932010664093</v>
      </c>
      <c r="D58">
        <v>-0.19469026130522976</v>
      </c>
      <c r="F58">
        <v>17.403314917127073</v>
      </c>
      <c r="G58">
        <v>0.94799999999999995</v>
      </c>
    </row>
    <row r="59" spans="1:7" x14ac:dyDescent="0.25">
      <c r="A59">
        <v>33</v>
      </c>
      <c r="B59">
        <v>3.6781097919064045</v>
      </c>
      <c r="C59">
        <v>-2.7241097919064048</v>
      </c>
      <c r="D59">
        <v>-0.75142839062279054</v>
      </c>
      <c r="F59">
        <v>17.955801104972377</v>
      </c>
      <c r="G59">
        <v>0.94799999999999995</v>
      </c>
    </row>
    <row r="60" spans="1:7" x14ac:dyDescent="0.25">
      <c r="A60">
        <v>34</v>
      </c>
      <c r="B60">
        <v>0.99139859743870229</v>
      </c>
      <c r="C60">
        <v>-0.21739859743870227</v>
      </c>
      <c r="D60">
        <v>-5.9968022831668855E-2</v>
      </c>
      <c r="F60">
        <v>18.50828729281768</v>
      </c>
      <c r="G60">
        <v>0.94899999999999995</v>
      </c>
    </row>
    <row r="61" spans="1:7" x14ac:dyDescent="0.25">
      <c r="A61">
        <v>35</v>
      </c>
      <c r="B61">
        <v>0.60758271251474483</v>
      </c>
      <c r="C61">
        <v>-0.12058271251474484</v>
      </c>
      <c r="D61">
        <v>-3.326197566305672E-2</v>
      </c>
      <c r="F61">
        <v>19.060773480662984</v>
      </c>
      <c r="G61">
        <v>0.95</v>
      </c>
    </row>
    <row r="62" spans="1:7" x14ac:dyDescent="0.25">
      <c r="A62">
        <v>36</v>
      </c>
      <c r="B62">
        <v>0.60758271251474483</v>
      </c>
      <c r="C62">
        <v>-0.55558271251474478</v>
      </c>
      <c r="D62">
        <v>-0.15325396383184509</v>
      </c>
      <c r="F62">
        <v>19.613259668508288</v>
      </c>
      <c r="G62">
        <v>0.95199999999999996</v>
      </c>
    </row>
    <row r="63" spans="1:7" x14ac:dyDescent="0.25">
      <c r="A63">
        <v>37</v>
      </c>
      <c r="B63">
        <v>0.60758271251474483</v>
      </c>
      <c r="C63">
        <v>-0.35058271251474482</v>
      </c>
      <c r="D63">
        <v>-9.6706015384485061E-2</v>
      </c>
      <c r="F63">
        <v>20.165745856353592</v>
      </c>
      <c r="G63">
        <v>0.95299999999999996</v>
      </c>
    </row>
    <row r="64" spans="1:7" x14ac:dyDescent="0.25">
      <c r="A64">
        <v>38</v>
      </c>
      <c r="B64">
        <v>3.8060484202143905</v>
      </c>
      <c r="C64">
        <v>-2.8600484202143903</v>
      </c>
      <c r="D64">
        <v>-0.78892619816213105</v>
      </c>
      <c r="F64">
        <v>20.718232044198896</v>
      </c>
      <c r="G64">
        <v>0.95399999999999996</v>
      </c>
    </row>
    <row r="65" spans="1:7" x14ac:dyDescent="0.25">
      <c r="A65">
        <v>39</v>
      </c>
      <c r="B65">
        <v>8.6250700864818572</v>
      </c>
      <c r="C65">
        <v>-1.9000700864818576</v>
      </c>
      <c r="D65">
        <v>-0.52412226974022935</v>
      </c>
      <c r="F65">
        <v>21.270718232044199</v>
      </c>
      <c r="G65">
        <v>0.95499999999999996</v>
      </c>
    </row>
    <row r="66" spans="1:7" x14ac:dyDescent="0.25">
      <c r="A66">
        <v>40</v>
      </c>
      <c r="B66">
        <v>2.6119545560065225</v>
      </c>
      <c r="C66">
        <v>2.0870454439934774</v>
      </c>
      <c r="D66">
        <v>0.57569823499629658</v>
      </c>
      <c r="F66">
        <v>21.823204419889503</v>
      </c>
      <c r="G66">
        <v>1.1140000000000001</v>
      </c>
    </row>
    <row r="67" spans="1:7" x14ac:dyDescent="0.25">
      <c r="A67">
        <v>41</v>
      </c>
      <c r="B67">
        <v>0.60758271251474483</v>
      </c>
      <c r="C67">
        <v>0.67941728748525509</v>
      </c>
      <c r="D67">
        <v>0.1874129451071288</v>
      </c>
      <c r="F67">
        <v>22.375690607734807</v>
      </c>
      <c r="G67">
        <v>1.119</v>
      </c>
    </row>
    <row r="68" spans="1:7" x14ac:dyDescent="0.25">
      <c r="A68">
        <v>42</v>
      </c>
      <c r="B68">
        <v>0.60758271251474483</v>
      </c>
      <c r="C68">
        <v>-7.0582712514744794E-2</v>
      </c>
      <c r="D68">
        <v>-1.9469793114920114E-2</v>
      </c>
      <c r="F68">
        <v>22.928176795580111</v>
      </c>
      <c r="G68">
        <v>1.2869999999999999</v>
      </c>
    </row>
    <row r="69" spans="1:7" x14ac:dyDescent="0.25">
      <c r="A69">
        <v>43</v>
      </c>
      <c r="B69">
        <v>2.3987235088265466</v>
      </c>
      <c r="C69">
        <v>-1.2847235088265465</v>
      </c>
      <c r="D69">
        <v>-0.35438282315236613</v>
      </c>
      <c r="F69">
        <v>23.480662983425415</v>
      </c>
      <c r="G69">
        <v>2.4300000000000002</v>
      </c>
    </row>
    <row r="70" spans="1:7" x14ac:dyDescent="0.25">
      <c r="A70">
        <v>44</v>
      </c>
      <c r="B70">
        <v>11.994120631925485</v>
      </c>
      <c r="C70">
        <v>-10.875120631925485</v>
      </c>
      <c r="D70">
        <v>-2.9998329797704582</v>
      </c>
      <c r="F70">
        <v>24.033149171270718</v>
      </c>
      <c r="G70">
        <v>2.7709999999999999</v>
      </c>
    </row>
    <row r="71" spans="1:7" x14ac:dyDescent="0.25">
      <c r="A71">
        <v>45</v>
      </c>
      <c r="B71">
        <v>13.614676590493303</v>
      </c>
      <c r="C71">
        <v>-6.089676590493303</v>
      </c>
      <c r="D71">
        <v>-1.679798623903954</v>
      </c>
      <c r="F71">
        <v>24.585635359116022</v>
      </c>
      <c r="G71">
        <v>2.9809999999999999</v>
      </c>
    </row>
    <row r="72" spans="1:7" x14ac:dyDescent="0.25">
      <c r="A72">
        <v>46</v>
      </c>
      <c r="B72">
        <v>6.3221747769381116</v>
      </c>
      <c r="C72">
        <v>0.5108252230618886</v>
      </c>
      <c r="D72">
        <v>0.14090789453324326</v>
      </c>
      <c r="F72">
        <v>25.138121546961326</v>
      </c>
      <c r="G72">
        <v>2.99</v>
      </c>
    </row>
    <row r="73" spans="1:7" x14ac:dyDescent="0.25">
      <c r="A73">
        <v>47</v>
      </c>
      <c r="B73">
        <v>9.7765177412537287</v>
      </c>
      <c r="C73">
        <v>-7.0055177412537288</v>
      </c>
      <c r="D73">
        <v>-1.9324275906316197</v>
      </c>
      <c r="F73">
        <v>25.69060773480663</v>
      </c>
      <c r="G73">
        <v>2.9940000000000002</v>
      </c>
    </row>
    <row r="74" spans="1:7" x14ac:dyDescent="0.25">
      <c r="A74">
        <v>48</v>
      </c>
      <c r="B74">
        <v>12.079413050797474</v>
      </c>
      <c r="C74">
        <v>-7.2744130507974738</v>
      </c>
      <c r="D74">
        <v>-2.00660065454292</v>
      </c>
      <c r="F74">
        <v>26.243093922651934</v>
      </c>
      <c r="G74">
        <v>3.5470000000000002</v>
      </c>
    </row>
    <row r="75" spans="1:7" x14ac:dyDescent="0.25">
      <c r="A75">
        <v>49</v>
      </c>
      <c r="B75">
        <v>13.699969009365295</v>
      </c>
      <c r="C75">
        <v>-7.2749690093652957</v>
      </c>
      <c r="D75">
        <v>-2.0067540121840524</v>
      </c>
      <c r="F75">
        <v>26.795580110497241</v>
      </c>
      <c r="G75">
        <v>3.714</v>
      </c>
    </row>
    <row r="76" spans="1:7" x14ac:dyDescent="0.25">
      <c r="A76">
        <v>50</v>
      </c>
      <c r="B76">
        <v>16.00286431890904</v>
      </c>
      <c r="C76">
        <v>-7.116864318909041</v>
      </c>
      <c r="D76">
        <v>-1.9631418371342664</v>
      </c>
      <c r="F76">
        <v>27.348066298342545</v>
      </c>
      <c r="G76">
        <v>4.0789999999999997</v>
      </c>
    </row>
    <row r="77" spans="1:7" x14ac:dyDescent="0.25">
      <c r="A77">
        <v>51</v>
      </c>
      <c r="B77">
        <v>16.471972622704989</v>
      </c>
      <c r="C77">
        <v>-4.4839726227049894</v>
      </c>
      <c r="D77">
        <v>-1.2368753790638807</v>
      </c>
      <c r="F77">
        <v>27.900552486187848</v>
      </c>
      <c r="G77">
        <v>4.1509999999999998</v>
      </c>
    </row>
    <row r="78" spans="1:7" x14ac:dyDescent="0.25">
      <c r="A78">
        <v>52</v>
      </c>
      <c r="B78">
        <v>10.075041207305695</v>
      </c>
      <c r="C78">
        <v>-2.9200412073056947</v>
      </c>
      <c r="D78">
        <v>-0.80547482758482636</v>
      </c>
      <c r="F78">
        <v>28.453038674033152</v>
      </c>
      <c r="G78">
        <v>4.1749999999999998</v>
      </c>
    </row>
    <row r="79" spans="1:7" x14ac:dyDescent="0.25">
      <c r="A79">
        <v>53</v>
      </c>
      <c r="B79">
        <v>9.1794708091497963</v>
      </c>
      <c r="C79">
        <v>-5.0284708091497965</v>
      </c>
      <c r="D79">
        <v>-1.3870717467554026</v>
      </c>
      <c r="F79">
        <v>29.005524861878456</v>
      </c>
      <c r="G79">
        <v>4.2560000000000002</v>
      </c>
    </row>
    <row r="80" spans="1:7" x14ac:dyDescent="0.25">
      <c r="A80">
        <v>54</v>
      </c>
      <c r="B80">
        <v>12.207351679105459</v>
      </c>
      <c r="C80">
        <v>-4.8553516791054587</v>
      </c>
      <c r="D80">
        <v>-1.3393179338724805</v>
      </c>
      <c r="F80">
        <v>29.55801104972376</v>
      </c>
      <c r="G80">
        <v>4.4340000000000002</v>
      </c>
    </row>
    <row r="81" spans="1:7" x14ac:dyDescent="0.25">
      <c r="A81">
        <v>55</v>
      </c>
      <c r="B81">
        <v>4.3178029334463339</v>
      </c>
      <c r="C81">
        <v>-0.60380293344633396</v>
      </c>
      <c r="D81">
        <v>-0.16655520562384418</v>
      </c>
      <c r="F81">
        <v>30.110497237569064</v>
      </c>
      <c r="G81">
        <v>4.5410000000000004</v>
      </c>
    </row>
    <row r="82" spans="1:7" x14ac:dyDescent="0.25">
      <c r="A82">
        <v>56</v>
      </c>
      <c r="B82">
        <v>5.4692505882182063</v>
      </c>
      <c r="C82">
        <v>-1.0352505882182061</v>
      </c>
      <c r="D82">
        <v>-0.28556730191542579</v>
      </c>
      <c r="F82">
        <v>30.662983425414367</v>
      </c>
      <c r="G82">
        <v>4.6989999999999998</v>
      </c>
    </row>
    <row r="83" spans="1:7" x14ac:dyDescent="0.25">
      <c r="A83">
        <v>57</v>
      </c>
      <c r="B83">
        <v>3.1663552786744615</v>
      </c>
      <c r="C83">
        <v>1.6066447213255381</v>
      </c>
      <c r="D83">
        <v>0.44318274573043742</v>
      </c>
      <c r="F83">
        <v>31.215469613259671</v>
      </c>
      <c r="G83">
        <v>4.7729999999999997</v>
      </c>
    </row>
    <row r="84" spans="1:7" x14ac:dyDescent="0.25">
      <c r="A84">
        <v>58</v>
      </c>
      <c r="B84">
        <v>3.422232535290433</v>
      </c>
      <c r="C84">
        <v>-0.43223253529043282</v>
      </c>
      <c r="D84">
        <v>-0.11922860059939086</v>
      </c>
      <c r="F84">
        <v>31.767955801104975</v>
      </c>
      <c r="G84">
        <v>4.8049999999999997</v>
      </c>
    </row>
    <row r="85" spans="1:7" x14ac:dyDescent="0.25">
      <c r="A85">
        <v>59</v>
      </c>
      <c r="B85">
        <v>13.060275867825366</v>
      </c>
      <c r="C85">
        <v>-5.9682758678253665</v>
      </c>
      <c r="D85">
        <v>-1.6463110053337162</v>
      </c>
      <c r="F85">
        <v>32.320441988950279</v>
      </c>
      <c r="G85">
        <v>5.0640000000000001</v>
      </c>
    </row>
    <row r="86" spans="1:7" x14ac:dyDescent="0.25">
      <c r="A86">
        <v>60</v>
      </c>
      <c r="B86">
        <v>5.4692505882182054</v>
      </c>
      <c r="C86">
        <v>-0.92825058821820505</v>
      </c>
      <c r="D86">
        <v>-0.25605203126241316</v>
      </c>
      <c r="F86">
        <v>32.872928176795583</v>
      </c>
      <c r="G86">
        <v>5.0750000000000002</v>
      </c>
    </row>
    <row r="87" spans="1:7" x14ac:dyDescent="0.25">
      <c r="A87">
        <v>61</v>
      </c>
      <c r="B87">
        <v>10.757380558281621</v>
      </c>
      <c r="C87">
        <v>-4.2163805582816209</v>
      </c>
      <c r="D87">
        <v>-1.1630618070446841</v>
      </c>
      <c r="F87">
        <v>33.425414364640886</v>
      </c>
      <c r="G87">
        <v>5.0860000000000003</v>
      </c>
    </row>
    <row r="88" spans="1:7" x14ac:dyDescent="0.25">
      <c r="A88">
        <v>62</v>
      </c>
      <c r="B88">
        <v>11.439719909257544</v>
      </c>
      <c r="C88">
        <v>-2.5737199092575445</v>
      </c>
      <c r="D88">
        <v>-0.70994429632507217</v>
      </c>
      <c r="F88">
        <v>33.97790055248619</v>
      </c>
      <c r="G88">
        <v>5.3460000000000001</v>
      </c>
    </row>
    <row r="89" spans="1:7" x14ac:dyDescent="0.25">
      <c r="A89">
        <v>63</v>
      </c>
      <c r="B89">
        <v>3.8913408390863808</v>
      </c>
      <c r="C89">
        <v>0.18765916091361889</v>
      </c>
      <c r="D89">
        <v>5.1764588083015435E-2</v>
      </c>
      <c r="F89">
        <v>34.530386740331494</v>
      </c>
      <c r="G89">
        <v>5.6820000000000004</v>
      </c>
    </row>
    <row r="90" spans="1:7" x14ac:dyDescent="0.25">
      <c r="A90">
        <v>64</v>
      </c>
      <c r="B90">
        <v>11.908828213053493</v>
      </c>
      <c r="C90">
        <v>-6.1888282130534931</v>
      </c>
      <c r="D90">
        <v>-1.7071489694698356</v>
      </c>
      <c r="F90">
        <v>35.082872928176798</v>
      </c>
      <c r="G90">
        <v>5.72</v>
      </c>
    </row>
    <row r="91" spans="1:7" x14ac:dyDescent="0.25">
      <c r="A91">
        <v>65</v>
      </c>
      <c r="B91">
        <v>12.335290307413445</v>
      </c>
      <c r="C91">
        <v>-3.7322903074134448</v>
      </c>
      <c r="D91">
        <v>-1.0295285848497417</v>
      </c>
      <c r="F91">
        <v>35.635359116022101</v>
      </c>
      <c r="G91">
        <v>5.86</v>
      </c>
    </row>
    <row r="92" spans="1:7" x14ac:dyDescent="0.25">
      <c r="A92">
        <v>66</v>
      </c>
      <c r="B92">
        <v>5.639835425962187</v>
      </c>
      <c r="C92">
        <v>-0.29383542596218692</v>
      </c>
      <c r="D92">
        <v>-8.1052636679599152E-2</v>
      </c>
      <c r="F92">
        <v>36.187845303867405</v>
      </c>
      <c r="G92">
        <v>6.3780000000000001</v>
      </c>
    </row>
    <row r="93" spans="1:7" x14ac:dyDescent="0.25">
      <c r="A93">
        <v>67</v>
      </c>
      <c r="B93">
        <v>0.86345996913071654</v>
      </c>
      <c r="C93">
        <v>2.1175400308692831</v>
      </c>
      <c r="D93">
        <v>0.58410997317471913</v>
      </c>
      <c r="F93">
        <v>36.740331491712709</v>
      </c>
      <c r="G93">
        <v>6.4249999999999998</v>
      </c>
    </row>
    <row r="94" spans="1:7" x14ac:dyDescent="0.25">
      <c r="A94">
        <v>68</v>
      </c>
      <c r="B94">
        <v>4.3604491428823291</v>
      </c>
      <c r="C94">
        <v>-1.9304491428823289</v>
      </c>
      <c r="D94">
        <v>-0.53250213957053816</v>
      </c>
      <c r="F94">
        <v>37.292817679558013</v>
      </c>
      <c r="G94">
        <v>6.5410000000000004</v>
      </c>
    </row>
    <row r="95" spans="1:7" x14ac:dyDescent="0.25">
      <c r="A95">
        <v>69</v>
      </c>
      <c r="B95">
        <v>11.951474422489488</v>
      </c>
      <c r="C95">
        <v>-4.8574744224894877</v>
      </c>
      <c r="D95">
        <v>-1.3399034791575881</v>
      </c>
      <c r="F95">
        <v>37.845303867403317</v>
      </c>
      <c r="G95">
        <v>6.57</v>
      </c>
    </row>
    <row r="96" spans="1:7" x14ac:dyDescent="0.25">
      <c r="A96">
        <v>70</v>
      </c>
      <c r="B96">
        <v>16.983727135936931</v>
      </c>
      <c r="C96">
        <v>-6.1787271359369313</v>
      </c>
      <c r="D96">
        <v>-1.7043626514793471</v>
      </c>
      <c r="F96">
        <v>38.39779005524862</v>
      </c>
      <c r="G96">
        <v>6.7249999999999996</v>
      </c>
    </row>
    <row r="97" spans="1:7" x14ac:dyDescent="0.25">
      <c r="A97">
        <v>71</v>
      </c>
      <c r="B97">
        <v>20.480716309688543</v>
      </c>
      <c r="C97">
        <v>-5.0697163096885429</v>
      </c>
      <c r="D97">
        <v>-1.3984490562097958</v>
      </c>
      <c r="F97">
        <v>38.950276243093924</v>
      </c>
      <c r="G97">
        <v>6.8330000000000002</v>
      </c>
    </row>
    <row r="98" spans="1:7" x14ac:dyDescent="0.25">
      <c r="A98">
        <v>72</v>
      </c>
      <c r="B98">
        <v>20.69394735686852</v>
      </c>
      <c r="C98">
        <v>-2.8229473568685215</v>
      </c>
      <c r="D98">
        <v>-0.77869210539420708</v>
      </c>
      <c r="F98">
        <v>39.502762430939228</v>
      </c>
      <c r="G98">
        <v>6.8479999999999999</v>
      </c>
    </row>
    <row r="99" spans="1:7" x14ac:dyDescent="0.25">
      <c r="A99">
        <v>73</v>
      </c>
      <c r="B99">
        <v>17.026373345372924</v>
      </c>
      <c r="C99">
        <v>-4.4353733453729252</v>
      </c>
      <c r="D99">
        <v>-1.2234695769704538</v>
      </c>
      <c r="F99">
        <v>40.055248618784532</v>
      </c>
      <c r="G99">
        <v>6.9109999999999996</v>
      </c>
    </row>
    <row r="100" spans="1:7" x14ac:dyDescent="0.25">
      <c r="A100">
        <v>74</v>
      </c>
      <c r="B100">
        <v>17.964589952964822</v>
      </c>
      <c r="C100">
        <v>-3.4005899529648218</v>
      </c>
      <c r="D100">
        <v>-0.93803114805300125</v>
      </c>
      <c r="F100">
        <v>40.607734806629836</v>
      </c>
      <c r="G100">
        <v>7.0919999999999996</v>
      </c>
    </row>
    <row r="101" spans="1:7" x14ac:dyDescent="0.25">
      <c r="A101">
        <v>75</v>
      </c>
      <c r="B101">
        <v>11.525012328129536</v>
      </c>
      <c r="C101">
        <v>0.1689876718704646</v>
      </c>
      <c r="D101">
        <v>4.6614176376441108E-2</v>
      </c>
      <c r="F101">
        <v>41.160220994475139</v>
      </c>
      <c r="G101">
        <v>7.0940000000000003</v>
      </c>
    </row>
    <row r="102" spans="1:7" x14ac:dyDescent="0.25">
      <c r="A102">
        <v>76</v>
      </c>
      <c r="B102">
        <v>7.4736224317099849</v>
      </c>
      <c r="C102">
        <v>0.21237756829001508</v>
      </c>
      <c r="D102">
        <v>5.8583003819704681E-2</v>
      </c>
      <c r="F102">
        <v>41.712707182320443</v>
      </c>
      <c r="G102">
        <v>7.1550000000000002</v>
      </c>
    </row>
    <row r="103" spans="1:7" x14ac:dyDescent="0.25">
      <c r="A103">
        <v>77</v>
      </c>
      <c r="B103">
        <v>11.269135071513563</v>
      </c>
      <c r="C103">
        <v>-2.4881350715135628</v>
      </c>
      <c r="D103">
        <v>-0.68633626221471922</v>
      </c>
      <c r="F103">
        <v>42.265193370165747</v>
      </c>
      <c r="G103">
        <v>7.2119999999999997</v>
      </c>
    </row>
    <row r="104" spans="1:7" x14ac:dyDescent="0.25">
      <c r="A104">
        <v>78</v>
      </c>
      <c r="B104">
        <v>13.870553847109274</v>
      </c>
      <c r="C104">
        <v>0.2704461528907256</v>
      </c>
      <c r="D104">
        <v>7.4600854202202943E-2</v>
      </c>
      <c r="F104">
        <v>42.817679558011051</v>
      </c>
      <c r="G104">
        <v>7.35</v>
      </c>
    </row>
    <row r="105" spans="1:7" x14ac:dyDescent="0.25">
      <c r="A105">
        <v>79</v>
      </c>
      <c r="B105">
        <v>14.638185616957189</v>
      </c>
      <c r="C105">
        <v>1.8108143830428123</v>
      </c>
      <c r="D105">
        <v>0.49950165063435625</v>
      </c>
      <c r="F105">
        <v>43.370165745856355</v>
      </c>
      <c r="G105">
        <v>7.3520000000000003</v>
      </c>
    </row>
    <row r="106" spans="1:7" x14ac:dyDescent="0.25">
      <c r="A106">
        <v>80</v>
      </c>
      <c r="B106">
        <v>15.874925690601051</v>
      </c>
      <c r="C106">
        <v>2.0410743093989492</v>
      </c>
      <c r="D106">
        <v>0.56301738939084278</v>
      </c>
      <c r="F106">
        <v>43.922651933701658</v>
      </c>
      <c r="G106">
        <v>7.5250000000000004</v>
      </c>
    </row>
    <row r="107" spans="1:7" x14ac:dyDescent="0.25">
      <c r="A107">
        <v>81</v>
      </c>
      <c r="B107">
        <v>18.092528581272809</v>
      </c>
      <c r="C107">
        <v>-1.6695285812728109</v>
      </c>
      <c r="D107">
        <v>-0.46052885924492226</v>
      </c>
      <c r="F107">
        <v>44.475138121546962</v>
      </c>
      <c r="G107">
        <v>7.5439999999999996</v>
      </c>
    </row>
    <row r="108" spans="1:7" x14ac:dyDescent="0.25">
      <c r="A108">
        <v>82</v>
      </c>
      <c r="B108">
        <v>13.358799333877331</v>
      </c>
      <c r="C108">
        <v>1.9022006661226687</v>
      </c>
      <c r="D108">
        <v>0.52470997660701757</v>
      </c>
      <c r="F108">
        <v>45.027624309392266</v>
      </c>
      <c r="G108">
        <v>7.6859999999999999</v>
      </c>
    </row>
    <row r="109" spans="1:7" x14ac:dyDescent="0.25">
      <c r="A109">
        <v>83</v>
      </c>
      <c r="B109">
        <v>6.1089437297581348</v>
      </c>
      <c r="C109">
        <v>-0.42694372975813444</v>
      </c>
      <c r="D109">
        <v>-0.11776971717212978</v>
      </c>
      <c r="F109">
        <v>45.58011049723757</v>
      </c>
      <c r="G109">
        <v>7.7569999999999997</v>
      </c>
    </row>
    <row r="110" spans="1:7" x14ac:dyDescent="0.25">
      <c r="A110">
        <v>84</v>
      </c>
      <c r="B110">
        <v>31.014330040379374</v>
      </c>
      <c r="C110">
        <v>2.5476699596206238</v>
      </c>
      <c r="D110">
        <v>0.70275858310982864</v>
      </c>
      <c r="F110">
        <v>46.132596685082873</v>
      </c>
      <c r="G110">
        <v>7.8220000000000001</v>
      </c>
    </row>
    <row r="111" spans="1:7" x14ac:dyDescent="0.25">
      <c r="A111">
        <v>85</v>
      </c>
      <c r="B111">
        <v>26.792355306215846</v>
      </c>
      <c r="C111">
        <v>2.7336446937841536</v>
      </c>
      <c r="D111">
        <v>0.75405853276832024</v>
      </c>
      <c r="F111">
        <v>46.685082872928177</v>
      </c>
      <c r="G111">
        <v>8.1660000000000004</v>
      </c>
    </row>
    <row r="112" spans="1:7" x14ac:dyDescent="0.25">
      <c r="A112">
        <v>86</v>
      </c>
      <c r="B112">
        <v>21.205701870100462</v>
      </c>
      <c r="C112">
        <v>-0.78670187010046178</v>
      </c>
      <c r="D112">
        <v>-0.21700671606772023</v>
      </c>
      <c r="F112">
        <v>47.237569060773481</v>
      </c>
      <c r="G112">
        <v>8.2129999999999992</v>
      </c>
    </row>
    <row r="113" spans="1:7" x14ac:dyDescent="0.25">
      <c r="A113">
        <v>87</v>
      </c>
      <c r="B113">
        <v>18.774867932248732</v>
      </c>
      <c r="C113">
        <v>0.6221320677512665</v>
      </c>
      <c r="D113">
        <v>0.17161118094950303</v>
      </c>
      <c r="F113">
        <v>47.790055248618785</v>
      </c>
      <c r="G113">
        <v>8.6029999999999998</v>
      </c>
    </row>
    <row r="114" spans="1:7" x14ac:dyDescent="0.25">
      <c r="A114">
        <v>88</v>
      </c>
      <c r="B114">
        <v>15.874925690601051</v>
      </c>
      <c r="C114">
        <v>1.7330743093989494</v>
      </c>
      <c r="D114">
        <v>0.47805754489432145</v>
      </c>
      <c r="F114">
        <v>48.342541436464089</v>
      </c>
      <c r="G114">
        <v>8.7810000000000006</v>
      </c>
    </row>
    <row r="115" spans="1:7" x14ac:dyDescent="0.25">
      <c r="A115">
        <v>89</v>
      </c>
      <c r="B115">
        <v>11.013257814897591</v>
      </c>
      <c r="C115">
        <v>-0.95325781489759009</v>
      </c>
      <c r="D115">
        <v>-0.26295011597010737</v>
      </c>
      <c r="F115">
        <v>48.895027624309392</v>
      </c>
      <c r="G115">
        <v>8.8260000000000005</v>
      </c>
    </row>
    <row r="116" spans="1:7" x14ac:dyDescent="0.25">
      <c r="A116">
        <v>90</v>
      </c>
      <c r="B116">
        <v>4.3604491428823291</v>
      </c>
      <c r="C116">
        <v>2.017550857117671</v>
      </c>
      <c r="D116">
        <v>0.55652859443032743</v>
      </c>
      <c r="F116">
        <v>49.447513812154696</v>
      </c>
      <c r="G116">
        <v>8.8659999999999997</v>
      </c>
    </row>
    <row r="117" spans="1:7" x14ac:dyDescent="0.25">
      <c r="A117">
        <v>91</v>
      </c>
      <c r="B117">
        <v>1.5031531106706457</v>
      </c>
      <c r="C117">
        <v>2.0438468893293544</v>
      </c>
      <c r="D117">
        <v>0.56378218796143176</v>
      </c>
      <c r="F117">
        <v>50</v>
      </c>
      <c r="G117">
        <v>8.8859999999999992</v>
      </c>
    </row>
    <row r="118" spans="1:7" x14ac:dyDescent="0.25">
      <c r="A118">
        <v>92</v>
      </c>
      <c r="B118">
        <v>2.8678318126224949</v>
      </c>
      <c r="C118">
        <v>0.12616818737750535</v>
      </c>
      <c r="D118">
        <v>3.4802693441561144E-2</v>
      </c>
      <c r="F118">
        <v>50.552486187845304</v>
      </c>
      <c r="G118">
        <v>9.3350000000000009</v>
      </c>
    </row>
    <row r="119" spans="1:7" x14ac:dyDescent="0.25">
      <c r="A119">
        <v>93</v>
      </c>
      <c r="B119">
        <v>9.7338715318177336</v>
      </c>
      <c r="C119">
        <v>0.74112846818226608</v>
      </c>
      <c r="D119">
        <v>0.20443558249581317</v>
      </c>
      <c r="F119">
        <v>51.104972375690608</v>
      </c>
      <c r="G119">
        <v>9.41</v>
      </c>
    </row>
    <row r="120" spans="1:7" x14ac:dyDescent="0.25">
      <c r="A120">
        <v>94</v>
      </c>
      <c r="B120">
        <v>11.738243375309512</v>
      </c>
      <c r="C120">
        <v>-1.0102433753095124</v>
      </c>
      <c r="D120">
        <v>-0.27866922100628932</v>
      </c>
      <c r="F120">
        <v>51.657458563535911</v>
      </c>
      <c r="G120">
        <v>9.4380000000000006</v>
      </c>
    </row>
    <row r="121" spans="1:7" x14ac:dyDescent="0.25">
      <c r="A121">
        <v>95</v>
      </c>
      <c r="B121">
        <v>8.0706693638139182</v>
      </c>
      <c r="C121">
        <v>0.14233063618608099</v>
      </c>
      <c r="D121">
        <v>3.9261002329416907E-2</v>
      </c>
      <c r="F121">
        <v>52.209944751381215</v>
      </c>
      <c r="G121">
        <v>9.6969999999999992</v>
      </c>
    </row>
    <row r="122" spans="1:7" x14ac:dyDescent="0.25">
      <c r="A122">
        <v>96</v>
      </c>
      <c r="B122">
        <v>9.9044563695617143</v>
      </c>
      <c r="C122">
        <v>-0.20745636956171509</v>
      </c>
      <c r="D122">
        <v>-5.722552239537726E-2</v>
      </c>
      <c r="F122">
        <v>52.762430939226519</v>
      </c>
      <c r="G122">
        <v>9.7249999999999996</v>
      </c>
    </row>
    <row r="123" spans="1:7" x14ac:dyDescent="0.25">
      <c r="A123">
        <v>97</v>
      </c>
      <c r="B123">
        <v>14.936709083009157</v>
      </c>
      <c r="C123">
        <v>0.5462909169908432</v>
      </c>
      <c r="D123">
        <v>0.15069088103053291</v>
      </c>
      <c r="F123">
        <v>53.31491712707183</v>
      </c>
      <c r="G123">
        <v>9.827</v>
      </c>
    </row>
    <row r="124" spans="1:7" x14ac:dyDescent="0.25">
      <c r="A124">
        <v>98</v>
      </c>
      <c r="B124">
        <v>12.974983448953374</v>
      </c>
      <c r="C124">
        <v>7.1030165510466254</v>
      </c>
      <c r="D124">
        <v>1.9593220182894133</v>
      </c>
      <c r="F124">
        <v>53.867403314917134</v>
      </c>
      <c r="G124">
        <v>9.9870000000000001</v>
      </c>
    </row>
    <row r="125" spans="1:7" x14ac:dyDescent="0.25">
      <c r="A125">
        <v>99</v>
      </c>
      <c r="B125">
        <v>18.391052047324777</v>
      </c>
      <c r="C125">
        <v>4.0269479526752221</v>
      </c>
      <c r="D125">
        <v>1.1108080255028319</v>
      </c>
      <c r="F125">
        <v>54.419889502762437</v>
      </c>
      <c r="G125">
        <v>10.06</v>
      </c>
    </row>
    <row r="126" spans="1:7" x14ac:dyDescent="0.25">
      <c r="A126">
        <v>100</v>
      </c>
      <c r="B126">
        <v>14.595539407521194</v>
      </c>
      <c r="C126">
        <v>4.2224605924788072</v>
      </c>
      <c r="D126">
        <v>1.1647389458756143</v>
      </c>
      <c r="F126">
        <v>54.972375690607741</v>
      </c>
      <c r="G126">
        <v>10.473000000000001</v>
      </c>
    </row>
    <row r="127" spans="1:7" x14ac:dyDescent="0.25">
      <c r="A127">
        <v>101</v>
      </c>
      <c r="B127">
        <v>14.211723522597238</v>
      </c>
      <c r="C127">
        <v>2.3382764774027631</v>
      </c>
      <c r="D127">
        <v>0.64499872048705409</v>
      </c>
      <c r="F127">
        <v>55.524861878453045</v>
      </c>
      <c r="G127">
        <v>10.473000000000001</v>
      </c>
    </row>
    <row r="128" spans="1:7" x14ac:dyDescent="0.25">
      <c r="A128">
        <v>102</v>
      </c>
      <c r="B128">
        <v>19.755730749276626</v>
      </c>
      <c r="C128">
        <v>4.2342692507233721</v>
      </c>
      <c r="D128">
        <v>1.1679962892787663</v>
      </c>
      <c r="F128">
        <v>56.077348066298349</v>
      </c>
      <c r="G128">
        <v>10.475</v>
      </c>
    </row>
    <row r="129" spans="1:7" x14ac:dyDescent="0.25">
      <c r="A129">
        <v>103</v>
      </c>
      <c r="B129">
        <v>13.188214496133352</v>
      </c>
      <c r="C129">
        <v>5.4417855038666474</v>
      </c>
      <c r="D129">
        <v>1.5010819811426457</v>
      </c>
      <c r="F129">
        <v>56.629834254143653</v>
      </c>
      <c r="G129">
        <v>10.641</v>
      </c>
    </row>
    <row r="130" spans="1:7" x14ac:dyDescent="0.25">
      <c r="A130">
        <v>104</v>
      </c>
      <c r="B130">
        <v>1.9296152050305981</v>
      </c>
      <c r="C130">
        <v>5.6143847949694017</v>
      </c>
      <c r="D130">
        <v>1.5486923997540087</v>
      </c>
      <c r="F130">
        <v>57.182320441988956</v>
      </c>
      <c r="G130">
        <v>10.728</v>
      </c>
    </row>
    <row r="131" spans="1:7" x14ac:dyDescent="0.25">
      <c r="A131">
        <v>105</v>
      </c>
      <c r="B131">
        <v>15.149940130189131</v>
      </c>
      <c r="C131">
        <v>2.1750598698108679</v>
      </c>
      <c r="D131">
        <v>0.5999764555511542</v>
      </c>
      <c r="F131">
        <v>57.73480662983426</v>
      </c>
      <c r="G131">
        <v>10.772</v>
      </c>
    </row>
    <row r="132" spans="1:7" x14ac:dyDescent="0.25">
      <c r="A132">
        <v>106</v>
      </c>
      <c r="B132">
        <v>15.533756015113092</v>
      </c>
      <c r="C132">
        <v>3.5032439848869075</v>
      </c>
      <c r="D132">
        <v>0.96634761100443423</v>
      </c>
      <c r="F132">
        <v>58.287292817679564</v>
      </c>
      <c r="G132">
        <v>10.805</v>
      </c>
    </row>
    <row r="133" spans="1:7" x14ac:dyDescent="0.25">
      <c r="A133">
        <v>107</v>
      </c>
      <c r="B133">
        <v>16.64255746044897</v>
      </c>
      <c r="C133">
        <v>6.3924425395510305</v>
      </c>
      <c r="D133">
        <v>1.7633146886792341</v>
      </c>
      <c r="F133">
        <v>58.839779005524868</v>
      </c>
      <c r="G133">
        <v>10.984999999999999</v>
      </c>
    </row>
    <row r="134" spans="1:7" x14ac:dyDescent="0.25">
      <c r="A134">
        <v>108</v>
      </c>
      <c r="B134">
        <v>10.416210882793658</v>
      </c>
      <c r="C134">
        <v>5.2737891172063414</v>
      </c>
      <c r="D134">
        <v>1.4547412444977201</v>
      </c>
      <c r="F134">
        <v>59.392265193370172</v>
      </c>
      <c r="G134">
        <v>10.997</v>
      </c>
    </row>
    <row r="135" spans="1:7" x14ac:dyDescent="0.25">
      <c r="A135">
        <v>109</v>
      </c>
      <c r="B135">
        <v>6.0662975203221405</v>
      </c>
      <c r="C135">
        <v>4.5747024796778595</v>
      </c>
      <c r="D135">
        <v>1.2619026340626036</v>
      </c>
      <c r="F135">
        <v>59.944751381215475</v>
      </c>
      <c r="G135">
        <v>11.03</v>
      </c>
    </row>
    <row r="136" spans="1:7" x14ac:dyDescent="0.25">
      <c r="A136">
        <v>110</v>
      </c>
      <c r="B136">
        <v>11.994120631925485</v>
      </c>
      <c r="C136">
        <v>4.5858793680745134</v>
      </c>
      <c r="D136">
        <v>1.2649857077643396</v>
      </c>
      <c r="F136">
        <v>60.497237569060779</v>
      </c>
      <c r="G136">
        <v>11.119</v>
      </c>
    </row>
    <row r="137" spans="1:7" x14ac:dyDescent="0.25">
      <c r="A137">
        <v>111</v>
      </c>
      <c r="B137">
        <v>15.235232549061124</v>
      </c>
      <c r="C137">
        <v>-4.2502325490611241</v>
      </c>
      <c r="D137">
        <v>-1.1723996637736591</v>
      </c>
      <c r="F137">
        <v>61.049723756906083</v>
      </c>
      <c r="G137">
        <v>11.166</v>
      </c>
    </row>
    <row r="138" spans="1:7" x14ac:dyDescent="0.25">
      <c r="A138">
        <v>112</v>
      </c>
      <c r="B138">
        <v>17.879297534092832</v>
      </c>
      <c r="C138">
        <v>-3.0892975340928324</v>
      </c>
      <c r="D138">
        <v>-0.85216311071433171</v>
      </c>
      <c r="F138">
        <v>61.602209944751387</v>
      </c>
      <c r="G138">
        <v>11.599</v>
      </c>
    </row>
    <row r="139" spans="1:7" x14ac:dyDescent="0.25">
      <c r="A139">
        <v>113</v>
      </c>
      <c r="B139">
        <v>16.770496088756953</v>
      </c>
      <c r="C139">
        <v>8.850391124304835E-2</v>
      </c>
      <c r="D139">
        <v>2.4413242001764035E-2</v>
      </c>
      <c r="F139">
        <v>62.15469613259669</v>
      </c>
      <c r="G139">
        <v>11.694000000000001</v>
      </c>
    </row>
    <row r="140" spans="1:7" x14ac:dyDescent="0.25">
      <c r="A140">
        <v>114</v>
      </c>
      <c r="B140">
        <v>15.022001501881146</v>
      </c>
      <c r="C140">
        <v>2.2209984981188526</v>
      </c>
      <c r="D140">
        <v>0.61264833450384859</v>
      </c>
      <c r="F140">
        <v>62.707182320441994</v>
      </c>
      <c r="G140">
        <v>11.718</v>
      </c>
    </row>
    <row r="141" spans="1:7" x14ac:dyDescent="0.25">
      <c r="A141">
        <v>115</v>
      </c>
      <c r="B141">
        <v>14.936709083009156</v>
      </c>
      <c r="C141">
        <v>0.96329091699084479</v>
      </c>
      <c r="D141">
        <v>0.26571768348199254</v>
      </c>
      <c r="F141">
        <v>63.259668508287298</v>
      </c>
      <c r="G141">
        <v>11.728999999999999</v>
      </c>
    </row>
    <row r="142" spans="1:7" x14ac:dyDescent="0.25">
      <c r="A142">
        <v>116</v>
      </c>
      <c r="B142">
        <v>14.723478035829181</v>
      </c>
      <c r="C142">
        <v>2.8065219641708197</v>
      </c>
      <c r="D142">
        <v>0.77416126510397643</v>
      </c>
      <c r="F142">
        <v>63.812154696132602</v>
      </c>
      <c r="G142">
        <v>11.988</v>
      </c>
    </row>
    <row r="143" spans="1:7" x14ac:dyDescent="0.25">
      <c r="A143">
        <v>117</v>
      </c>
      <c r="B143">
        <v>7.3883300128379936</v>
      </c>
      <c r="C143">
        <v>4.3406699871620056</v>
      </c>
      <c r="D143">
        <v>1.1973462568831224</v>
      </c>
      <c r="F143">
        <v>64.364640883977913</v>
      </c>
      <c r="G143">
        <v>12.01</v>
      </c>
    </row>
    <row r="144" spans="1:7" x14ac:dyDescent="0.25">
      <c r="A144">
        <v>118</v>
      </c>
      <c r="B144">
        <v>14.595539407521194</v>
      </c>
      <c r="C144">
        <v>-1.6605394075211937</v>
      </c>
      <c r="D144">
        <v>-0.45804925273813779</v>
      </c>
      <c r="F144">
        <v>64.917127071823217</v>
      </c>
      <c r="G144">
        <v>12.116</v>
      </c>
    </row>
    <row r="145" spans="1:7" x14ac:dyDescent="0.25">
      <c r="A145">
        <v>119</v>
      </c>
      <c r="B145">
        <v>10.373564673357663</v>
      </c>
      <c r="C145">
        <v>0.7924353266423374</v>
      </c>
      <c r="D145">
        <v>0.21858825365286738</v>
      </c>
      <c r="F145">
        <v>65.46961325966852</v>
      </c>
      <c r="G145">
        <v>12.552</v>
      </c>
    </row>
    <row r="146" spans="1:7" x14ac:dyDescent="0.25">
      <c r="A146">
        <v>120</v>
      </c>
      <c r="B146">
        <v>7.7721458977619511</v>
      </c>
      <c r="C146">
        <v>3.2578541022380483</v>
      </c>
      <c r="D146">
        <v>0.89865836986525649</v>
      </c>
      <c r="F146">
        <v>66.022099447513824</v>
      </c>
      <c r="G146">
        <v>12.590999999999999</v>
      </c>
    </row>
    <row r="147" spans="1:7" x14ac:dyDescent="0.25">
      <c r="A147">
        <v>121</v>
      </c>
      <c r="B147">
        <v>8.4544852487378748</v>
      </c>
      <c r="C147">
        <v>1.2705147512621249</v>
      </c>
      <c r="D147">
        <v>0.35046342759015175</v>
      </c>
      <c r="F147">
        <v>66.574585635359128</v>
      </c>
      <c r="G147">
        <v>12.680999999999999</v>
      </c>
    </row>
    <row r="148" spans="1:7" x14ac:dyDescent="0.25">
      <c r="A148">
        <v>122</v>
      </c>
      <c r="B148">
        <v>16.599911251012973</v>
      </c>
      <c r="C148">
        <v>-4.5899112510129729</v>
      </c>
      <c r="D148">
        <v>-1.2660978770743387</v>
      </c>
      <c r="F148">
        <v>67.127071823204432</v>
      </c>
      <c r="G148">
        <v>12.805</v>
      </c>
    </row>
    <row r="149" spans="1:7" x14ac:dyDescent="0.25">
      <c r="A149">
        <v>123</v>
      </c>
      <c r="B149">
        <v>22.186564687128353</v>
      </c>
      <c r="C149">
        <v>-2.2085646871283515</v>
      </c>
      <c r="D149">
        <v>-0.60921854668484821</v>
      </c>
      <c r="F149">
        <v>67.679558011049735</v>
      </c>
      <c r="G149">
        <v>12.885</v>
      </c>
    </row>
    <row r="150" spans="1:7" x14ac:dyDescent="0.25">
      <c r="A150">
        <v>124</v>
      </c>
      <c r="B150">
        <v>18.049882371836812</v>
      </c>
      <c r="C150">
        <v>-0.41688237183681309</v>
      </c>
      <c r="D150">
        <v>-0.11499435546946969</v>
      </c>
      <c r="F150">
        <v>68.232044198895039</v>
      </c>
      <c r="G150">
        <v>12.935</v>
      </c>
    </row>
    <row r="151" spans="1:7" x14ac:dyDescent="0.25">
      <c r="A151">
        <v>125</v>
      </c>
      <c r="B151">
        <v>29.905528595043492</v>
      </c>
      <c r="C151">
        <v>6.7554714049565092</v>
      </c>
      <c r="D151">
        <v>1.8634538963175395</v>
      </c>
      <c r="F151">
        <v>68.784530386740343</v>
      </c>
      <c r="G151">
        <v>13.292</v>
      </c>
    </row>
    <row r="152" spans="1:7" x14ac:dyDescent="0.25">
      <c r="A152">
        <v>126</v>
      </c>
      <c r="B152">
        <v>40.908250629530286</v>
      </c>
      <c r="C152">
        <v>0.8747493704697149</v>
      </c>
      <c r="D152">
        <v>0.2412940600277175</v>
      </c>
      <c r="F152">
        <v>69.337016574585647</v>
      </c>
      <c r="G152">
        <v>13.782</v>
      </c>
    </row>
    <row r="153" spans="1:7" x14ac:dyDescent="0.25">
      <c r="A153">
        <v>127</v>
      </c>
      <c r="B153">
        <v>13.6573227999293</v>
      </c>
      <c r="C153">
        <v>0.83467720007070056</v>
      </c>
      <c r="D153">
        <v>0.23024040624285269</v>
      </c>
      <c r="F153">
        <v>69.889502762430951</v>
      </c>
      <c r="G153">
        <v>13.862</v>
      </c>
    </row>
    <row r="154" spans="1:7" x14ac:dyDescent="0.25">
      <c r="A154">
        <v>128</v>
      </c>
      <c r="B154">
        <v>10.800026767717615</v>
      </c>
      <c r="C154">
        <v>1.7519732322823849</v>
      </c>
      <c r="D154">
        <v>0.48327069278175144</v>
      </c>
      <c r="F154">
        <v>70.441988950276254</v>
      </c>
      <c r="G154">
        <v>14.141</v>
      </c>
    </row>
    <row r="155" spans="1:7" x14ac:dyDescent="0.25">
      <c r="A155">
        <v>129</v>
      </c>
      <c r="B155">
        <v>18.518990675632761</v>
      </c>
      <c r="C155">
        <v>-5.8379906756327618</v>
      </c>
      <c r="D155">
        <v>-1.6103726622529271</v>
      </c>
      <c r="F155">
        <v>70.994475138121558</v>
      </c>
      <c r="G155">
        <v>14.492000000000001</v>
      </c>
    </row>
    <row r="156" spans="1:7" x14ac:dyDescent="0.25">
      <c r="A156">
        <v>130</v>
      </c>
      <c r="B156">
        <v>8.9235935525338235</v>
      </c>
      <c r="C156">
        <v>4.3684064474661763</v>
      </c>
      <c r="D156">
        <v>1.2049971833582076</v>
      </c>
      <c r="F156">
        <v>71.546961325966862</v>
      </c>
      <c r="G156">
        <v>14.564</v>
      </c>
    </row>
    <row r="157" spans="1:7" x14ac:dyDescent="0.25">
      <c r="A157">
        <v>131</v>
      </c>
      <c r="B157">
        <v>10.202979835613682</v>
      </c>
      <c r="C157">
        <v>2.6820201643863175</v>
      </c>
      <c r="D157">
        <v>0.73981823409998826</v>
      </c>
      <c r="F157">
        <v>72.099447513812166</v>
      </c>
      <c r="G157">
        <v>14.571</v>
      </c>
    </row>
    <row r="158" spans="1:7" x14ac:dyDescent="0.25">
      <c r="A158">
        <v>132</v>
      </c>
      <c r="B158">
        <v>6.0662975203221405</v>
      </c>
      <c r="C158">
        <v>9.5827024796778595</v>
      </c>
      <c r="D158">
        <v>2.643327638083965</v>
      </c>
      <c r="F158">
        <v>72.65193370165747</v>
      </c>
      <c r="G158">
        <v>14.79</v>
      </c>
    </row>
    <row r="159" spans="1:7" x14ac:dyDescent="0.25">
      <c r="A159">
        <v>133</v>
      </c>
      <c r="B159">
        <v>10.714734348845624</v>
      </c>
      <c r="C159">
        <v>2.0902656511543753</v>
      </c>
      <c r="D159">
        <v>0.57658650869641503</v>
      </c>
      <c r="F159">
        <v>73.204419889502773</v>
      </c>
      <c r="G159">
        <v>14.983000000000001</v>
      </c>
    </row>
    <row r="160" spans="1:7" x14ac:dyDescent="0.25">
      <c r="A160">
        <v>134</v>
      </c>
      <c r="B160">
        <v>10.9279653960256</v>
      </c>
      <c r="C160">
        <v>-3.1709653960256006</v>
      </c>
      <c r="D160">
        <v>-0.87469067191618677</v>
      </c>
      <c r="F160">
        <v>73.756906077348077</v>
      </c>
      <c r="G160">
        <v>15.07</v>
      </c>
    </row>
    <row r="161" spans="1:7" x14ac:dyDescent="0.25">
      <c r="A161">
        <v>135</v>
      </c>
      <c r="B161">
        <v>11.226488862077568</v>
      </c>
      <c r="C161">
        <v>0.49151113792243173</v>
      </c>
      <c r="D161">
        <v>0.13558022677337045</v>
      </c>
      <c r="F161">
        <v>74.309392265193381</v>
      </c>
      <c r="G161">
        <v>15.260999999999999</v>
      </c>
    </row>
    <row r="162" spans="1:7" x14ac:dyDescent="0.25">
      <c r="A162">
        <v>136</v>
      </c>
      <c r="B162">
        <v>8.7956549242258379</v>
      </c>
      <c r="C162">
        <v>0.53934507577416291</v>
      </c>
      <c r="D162">
        <v>0.14877491483031638</v>
      </c>
      <c r="F162">
        <v>74.861878453038685</v>
      </c>
      <c r="G162">
        <v>15.411</v>
      </c>
    </row>
    <row r="163" spans="1:7" x14ac:dyDescent="0.25">
      <c r="A163">
        <v>137</v>
      </c>
      <c r="B163">
        <v>6.961867918478041</v>
      </c>
      <c r="C163">
        <v>3.5111320815219598</v>
      </c>
      <c r="D163">
        <v>0.96852349237939384</v>
      </c>
      <c r="F163">
        <v>75.414364640883988</v>
      </c>
      <c r="G163">
        <v>15.483000000000001</v>
      </c>
    </row>
    <row r="164" spans="1:7" x14ac:dyDescent="0.25">
      <c r="A164">
        <v>138</v>
      </c>
      <c r="B164">
        <v>0.86345996913071654</v>
      </c>
      <c r="C164">
        <v>4.9965400308692836</v>
      </c>
      <c r="D164">
        <v>1.3782638442964243</v>
      </c>
      <c r="F164">
        <v>75.966850828729292</v>
      </c>
      <c r="G164">
        <v>15.648999999999999</v>
      </c>
    </row>
    <row r="165" spans="1:7" x14ac:dyDescent="0.25">
      <c r="A165">
        <v>139</v>
      </c>
      <c r="B165">
        <v>5.9383588920141541</v>
      </c>
      <c r="C165">
        <v>7.8436411079858459</v>
      </c>
      <c r="D165">
        <v>2.1636186000681836</v>
      </c>
      <c r="F165">
        <v>76.519337016574596</v>
      </c>
      <c r="G165">
        <v>15.69</v>
      </c>
    </row>
    <row r="166" spans="1:7" x14ac:dyDescent="0.25">
      <c r="A166">
        <v>140</v>
      </c>
      <c r="B166">
        <v>18.007236162400815</v>
      </c>
      <c r="C166">
        <v>0.33076383759918571</v>
      </c>
      <c r="D166">
        <v>9.1239104569803525E-2</v>
      </c>
      <c r="F166">
        <v>77.0718232044199</v>
      </c>
      <c r="G166">
        <v>15.712999999999999</v>
      </c>
    </row>
    <row r="167" spans="1:7" x14ac:dyDescent="0.25">
      <c r="A167">
        <v>141</v>
      </c>
      <c r="B167">
        <v>10.586795720537639</v>
      </c>
      <c r="C167">
        <v>-0.59979572053763874</v>
      </c>
      <c r="D167">
        <v>-0.16544984138492472</v>
      </c>
      <c r="F167">
        <v>77.624309392265204</v>
      </c>
      <c r="G167">
        <v>15.9</v>
      </c>
    </row>
    <row r="168" spans="1:7" x14ac:dyDescent="0.25">
      <c r="A168">
        <v>142</v>
      </c>
      <c r="B168">
        <v>2.5693083465705273</v>
      </c>
      <c r="C168">
        <v>5.5966916534294731</v>
      </c>
      <c r="D168">
        <v>1.5438118589946346</v>
      </c>
      <c r="F168">
        <v>78.176795580110507</v>
      </c>
      <c r="G168">
        <v>15.999000000000001</v>
      </c>
    </row>
    <row r="169" spans="1:7" x14ac:dyDescent="0.25">
      <c r="A169">
        <v>143</v>
      </c>
      <c r="B169">
        <v>11.823535794181502</v>
      </c>
      <c r="C169">
        <v>-1.0515357941815022</v>
      </c>
      <c r="D169">
        <v>-0.29005947258502141</v>
      </c>
      <c r="F169">
        <v>78.729281767955811</v>
      </c>
      <c r="G169">
        <v>16.422999999999998</v>
      </c>
    </row>
    <row r="170" spans="1:7" x14ac:dyDescent="0.25">
      <c r="A170">
        <v>144</v>
      </c>
      <c r="B170">
        <v>11.695597165873517</v>
      </c>
      <c r="C170">
        <v>-9.6597165873516744E-2</v>
      </c>
      <c r="D170">
        <v>-2.6645714907203473E-2</v>
      </c>
      <c r="F170">
        <v>79.281767955801115</v>
      </c>
      <c r="G170">
        <v>16.449000000000002</v>
      </c>
    </row>
    <row r="171" spans="1:7" x14ac:dyDescent="0.25">
      <c r="A171">
        <v>145</v>
      </c>
      <c r="B171">
        <v>19.030745188864703</v>
      </c>
      <c r="C171">
        <v>-6.9147451888647034</v>
      </c>
      <c r="D171">
        <v>-1.9073885583734249</v>
      </c>
      <c r="F171">
        <v>79.834254143646419</v>
      </c>
      <c r="G171">
        <v>16.55</v>
      </c>
    </row>
    <row r="172" spans="1:7" x14ac:dyDescent="0.25">
      <c r="A172">
        <v>146</v>
      </c>
      <c r="B172">
        <v>19.670438330404632</v>
      </c>
      <c r="C172">
        <v>9.8465616695953671</v>
      </c>
      <c r="D172">
        <v>2.7161115203708794</v>
      </c>
      <c r="F172">
        <v>80.386740331491723</v>
      </c>
      <c r="G172">
        <v>16.579999999999998</v>
      </c>
    </row>
    <row r="173" spans="1:7" x14ac:dyDescent="0.25">
      <c r="A173">
        <v>147</v>
      </c>
      <c r="B173">
        <v>30.16140585165947</v>
      </c>
      <c r="C173">
        <v>-5.9674058516594712</v>
      </c>
      <c r="D173">
        <v>-1.6460710168981192</v>
      </c>
      <c r="F173">
        <v>80.939226519337026</v>
      </c>
      <c r="G173">
        <v>16.613</v>
      </c>
    </row>
    <row r="174" spans="1:7" x14ac:dyDescent="0.25">
      <c r="A174">
        <v>148</v>
      </c>
      <c r="B174">
        <v>22.31450331543634</v>
      </c>
      <c r="C174">
        <v>4.9344966845636584</v>
      </c>
      <c r="D174">
        <v>1.3611495811335357</v>
      </c>
      <c r="F174">
        <v>81.49171270718233</v>
      </c>
      <c r="G174">
        <v>16.792999999999999</v>
      </c>
    </row>
    <row r="175" spans="1:7" x14ac:dyDescent="0.25">
      <c r="A175">
        <v>149</v>
      </c>
      <c r="B175">
        <v>19.499853492660652</v>
      </c>
      <c r="C175">
        <v>3.6146507339349654E-2</v>
      </c>
      <c r="D175">
        <v>9.970784554037394E-3</v>
      </c>
      <c r="F175">
        <v>82.044198895027634</v>
      </c>
      <c r="G175">
        <v>16.859000000000002</v>
      </c>
    </row>
    <row r="176" spans="1:7" x14ac:dyDescent="0.25">
      <c r="A176">
        <v>150</v>
      </c>
      <c r="B176">
        <v>15.917571900037048</v>
      </c>
      <c r="C176">
        <v>3.9884280999629507</v>
      </c>
      <c r="D176">
        <v>1.1001825686961322</v>
      </c>
      <c r="F176">
        <v>82.596685082872938</v>
      </c>
      <c r="G176">
        <v>17.242999999999999</v>
      </c>
    </row>
    <row r="177" spans="1:7" x14ac:dyDescent="0.25">
      <c r="A177">
        <v>151</v>
      </c>
      <c r="B177">
        <v>13.401445543313327</v>
      </c>
      <c r="C177">
        <v>5.0165544566866718</v>
      </c>
      <c r="D177">
        <v>1.3837846965858156</v>
      </c>
      <c r="F177">
        <v>83.149171270718242</v>
      </c>
      <c r="G177">
        <v>17.324999999999999</v>
      </c>
    </row>
    <row r="178" spans="1:7" x14ac:dyDescent="0.25">
      <c r="A178">
        <v>152</v>
      </c>
      <c r="B178">
        <v>10.672088139409631</v>
      </c>
      <c r="C178">
        <v>-0.19908813940963022</v>
      </c>
      <c r="D178">
        <v>-5.4917199238129752E-2</v>
      </c>
      <c r="F178">
        <v>83.701657458563545</v>
      </c>
      <c r="G178">
        <v>17.53</v>
      </c>
    </row>
    <row r="179" spans="1:7" x14ac:dyDescent="0.25">
      <c r="A179">
        <v>153</v>
      </c>
      <c r="B179">
        <v>11.823535794181502</v>
      </c>
      <c r="C179">
        <v>3.8894642058184967</v>
      </c>
      <c r="D179">
        <v>1.0728840068218366</v>
      </c>
      <c r="F179">
        <v>84.254143646408849</v>
      </c>
      <c r="G179">
        <v>17.608000000000001</v>
      </c>
    </row>
    <row r="180" spans="1:7" x14ac:dyDescent="0.25">
      <c r="A180">
        <v>154</v>
      </c>
      <c r="B180">
        <v>15.107293920753138</v>
      </c>
      <c r="C180">
        <v>7.5827060792468632</v>
      </c>
      <c r="D180">
        <v>2.091641329076757</v>
      </c>
      <c r="F180">
        <v>84.806629834254153</v>
      </c>
      <c r="G180">
        <v>17.632999999999999</v>
      </c>
    </row>
    <row r="181" spans="1:7" x14ac:dyDescent="0.25">
      <c r="A181">
        <v>155</v>
      </c>
      <c r="B181">
        <v>13.145568286697355</v>
      </c>
      <c r="C181">
        <v>1.9244317133026456</v>
      </c>
      <c r="D181">
        <v>0.53084226982586713</v>
      </c>
      <c r="F181">
        <v>85.359116022099457</v>
      </c>
      <c r="G181">
        <v>17.870999999999999</v>
      </c>
    </row>
    <row r="182" spans="1:7" x14ac:dyDescent="0.25">
      <c r="A182">
        <v>156</v>
      </c>
      <c r="B182">
        <v>9.6912253223817384</v>
      </c>
      <c r="C182">
        <v>4.8797746776182613</v>
      </c>
      <c r="D182">
        <v>1.3460548629497093</v>
      </c>
      <c r="F182">
        <v>85.91160220994476</v>
      </c>
      <c r="G182">
        <v>17.916</v>
      </c>
    </row>
    <row r="183" spans="1:7" x14ac:dyDescent="0.25">
      <c r="A183">
        <v>157</v>
      </c>
      <c r="B183">
        <v>15.405817386805106</v>
      </c>
      <c r="C183">
        <v>-0.4228173868051055</v>
      </c>
      <c r="D183">
        <v>-0.11663149166684193</v>
      </c>
      <c r="F183">
        <v>86.464088397790064</v>
      </c>
      <c r="G183">
        <v>18.338000000000001</v>
      </c>
    </row>
    <row r="184" spans="1:7" x14ac:dyDescent="0.25">
      <c r="A184">
        <v>158</v>
      </c>
      <c r="B184">
        <v>11.823535794181501</v>
      </c>
      <c r="C184">
        <v>4.7894642058184989</v>
      </c>
      <c r="D184">
        <v>1.321143292688296</v>
      </c>
      <c r="F184">
        <v>87.016574585635368</v>
      </c>
      <c r="G184">
        <v>18.417999999999999</v>
      </c>
    </row>
    <row r="185" spans="1:7" x14ac:dyDescent="0.25">
      <c r="A185">
        <v>159</v>
      </c>
      <c r="B185">
        <v>10.117687416741692</v>
      </c>
      <c r="C185">
        <v>3.7443125832583082</v>
      </c>
      <c r="D185">
        <v>1.0328448533116699</v>
      </c>
      <c r="F185">
        <v>87.569060773480672</v>
      </c>
      <c r="G185">
        <v>18.63</v>
      </c>
    </row>
    <row r="186" spans="1:7" x14ac:dyDescent="0.25">
      <c r="A186">
        <v>160</v>
      </c>
      <c r="B186">
        <v>10.970611605461597</v>
      </c>
      <c r="C186">
        <v>0.14838839453840258</v>
      </c>
      <c r="D186">
        <v>4.0931996509971279E-2</v>
      </c>
      <c r="F186">
        <v>88.121546961325976</v>
      </c>
      <c r="G186">
        <v>18.818000000000001</v>
      </c>
    </row>
    <row r="187" spans="1:7" x14ac:dyDescent="0.25">
      <c r="A187">
        <v>161</v>
      </c>
      <c r="B187">
        <v>12.463228935721432</v>
      </c>
      <c r="C187">
        <v>3.5357710642785687</v>
      </c>
      <c r="D187">
        <v>0.97531999933898461</v>
      </c>
      <c r="F187">
        <v>88.674033149171279</v>
      </c>
      <c r="G187">
        <v>19.036999999999999</v>
      </c>
    </row>
    <row r="188" spans="1:7" x14ac:dyDescent="0.25">
      <c r="A188">
        <v>162</v>
      </c>
      <c r="B188">
        <v>12.249997888541454</v>
      </c>
      <c r="C188">
        <v>4.543002111458545</v>
      </c>
      <c r="D188">
        <v>1.253158288756125</v>
      </c>
      <c r="F188">
        <v>89.226519337016583</v>
      </c>
      <c r="G188">
        <v>19.332000000000001</v>
      </c>
    </row>
    <row r="189" spans="1:7" x14ac:dyDescent="0.25">
      <c r="A189">
        <v>163</v>
      </c>
      <c r="B189">
        <v>11.311781280949559</v>
      </c>
      <c r="C189">
        <v>8.4142187190504405</v>
      </c>
      <c r="D189">
        <v>2.321008811461835</v>
      </c>
      <c r="F189">
        <v>89.779005524861887</v>
      </c>
      <c r="G189">
        <v>19.396999999999998</v>
      </c>
    </row>
    <row r="190" spans="1:7" x14ac:dyDescent="0.25">
      <c r="A190">
        <v>164</v>
      </c>
      <c r="B190">
        <v>12.804398611209393</v>
      </c>
      <c r="C190">
        <v>6.9846013887906082</v>
      </c>
      <c r="D190">
        <v>1.9266579476033692</v>
      </c>
      <c r="F190">
        <v>90.331491712707191</v>
      </c>
      <c r="G190">
        <v>19.536000000000001</v>
      </c>
    </row>
    <row r="191" spans="1:7" x14ac:dyDescent="0.25">
      <c r="A191">
        <v>165</v>
      </c>
      <c r="B191">
        <v>12.505875145157425</v>
      </c>
      <c r="C191">
        <v>6.8261248548425755</v>
      </c>
      <c r="D191">
        <v>1.8829432018872245</v>
      </c>
      <c r="F191">
        <v>90.883977900552495</v>
      </c>
      <c r="G191">
        <v>19.725999999999999</v>
      </c>
    </row>
    <row r="192" spans="1:7" x14ac:dyDescent="0.25">
      <c r="A192">
        <v>166</v>
      </c>
      <c r="B192">
        <v>9.0941783902778042</v>
      </c>
      <c r="C192">
        <v>0.34382160972219644</v>
      </c>
      <c r="D192">
        <v>9.4841008105654184E-2</v>
      </c>
      <c r="F192">
        <v>91.436464088397798</v>
      </c>
      <c r="G192">
        <v>19.789000000000001</v>
      </c>
    </row>
    <row r="193" spans="1:7" x14ac:dyDescent="0.25">
      <c r="A193">
        <v>167</v>
      </c>
      <c r="B193">
        <v>5.8530664731421638</v>
      </c>
      <c r="C193">
        <v>1.0579335268578358</v>
      </c>
      <c r="D193">
        <v>0.29182424652434485</v>
      </c>
      <c r="F193">
        <v>91.988950276243102</v>
      </c>
      <c r="G193">
        <v>19.905999999999999</v>
      </c>
    </row>
    <row r="194" spans="1:7" x14ac:dyDescent="0.25">
      <c r="A194">
        <v>168</v>
      </c>
      <c r="B194">
        <v>4.6589726089342962</v>
      </c>
      <c r="C194">
        <v>0.42702739106570409</v>
      </c>
      <c r="D194">
        <v>0.1177927946126541</v>
      </c>
      <c r="F194">
        <v>92.541436464088406</v>
      </c>
      <c r="G194">
        <v>19.978000000000002</v>
      </c>
    </row>
    <row r="195" spans="1:7" x14ac:dyDescent="0.25">
      <c r="A195">
        <v>169</v>
      </c>
      <c r="B195">
        <v>15.320524967933114</v>
      </c>
      <c r="C195">
        <v>-7.4985249679331138</v>
      </c>
      <c r="D195">
        <v>-2.0684205039898722</v>
      </c>
      <c r="F195">
        <v>93.09392265193371</v>
      </c>
      <c r="G195">
        <v>20.077999999999999</v>
      </c>
    </row>
    <row r="196" spans="1:7" x14ac:dyDescent="0.25">
      <c r="A196">
        <v>170</v>
      </c>
      <c r="B196">
        <v>10.672088139409631</v>
      </c>
      <c r="C196">
        <v>0.32491186059036892</v>
      </c>
      <c r="D196">
        <v>8.9624873866341534E-2</v>
      </c>
      <c r="F196">
        <v>93.646408839779014</v>
      </c>
      <c r="G196">
        <v>20.419</v>
      </c>
    </row>
    <row r="197" spans="1:7" x14ac:dyDescent="0.25">
      <c r="A197">
        <v>171</v>
      </c>
      <c r="B197">
        <v>6.5354058241180875</v>
      </c>
      <c r="C197">
        <v>0.67659417588191229</v>
      </c>
      <c r="D197">
        <v>0.18663420769538747</v>
      </c>
      <c r="F197">
        <v>94.198895027624317</v>
      </c>
      <c r="G197">
        <v>22.417999999999999</v>
      </c>
    </row>
    <row r="198" spans="1:7" x14ac:dyDescent="0.25">
      <c r="A198">
        <v>172</v>
      </c>
      <c r="B198">
        <v>6.4927596146820932</v>
      </c>
      <c r="C198">
        <v>-1.4287596146820931</v>
      </c>
      <c r="D198">
        <v>-0.39411426846201464</v>
      </c>
      <c r="F198">
        <v>94.751381215469621</v>
      </c>
      <c r="G198">
        <v>22.69</v>
      </c>
    </row>
    <row r="199" spans="1:7" x14ac:dyDescent="0.25">
      <c r="A199">
        <v>173</v>
      </c>
      <c r="B199">
        <v>2.0575538333385843</v>
      </c>
      <c r="C199">
        <v>2.1984461666614159</v>
      </c>
      <c r="D199">
        <v>0.60642741705690761</v>
      </c>
      <c r="F199">
        <v>95.303867403314925</v>
      </c>
      <c r="G199">
        <v>23.035</v>
      </c>
    </row>
    <row r="200" spans="1:7" x14ac:dyDescent="0.25">
      <c r="A200">
        <v>174</v>
      </c>
      <c r="B200">
        <v>4.4883877711903146</v>
      </c>
      <c r="C200">
        <v>-0.3133877711903148</v>
      </c>
      <c r="D200">
        <v>-8.6446026972209683E-2</v>
      </c>
      <c r="F200">
        <v>95.856353591160229</v>
      </c>
      <c r="G200">
        <v>23.99</v>
      </c>
    </row>
    <row r="201" spans="1:7" x14ac:dyDescent="0.25">
      <c r="A201">
        <v>175</v>
      </c>
      <c r="B201">
        <v>12.335290307413445</v>
      </c>
      <c r="C201">
        <v>-2.9252903074134444</v>
      </c>
      <c r="D201">
        <v>-0.80692275852281692</v>
      </c>
      <c r="F201">
        <v>96.408839779005532</v>
      </c>
      <c r="G201">
        <v>24.193999999999999</v>
      </c>
    </row>
    <row r="202" spans="1:7" x14ac:dyDescent="0.25">
      <c r="A202">
        <v>176</v>
      </c>
      <c r="B202">
        <v>4.4030953523183243</v>
      </c>
      <c r="C202">
        <v>2.166904647681676</v>
      </c>
      <c r="D202">
        <v>0.59772688930462581</v>
      </c>
      <c r="F202">
        <v>96.961325966850836</v>
      </c>
      <c r="G202">
        <v>27.248999999999999</v>
      </c>
    </row>
    <row r="203" spans="1:7" x14ac:dyDescent="0.25">
      <c r="A203">
        <v>177</v>
      </c>
      <c r="B203">
        <v>6.4927596146820923</v>
      </c>
      <c r="C203">
        <v>-1.4177596146820921</v>
      </c>
      <c r="D203">
        <v>-0.39107998830142432</v>
      </c>
      <c r="F203">
        <v>97.51381215469614</v>
      </c>
      <c r="G203">
        <v>29.516999999999999</v>
      </c>
    </row>
    <row r="204" spans="1:7" x14ac:dyDescent="0.25">
      <c r="A204">
        <v>178</v>
      </c>
      <c r="B204">
        <v>9.9471025789977094</v>
      </c>
      <c r="C204">
        <v>-3.0991025789977096</v>
      </c>
      <c r="D204">
        <v>-0.85486777009874648</v>
      </c>
      <c r="F204">
        <v>98.066298342541444</v>
      </c>
      <c r="G204">
        <v>29.526</v>
      </c>
    </row>
    <row r="205" spans="1:7" x14ac:dyDescent="0.25">
      <c r="A205">
        <v>179</v>
      </c>
      <c r="B205">
        <v>10.160333626177685</v>
      </c>
      <c r="C205">
        <v>-1.3343336261776848</v>
      </c>
      <c r="D205">
        <v>-0.36806745904719368</v>
      </c>
      <c r="F205">
        <v>98.618784530386748</v>
      </c>
      <c r="G205">
        <v>33.561999999999998</v>
      </c>
    </row>
    <row r="206" spans="1:7" x14ac:dyDescent="0.25">
      <c r="A206">
        <v>180</v>
      </c>
      <c r="B206">
        <v>12.804398611209393</v>
      </c>
      <c r="C206">
        <v>-5.4543986112093936</v>
      </c>
      <c r="D206">
        <v>-1.5045612267220536</v>
      </c>
      <c r="F206">
        <v>99.171270718232051</v>
      </c>
      <c r="G206">
        <v>36.661000000000001</v>
      </c>
    </row>
    <row r="207" spans="1:7" ht="15.75" thickBot="1" x14ac:dyDescent="0.3">
      <c r="A207" s="21">
        <v>181</v>
      </c>
      <c r="B207" s="21">
        <v>11.65295095643752</v>
      </c>
      <c r="C207" s="21">
        <v>-1.82595095643752</v>
      </c>
      <c r="D207" s="21">
        <v>-0.50367697830261782</v>
      </c>
      <c r="F207" s="21">
        <v>99.723756906077355</v>
      </c>
      <c r="G207" s="21">
        <v>41.783000000000001</v>
      </c>
    </row>
  </sheetData>
  <sortState xmlns:xlrd2="http://schemas.microsoft.com/office/spreadsheetml/2017/richdata2" ref="G27:G207">
    <sortCondition ref="G27"/>
  </sortState>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DF13A-26DE-423B-A50E-B1F155663743}">
  <dimension ref="A1:I128"/>
  <sheetViews>
    <sheetView workbookViewId="0"/>
    <sheetView tabSelected="1" topLeftCell="A23" workbookViewId="1">
      <selection activeCell="G14" sqref="G14:G69"/>
    </sheetView>
  </sheetViews>
  <sheetFormatPr defaultRowHeight="15" x14ac:dyDescent="0.25"/>
  <cols>
    <col min="1" max="1" width="20.7109375" customWidth="1"/>
    <col min="2" max="2" width="12" customWidth="1"/>
  </cols>
  <sheetData>
    <row r="1" spans="1:7" x14ac:dyDescent="0.25">
      <c r="A1" s="213" t="s">
        <v>167</v>
      </c>
    </row>
    <row r="2" spans="1:7" x14ac:dyDescent="0.25">
      <c r="A2" s="7" t="s">
        <v>168</v>
      </c>
    </row>
    <row r="3" spans="1:7" x14ac:dyDescent="0.25">
      <c r="A3" s="184"/>
    </row>
    <row r="4" spans="1:7" x14ac:dyDescent="0.25">
      <c r="A4" s="28" t="s">
        <v>169</v>
      </c>
    </row>
    <row r="5" spans="1:7" x14ac:dyDescent="0.25">
      <c r="A5" s="244" t="s">
        <v>170</v>
      </c>
      <c r="B5" s="245"/>
      <c r="C5" s="5">
        <v>1.0369999999999999</v>
      </c>
      <c r="D5" s="38" t="s">
        <v>171</v>
      </c>
    </row>
    <row r="6" spans="1:7" x14ac:dyDescent="0.25">
      <c r="A6" s="28" t="s">
        <v>172</v>
      </c>
      <c r="C6">
        <v>3.8475000000000001</v>
      </c>
      <c r="D6" t="s">
        <v>173</v>
      </c>
    </row>
    <row r="7" spans="1:7" x14ac:dyDescent="0.25">
      <c r="B7" t="s">
        <v>174</v>
      </c>
    </row>
    <row r="8" spans="1:7" x14ac:dyDescent="0.25">
      <c r="A8" s="28" t="s">
        <v>175</v>
      </c>
      <c r="C8">
        <v>0</v>
      </c>
      <c r="D8" t="s">
        <v>173</v>
      </c>
    </row>
    <row r="9" spans="1:7" x14ac:dyDescent="0.25">
      <c r="B9" s="37" t="s">
        <v>176</v>
      </c>
    </row>
    <row r="10" spans="1:7" x14ac:dyDescent="0.25">
      <c r="A10" s="28" t="s">
        <v>177</v>
      </c>
      <c r="B10" s="212">
        <v>0.95</v>
      </c>
    </row>
    <row r="11" spans="1:7" x14ac:dyDescent="0.25">
      <c r="A11" s="15"/>
      <c r="B11" s="16"/>
      <c r="C11" s="16"/>
      <c r="D11" s="16"/>
    </row>
    <row r="12" spans="1:7" x14ac:dyDescent="0.25">
      <c r="A12" s="3" t="s">
        <v>178</v>
      </c>
      <c r="B12" s="242" t="s">
        <v>179</v>
      </c>
      <c r="C12" s="242"/>
      <c r="D12" s="242"/>
      <c r="E12" s="243" t="s">
        <v>180</v>
      </c>
      <c r="F12" s="243"/>
      <c r="G12" s="243"/>
    </row>
    <row r="13" spans="1:7" x14ac:dyDescent="0.25">
      <c r="A13" s="3"/>
      <c r="B13" s="10">
        <v>118</v>
      </c>
      <c r="C13" s="10">
        <v>120</v>
      </c>
      <c r="D13" s="10" t="s">
        <v>181</v>
      </c>
      <c r="E13" s="11">
        <v>118</v>
      </c>
      <c r="F13" s="11">
        <v>120</v>
      </c>
      <c r="G13" s="11" t="s">
        <v>181</v>
      </c>
    </row>
    <row r="14" spans="1:7" x14ac:dyDescent="0.25">
      <c r="A14" s="4">
        <v>40483</v>
      </c>
      <c r="B14" s="10">
        <v>26</v>
      </c>
      <c r="C14" s="10">
        <v>5</v>
      </c>
      <c r="D14" s="10">
        <v>31</v>
      </c>
      <c r="E14" s="12">
        <f>MAX(B14*$C$5-$C$6,0)*$B$10</f>
        <v>21.958774999999996</v>
      </c>
      <c r="F14" s="12">
        <f>MAX(C14*$C$5-$C$8,0)*$B$10</f>
        <v>4.925749999999999</v>
      </c>
      <c r="G14" s="12">
        <f>SUM(E14:F14)</f>
        <v>26.884524999999996</v>
      </c>
    </row>
    <row r="15" spans="1:7" x14ac:dyDescent="0.25">
      <c r="A15" s="4">
        <v>40513</v>
      </c>
      <c r="B15" s="10">
        <v>42</v>
      </c>
      <c r="C15" s="10">
        <v>20</v>
      </c>
      <c r="D15" s="10">
        <v>62</v>
      </c>
      <c r="E15" s="12">
        <f t="shared" ref="E15:E69" si="0">MAX(B15*$C$5-$C$6,0)*$B$10</f>
        <v>37.721174999999988</v>
      </c>
      <c r="F15" s="12">
        <f t="shared" ref="F15:F69" si="1">MAX(C15*$C$5-$C$8,0)*$B$10</f>
        <v>19.702999999999996</v>
      </c>
      <c r="G15" s="12">
        <f t="shared" ref="G15:G69" si="2">SUM(E15:F15)</f>
        <v>57.424174999999984</v>
      </c>
    </row>
    <row r="16" spans="1:7" x14ac:dyDescent="0.25">
      <c r="A16" s="4">
        <v>40544</v>
      </c>
      <c r="B16" s="10">
        <v>56</v>
      </c>
      <c r="C16" s="10">
        <v>20</v>
      </c>
      <c r="D16" s="10">
        <v>76</v>
      </c>
      <c r="E16" s="12">
        <f t="shared" si="0"/>
        <v>51.513274999999993</v>
      </c>
      <c r="F16" s="12">
        <f t="shared" si="1"/>
        <v>19.702999999999996</v>
      </c>
      <c r="G16" s="12">
        <f t="shared" si="2"/>
        <v>71.216274999999996</v>
      </c>
    </row>
    <row r="17" spans="1:7" x14ac:dyDescent="0.25">
      <c r="A17" s="4">
        <v>40575</v>
      </c>
      <c r="B17" s="10">
        <v>46</v>
      </c>
      <c r="C17" s="10">
        <v>10</v>
      </c>
      <c r="D17" s="10">
        <v>56</v>
      </c>
      <c r="E17" s="12">
        <f t="shared" si="0"/>
        <v>41.661774999999999</v>
      </c>
      <c r="F17" s="12">
        <f t="shared" si="1"/>
        <v>9.8514999999999979</v>
      </c>
      <c r="G17" s="12">
        <f t="shared" si="2"/>
        <v>51.513274999999993</v>
      </c>
    </row>
    <row r="18" spans="1:7" x14ac:dyDescent="0.25">
      <c r="A18" s="4">
        <v>40603</v>
      </c>
      <c r="B18" s="10">
        <v>31</v>
      </c>
      <c r="C18" s="10">
        <v>4</v>
      </c>
      <c r="D18" s="10">
        <v>35</v>
      </c>
      <c r="E18" s="12">
        <f t="shared" si="0"/>
        <v>26.884524999999996</v>
      </c>
      <c r="F18" s="12">
        <f t="shared" si="1"/>
        <v>3.9405999999999994</v>
      </c>
      <c r="G18" s="12">
        <f t="shared" si="2"/>
        <v>30.825124999999996</v>
      </c>
    </row>
    <row r="19" spans="1:7" x14ac:dyDescent="0.25">
      <c r="A19" s="4">
        <v>40634</v>
      </c>
      <c r="B19" s="10">
        <v>12</v>
      </c>
      <c r="C19" s="10">
        <v>0</v>
      </c>
      <c r="D19" s="10">
        <v>12</v>
      </c>
      <c r="E19" s="12">
        <f t="shared" si="0"/>
        <v>8.1666749999999979</v>
      </c>
      <c r="F19" s="12">
        <f t="shared" si="1"/>
        <v>0</v>
      </c>
      <c r="G19" s="12">
        <f t="shared" si="2"/>
        <v>8.1666749999999979</v>
      </c>
    </row>
    <row r="20" spans="1:7" x14ac:dyDescent="0.25">
      <c r="A20" s="4">
        <v>40664</v>
      </c>
      <c r="B20" s="10">
        <v>3</v>
      </c>
      <c r="C20" s="10">
        <v>0</v>
      </c>
      <c r="D20" s="10">
        <v>3</v>
      </c>
      <c r="E20" s="12">
        <f t="shared" si="0"/>
        <v>0</v>
      </c>
      <c r="F20" s="12">
        <f t="shared" si="1"/>
        <v>0</v>
      </c>
      <c r="G20" s="12">
        <f t="shared" si="2"/>
        <v>0</v>
      </c>
    </row>
    <row r="21" spans="1:7" x14ac:dyDescent="0.25">
      <c r="A21" s="4">
        <v>40695</v>
      </c>
      <c r="B21" s="10">
        <v>1</v>
      </c>
      <c r="C21" s="10">
        <v>0</v>
      </c>
      <c r="D21" s="10">
        <v>1</v>
      </c>
      <c r="E21" s="12">
        <f t="shared" si="0"/>
        <v>0</v>
      </c>
      <c r="F21" s="12">
        <f t="shared" si="1"/>
        <v>0</v>
      </c>
      <c r="G21" s="12">
        <f t="shared" si="2"/>
        <v>0</v>
      </c>
    </row>
    <row r="22" spans="1:7" x14ac:dyDescent="0.25">
      <c r="A22" s="4">
        <v>40725</v>
      </c>
      <c r="B22" s="10">
        <v>1</v>
      </c>
      <c r="C22" s="10">
        <v>0</v>
      </c>
      <c r="D22" s="10">
        <v>1</v>
      </c>
      <c r="E22" s="12">
        <f t="shared" si="0"/>
        <v>0</v>
      </c>
      <c r="F22" s="12">
        <f t="shared" si="1"/>
        <v>0</v>
      </c>
      <c r="G22" s="12">
        <f t="shared" si="2"/>
        <v>0</v>
      </c>
    </row>
    <row r="23" spans="1:7" x14ac:dyDescent="0.25">
      <c r="A23" s="4">
        <v>40756</v>
      </c>
      <c r="B23" s="10">
        <v>0</v>
      </c>
      <c r="C23" s="10">
        <v>1</v>
      </c>
      <c r="D23" s="10">
        <v>1</v>
      </c>
      <c r="E23" s="12">
        <f t="shared" si="0"/>
        <v>0</v>
      </c>
      <c r="F23" s="12">
        <f t="shared" si="1"/>
        <v>0.98514999999999986</v>
      </c>
      <c r="G23" s="12">
        <f t="shared" si="2"/>
        <v>0.98514999999999986</v>
      </c>
    </row>
    <row r="24" spans="1:7" x14ac:dyDescent="0.25">
      <c r="A24" s="4">
        <v>40787</v>
      </c>
      <c r="B24" s="10">
        <v>1</v>
      </c>
      <c r="C24" s="10">
        <v>0</v>
      </c>
      <c r="D24" s="10">
        <v>1</v>
      </c>
      <c r="E24" s="12">
        <f t="shared" si="0"/>
        <v>0</v>
      </c>
      <c r="F24" s="12">
        <f t="shared" si="1"/>
        <v>0</v>
      </c>
      <c r="G24" s="12">
        <f t="shared" si="2"/>
        <v>0</v>
      </c>
    </row>
    <row r="25" spans="1:7" x14ac:dyDescent="0.25">
      <c r="A25" s="4">
        <v>40817</v>
      </c>
      <c r="B25" s="10">
        <v>7</v>
      </c>
      <c r="C25" s="10">
        <v>0</v>
      </c>
      <c r="D25" s="10">
        <v>7</v>
      </c>
      <c r="E25" s="12">
        <f t="shared" si="0"/>
        <v>3.2409249999999994</v>
      </c>
      <c r="F25" s="12">
        <f t="shared" si="1"/>
        <v>0</v>
      </c>
      <c r="G25" s="12">
        <f t="shared" si="2"/>
        <v>3.2409249999999994</v>
      </c>
    </row>
    <row r="26" spans="1:7" x14ac:dyDescent="0.25">
      <c r="A26" s="4">
        <v>40848</v>
      </c>
      <c r="B26" s="10">
        <v>12</v>
      </c>
      <c r="C26" s="10">
        <v>0</v>
      </c>
      <c r="D26" s="10">
        <v>12</v>
      </c>
      <c r="E26" s="12">
        <f t="shared" si="0"/>
        <v>8.1666749999999979</v>
      </c>
      <c r="F26" s="12">
        <f t="shared" si="1"/>
        <v>0</v>
      </c>
      <c r="G26" s="12">
        <f t="shared" si="2"/>
        <v>8.1666749999999979</v>
      </c>
    </row>
    <row r="27" spans="1:7" x14ac:dyDescent="0.25">
      <c r="A27" s="4">
        <v>40878</v>
      </c>
      <c r="B27" s="10">
        <v>30</v>
      </c>
      <c r="C27" s="10">
        <v>7</v>
      </c>
      <c r="D27" s="10">
        <v>37</v>
      </c>
      <c r="E27" s="12">
        <f t="shared" si="0"/>
        <v>25.899374999999999</v>
      </c>
      <c r="F27" s="12">
        <f t="shared" si="1"/>
        <v>6.8960499999999989</v>
      </c>
      <c r="G27" s="12">
        <f t="shared" si="2"/>
        <v>32.795424999999994</v>
      </c>
    </row>
    <row r="28" spans="1:7" x14ac:dyDescent="0.25">
      <c r="A28" s="4">
        <v>40909</v>
      </c>
      <c r="B28" s="10">
        <v>42</v>
      </c>
      <c r="C28" s="10">
        <v>14</v>
      </c>
      <c r="D28" s="10">
        <v>56</v>
      </c>
      <c r="E28" s="12">
        <f t="shared" si="0"/>
        <v>37.721174999999988</v>
      </c>
      <c r="F28" s="12">
        <f t="shared" si="1"/>
        <v>13.792099999999998</v>
      </c>
      <c r="G28" s="12">
        <f t="shared" si="2"/>
        <v>51.513274999999986</v>
      </c>
    </row>
    <row r="29" spans="1:7" x14ac:dyDescent="0.25">
      <c r="A29" s="4">
        <v>40940</v>
      </c>
      <c r="B29" s="10">
        <v>36</v>
      </c>
      <c r="C29" s="10">
        <v>12</v>
      </c>
      <c r="D29" s="10">
        <v>48</v>
      </c>
      <c r="E29" s="12">
        <f t="shared" si="0"/>
        <v>31.810274999999997</v>
      </c>
      <c r="F29" s="12">
        <f t="shared" si="1"/>
        <v>11.821799999999998</v>
      </c>
      <c r="G29" s="12">
        <f t="shared" si="2"/>
        <v>43.632074999999993</v>
      </c>
    </row>
    <row r="30" spans="1:7" x14ac:dyDescent="0.25">
      <c r="A30" s="13">
        <v>40969</v>
      </c>
      <c r="B30" s="10">
        <v>18</v>
      </c>
      <c r="C30" s="10">
        <v>3</v>
      </c>
      <c r="D30" s="10">
        <v>21</v>
      </c>
      <c r="E30" s="12">
        <f t="shared" si="0"/>
        <v>14.077574999999996</v>
      </c>
      <c r="F30" s="12">
        <f t="shared" si="1"/>
        <v>2.9554499999999995</v>
      </c>
      <c r="G30" s="12">
        <f t="shared" si="2"/>
        <v>17.033024999999995</v>
      </c>
    </row>
    <row r="31" spans="1:7" x14ac:dyDescent="0.25">
      <c r="A31" s="13">
        <v>41000</v>
      </c>
      <c r="B31" s="10">
        <v>6</v>
      </c>
      <c r="C31" s="10">
        <v>0</v>
      </c>
      <c r="D31" s="10">
        <v>6</v>
      </c>
      <c r="E31" s="12">
        <f t="shared" si="0"/>
        <v>2.2557749999999994</v>
      </c>
      <c r="F31" s="12">
        <f t="shared" si="1"/>
        <v>0</v>
      </c>
      <c r="G31" s="12">
        <f t="shared" si="2"/>
        <v>2.2557749999999994</v>
      </c>
    </row>
    <row r="32" spans="1:7" x14ac:dyDescent="0.25">
      <c r="A32" s="13">
        <v>41030</v>
      </c>
      <c r="B32" s="10">
        <v>7</v>
      </c>
      <c r="C32" s="10">
        <v>0</v>
      </c>
      <c r="D32" s="10">
        <v>7</v>
      </c>
      <c r="E32" s="12">
        <f t="shared" si="0"/>
        <v>3.2409249999999994</v>
      </c>
      <c r="F32" s="12">
        <f t="shared" si="1"/>
        <v>0</v>
      </c>
      <c r="G32" s="12">
        <f t="shared" si="2"/>
        <v>3.2409249999999994</v>
      </c>
    </row>
    <row r="33" spans="1:9" x14ac:dyDescent="0.25">
      <c r="A33" s="13">
        <v>41061</v>
      </c>
      <c r="B33" s="10">
        <v>1</v>
      </c>
      <c r="C33" s="10">
        <v>0</v>
      </c>
      <c r="D33" s="10">
        <v>1</v>
      </c>
      <c r="E33" s="12">
        <f t="shared" si="0"/>
        <v>0</v>
      </c>
      <c r="F33" s="12">
        <f t="shared" si="1"/>
        <v>0</v>
      </c>
      <c r="G33" s="12">
        <f t="shared" si="2"/>
        <v>0</v>
      </c>
    </row>
    <row r="34" spans="1:9" x14ac:dyDescent="0.25">
      <c r="A34" s="13">
        <v>41091</v>
      </c>
      <c r="B34" s="10">
        <v>0</v>
      </c>
      <c r="C34" s="10">
        <v>0</v>
      </c>
      <c r="D34" s="10">
        <v>0</v>
      </c>
      <c r="E34" s="12">
        <f t="shared" si="0"/>
        <v>0</v>
      </c>
      <c r="F34" s="12">
        <f t="shared" si="1"/>
        <v>0</v>
      </c>
      <c r="G34" s="12">
        <f t="shared" si="2"/>
        <v>0</v>
      </c>
    </row>
    <row r="35" spans="1:9" x14ac:dyDescent="0.25">
      <c r="A35" s="13">
        <v>41122</v>
      </c>
      <c r="B35" s="10">
        <v>1</v>
      </c>
      <c r="C35" s="10">
        <v>0</v>
      </c>
      <c r="D35" s="10">
        <v>1</v>
      </c>
      <c r="E35" s="12">
        <f t="shared" si="0"/>
        <v>0</v>
      </c>
      <c r="F35" s="12">
        <f t="shared" si="1"/>
        <v>0</v>
      </c>
      <c r="G35" s="12">
        <f t="shared" si="2"/>
        <v>0</v>
      </c>
    </row>
    <row r="36" spans="1:9" x14ac:dyDescent="0.25">
      <c r="A36" s="13">
        <v>41153</v>
      </c>
      <c r="B36" s="10">
        <v>2</v>
      </c>
      <c r="C36" s="10">
        <v>0</v>
      </c>
      <c r="D36" s="10">
        <v>2</v>
      </c>
      <c r="E36" s="12">
        <f t="shared" si="0"/>
        <v>0</v>
      </c>
      <c r="F36" s="12">
        <f t="shared" si="1"/>
        <v>0</v>
      </c>
      <c r="G36" s="12">
        <f t="shared" si="2"/>
        <v>0</v>
      </c>
    </row>
    <row r="37" spans="1:9" x14ac:dyDescent="0.25">
      <c r="A37" s="13">
        <v>41183</v>
      </c>
      <c r="B37" s="10">
        <v>3</v>
      </c>
      <c r="C37" s="10">
        <v>0</v>
      </c>
      <c r="D37" s="10">
        <v>3</v>
      </c>
      <c r="E37" s="12">
        <f t="shared" si="0"/>
        <v>0</v>
      </c>
      <c r="F37" s="12">
        <f t="shared" si="1"/>
        <v>0</v>
      </c>
      <c r="G37" s="12">
        <f t="shared" si="2"/>
        <v>0</v>
      </c>
    </row>
    <row r="38" spans="1:9" x14ac:dyDescent="0.25">
      <c r="A38" s="13">
        <v>41214</v>
      </c>
      <c r="B38" s="10">
        <v>23</v>
      </c>
      <c r="C38" s="10">
        <v>4</v>
      </c>
      <c r="D38" s="10">
        <v>27</v>
      </c>
      <c r="E38" s="12">
        <f t="shared" si="0"/>
        <v>19.003324999999997</v>
      </c>
      <c r="F38" s="12">
        <f t="shared" si="1"/>
        <v>3.9405999999999994</v>
      </c>
      <c r="G38" s="12">
        <f t="shared" si="2"/>
        <v>22.943924999999997</v>
      </c>
    </row>
    <row r="39" spans="1:9" x14ac:dyDescent="0.25">
      <c r="A39" s="13">
        <v>41244</v>
      </c>
      <c r="B39" s="10">
        <v>37</v>
      </c>
      <c r="C39" s="10">
        <v>16</v>
      </c>
      <c r="D39" s="10">
        <v>53</v>
      </c>
      <c r="E39" s="12">
        <f t="shared" si="0"/>
        <v>32.795425000000002</v>
      </c>
      <c r="F39" s="12">
        <f t="shared" si="1"/>
        <v>15.762399999999998</v>
      </c>
      <c r="G39" s="12">
        <f t="shared" si="2"/>
        <v>48.557825000000001</v>
      </c>
    </row>
    <row r="40" spans="1:9" x14ac:dyDescent="0.25">
      <c r="A40" s="4">
        <v>41275</v>
      </c>
      <c r="B40" s="10">
        <v>48</v>
      </c>
      <c r="C40" s="10">
        <v>19</v>
      </c>
      <c r="D40" s="10">
        <v>67</v>
      </c>
      <c r="E40" s="12">
        <f t="shared" si="0"/>
        <v>43.632075</v>
      </c>
      <c r="F40" s="12">
        <f t="shared" si="1"/>
        <v>18.717849999999999</v>
      </c>
      <c r="G40" s="12">
        <f t="shared" si="2"/>
        <v>62.349924999999999</v>
      </c>
    </row>
    <row r="41" spans="1:9" x14ac:dyDescent="0.25">
      <c r="A41" s="4">
        <v>41306</v>
      </c>
      <c r="B41" s="10">
        <v>38</v>
      </c>
      <c r="C41" s="10">
        <v>17</v>
      </c>
      <c r="D41" s="10">
        <v>55</v>
      </c>
      <c r="E41" s="12">
        <f t="shared" si="0"/>
        <v>33.780574999999992</v>
      </c>
      <c r="F41" s="12">
        <f t="shared" si="1"/>
        <v>16.747549999999997</v>
      </c>
      <c r="G41" s="12">
        <f t="shared" si="2"/>
        <v>50.528124999999989</v>
      </c>
    </row>
    <row r="42" spans="1:9" x14ac:dyDescent="0.25">
      <c r="A42" s="13">
        <v>41334</v>
      </c>
      <c r="B42" s="10">
        <v>24</v>
      </c>
      <c r="C42" s="10">
        <v>11</v>
      </c>
      <c r="D42" s="10">
        <v>35</v>
      </c>
      <c r="E42" s="12">
        <f t="shared" si="0"/>
        <v>19.988474999999998</v>
      </c>
      <c r="F42" s="12">
        <f t="shared" si="1"/>
        <v>10.836649999999999</v>
      </c>
      <c r="G42" s="12">
        <f t="shared" si="2"/>
        <v>30.825124999999996</v>
      </c>
    </row>
    <row r="43" spans="1:9" x14ac:dyDescent="0.25">
      <c r="A43" s="13">
        <v>41365</v>
      </c>
      <c r="B43" s="10">
        <v>14</v>
      </c>
      <c r="C43" s="10">
        <v>1</v>
      </c>
      <c r="D43" s="10">
        <v>15</v>
      </c>
      <c r="E43" s="12">
        <f t="shared" si="0"/>
        <v>10.136974999999998</v>
      </c>
      <c r="F43" s="12">
        <f t="shared" si="1"/>
        <v>0.98514999999999986</v>
      </c>
      <c r="G43" s="12">
        <f t="shared" si="2"/>
        <v>11.122124999999997</v>
      </c>
      <c r="I43" s="39"/>
    </row>
    <row r="44" spans="1:9" x14ac:dyDescent="0.25">
      <c r="A44" s="13">
        <v>41395</v>
      </c>
      <c r="B44" s="10">
        <v>2</v>
      </c>
      <c r="C44" s="10">
        <v>0</v>
      </c>
      <c r="D44" s="10">
        <v>2</v>
      </c>
      <c r="E44" s="12">
        <f t="shared" si="0"/>
        <v>0</v>
      </c>
      <c r="F44" s="12">
        <f t="shared" si="1"/>
        <v>0</v>
      </c>
      <c r="G44" s="12">
        <f t="shared" si="2"/>
        <v>0</v>
      </c>
    </row>
    <row r="45" spans="1:9" x14ac:dyDescent="0.25">
      <c r="A45" s="13">
        <v>41426</v>
      </c>
      <c r="B45" s="10">
        <v>3</v>
      </c>
      <c r="C45" s="10">
        <v>0</v>
      </c>
      <c r="D45" s="10">
        <v>3</v>
      </c>
      <c r="E45" s="12">
        <f t="shared" si="0"/>
        <v>0</v>
      </c>
      <c r="F45" s="12">
        <f t="shared" si="1"/>
        <v>0</v>
      </c>
      <c r="G45" s="12">
        <f t="shared" si="2"/>
        <v>0</v>
      </c>
    </row>
    <row r="46" spans="1:9" x14ac:dyDescent="0.25">
      <c r="A46" s="13">
        <v>41456</v>
      </c>
      <c r="B46" s="10">
        <v>0</v>
      </c>
      <c r="C46" s="10">
        <v>0</v>
      </c>
      <c r="D46" s="10">
        <v>0</v>
      </c>
      <c r="E46" s="12">
        <f t="shared" si="0"/>
        <v>0</v>
      </c>
      <c r="F46" s="12">
        <f t="shared" si="1"/>
        <v>0</v>
      </c>
      <c r="G46" s="12">
        <f t="shared" si="2"/>
        <v>0</v>
      </c>
    </row>
    <row r="47" spans="1:9" x14ac:dyDescent="0.25">
      <c r="A47" s="13">
        <v>41487</v>
      </c>
      <c r="B47" s="10">
        <v>1</v>
      </c>
      <c r="C47" s="10">
        <v>0</v>
      </c>
      <c r="D47" s="10">
        <v>1</v>
      </c>
      <c r="E47" s="12">
        <f t="shared" si="0"/>
        <v>0</v>
      </c>
      <c r="F47" s="12">
        <f t="shared" si="1"/>
        <v>0</v>
      </c>
      <c r="G47" s="12">
        <f t="shared" si="2"/>
        <v>0</v>
      </c>
    </row>
    <row r="48" spans="1:9" x14ac:dyDescent="0.25">
      <c r="A48" s="13">
        <v>41518</v>
      </c>
      <c r="B48" s="10">
        <v>2</v>
      </c>
      <c r="C48" s="10">
        <v>0</v>
      </c>
      <c r="D48" s="10">
        <v>2</v>
      </c>
      <c r="E48" s="12">
        <f t="shared" si="0"/>
        <v>0</v>
      </c>
      <c r="F48" s="12">
        <f t="shared" si="1"/>
        <v>0</v>
      </c>
      <c r="G48" s="12">
        <f t="shared" si="2"/>
        <v>0</v>
      </c>
    </row>
    <row r="49" spans="1:7" x14ac:dyDescent="0.25">
      <c r="A49" s="13">
        <v>41548</v>
      </c>
      <c r="B49" s="10">
        <v>6</v>
      </c>
      <c r="C49" s="10">
        <v>0</v>
      </c>
      <c r="D49" s="10">
        <v>6</v>
      </c>
      <c r="E49" s="12">
        <f t="shared" si="0"/>
        <v>2.2557749999999994</v>
      </c>
      <c r="F49" s="12">
        <f t="shared" si="1"/>
        <v>0</v>
      </c>
      <c r="G49" s="12">
        <f t="shared" si="2"/>
        <v>2.2557749999999994</v>
      </c>
    </row>
    <row r="50" spans="1:7" x14ac:dyDescent="0.25">
      <c r="A50" s="13">
        <v>41579</v>
      </c>
      <c r="B50" s="10">
        <v>21</v>
      </c>
      <c r="C50" s="10">
        <v>6</v>
      </c>
      <c r="D50" s="10">
        <v>27</v>
      </c>
      <c r="E50" s="12">
        <f t="shared" si="0"/>
        <v>17.033024999999995</v>
      </c>
      <c r="F50" s="12">
        <f t="shared" si="1"/>
        <v>5.9108999999999989</v>
      </c>
      <c r="G50" s="12">
        <f t="shared" si="2"/>
        <v>22.943924999999993</v>
      </c>
    </row>
    <row r="51" spans="1:7" x14ac:dyDescent="0.25">
      <c r="A51" s="13">
        <v>41609</v>
      </c>
      <c r="B51" s="10">
        <v>51</v>
      </c>
      <c r="C51" s="10">
        <v>17</v>
      </c>
      <c r="D51" s="10">
        <v>68</v>
      </c>
      <c r="E51" s="12">
        <f t="shared" si="0"/>
        <v>46.587524999999985</v>
      </c>
      <c r="F51" s="12">
        <f t="shared" si="1"/>
        <v>16.747549999999997</v>
      </c>
      <c r="G51" s="12">
        <f t="shared" si="2"/>
        <v>63.335074999999982</v>
      </c>
    </row>
    <row r="52" spans="1:7" x14ac:dyDescent="0.25">
      <c r="A52" s="13">
        <v>41640</v>
      </c>
      <c r="B52" s="10">
        <v>52</v>
      </c>
      <c r="C52" s="10">
        <v>26</v>
      </c>
      <c r="D52" s="10">
        <v>78</v>
      </c>
      <c r="E52" s="12">
        <f t="shared" si="0"/>
        <v>47.572674999999997</v>
      </c>
      <c r="F52" s="12">
        <f t="shared" si="1"/>
        <v>25.613899999999994</v>
      </c>
      <c r="G52" s="12">
        <f t="shared" si="2"/>
        <v>73.186574999999991</v>
      </c>
    </row>
    <row r="53" spans="1:7" x14ac:dyDescent="0.25">
      <c r="A53" s="13">
        <v>41671</v>
      </c>
      <c r="B53" s="10">
        <v>36</v>
      </c>
      <c r="C53" s="10">
        <v>17</v>
      </c>
      <c r="D53" s="10">
        <v>53</v>
      </c>
      <c r="E53" s="12">
        <f t="shared" si="0"/>
        <v>31.810274999999997</v>
      </c>
      <c r="F53" s="12">
        <f t="shared" si="1"/>
        <v>16.747549999999997</v>
      </c>
      <c r="G53" s="12">
        <f t="shared" si="2"/>
        <v>48.557824999999994</v>
      </c>
    </row>
    <row r="54" spans="1:7" x14ac:dyDescent="0.25">
      <c r="A54" s="13">
        <v>41699</v>
      </c>
      <c r="B54" s="10">
        <v>39</v>
      </c>
      <c r="C54" s="10">
        <v>12</v>
      </c>
      <c r="D54" s="10">
        <v>51</v>
      </c>
      <c r="E54" s="12">
        <f t="shared" si="0"/>
        <v>34.765724999999996</v>
      </c>
      <c r="F54" s="12">
        <f t="shared" si="1"/>
        <v>11.821799999999998</v>
      </c>
      <c r="G54" s="12">
        <f t="shared" si="2"/>
        <v>46.587524999999992</v>
      </c>
    </row>
    <row r="55" spans="1:7" x14ac:dyDescent="0.25">
      <c r="A55" s="13">
        <v>41730</v>
      </c>
      <c r="B55" s="10">
        <v>13</v>
      </c>
      <c r="C55" s="10">
        <v>0</v>
      </c>
      <c r="D55" s="10">
        <v>13</v>
      </c>
      <c r="E55" s="12">
        <f t="shared" si="0"/>
        <v>9.151824999999997</v>
      </c>
      <c r="F55" s="12">
        <f t="shared" si="1"/>
        <v>0</v>
      </c>
      <c r="G55" s="12">
        <f t="shared" si="2"/>
        <v>9.151824999999997</v>
      </c>
    </row>
    <row r="56" spans="1:7" x14ac:dyDescent="0.25">
      <c r="A56" s="13">
        <v>41760</v>
      </c>
      <c r="B56" s="10">
        <v>5</v>
      </c>
      <c r="C56" s="10">
        <v>0</v>
      </c>
      <c r="D56" s="10">
        <v>5</v>
      </c>
      <c r="E56" s="12">
        <f t="shared" si="0"/>
        <v>1.2706249999999994</v>
      </c>
      <c r="F56" s="12">
        <f t="shared" si="1"/>
        <v>0</v>
      </c>
      <c r="G56" s="12">
        <f t="shared" si="2"/>
        <v>1.2706249999999994</v>
      </c>
    </row>
    <row r="57" spans="1:7" x14ac:dyDescent="0.25">
      <c r="A57" s="13">
        <v>41791</v>
      </c>
      <c r="B57" s="10">
        <v>0</v>
      </c>
      <c r="C57" s="10">
        <v>0</v>
      </c>
      <c r="D57" s="10">
        <v>0</v>
      </c>
      <c r="E57" s="12">
        <f t="shared" si="0"/>
        <v>0</v>
      </c>
      <c r="F57" s="12">
        <f t="shared" si="1"/>
        <v>0</v>
      </c>
      <c r="G57" s="12">
        <f t="shared" si="2"/>
        <v>0</v>
      </c>
    </row>
    <row r="58" spans="1:7" x14ac:dyDescent="0.25">
      <c r="A58" s="13">
        <v>41821</v>
      </c>
      <c r="B58" s="10">
        <v>1</v>
      </c>
      <c r="C58" s="10">
        <v>0</v>
      </c>
      <c r="D58" s="10">
        <v>1</v>
      </c>
      <c r="E58" s="12">
        <f t="shared" si="0"/>
        <v>0</v>
      </c>
      <c r="F58" s="12">
        <f t="shared" si="1"/>
        <v>0</v>
      </c>
      <c r="G58" s="12">
        <f t="shared" si="2"/>
        <v>0</v>
      </c>
    </row>
    <row r="59" spans="1:7" x14ac:dyDescent="0.25">
      <c r="A59" s="13">
        <v>41852</v>
      </c>
      <c r="B59" s="10">
        <v>1</v>
      </c>
      <c r="C59" s="10">
        <v>0</v>
      </c>
      <c r="D59" s="10">
        <v>1</v>
      </c>
      <c r="E59" s="12">
        <f t="shared" si="0"/>
        <v>0</v>
      </c>
      <c r="F59" s="12">
        <f t="shared" si="1"/>
        <v>0</v>
      </c>
      <c r="G59" s="12">
        <f t="shared" si="2"/>
        <v>0</v>
      </c>
    </row>
    <row r="60" spans="1:7" x14ac:dyDescent="0.25">
      <c r="A60" s="13">
        <v>41883</v>
      </c>
      <c r="B60" s="10">
        <v>1</v>
      </c>
      <c r="C60" s="10">
        <v>0</v>
      </c>
      <c r="D60" s="10">
        <v>1</v>
      </c>
      <c r="E60" s="12">
        <f t="shared" si="0"/>
        <v>0</v>
      </c>
      <c r="F60" s="12">
        <f t="shared" si="1"/>
        <v>0</v>
      </c>
      <c r="G60" s="12">
        <f t="shared" si="2"/>
        <v>0</v>
      </c>
    </row>
    <row r="61" spans="1:7" x14ac:dyDescent="0.25">
      <c r="A61" s="14" t="s">
        <v>182</v>
      </c>
      <c r="B61" s="10">
        <v>5</v>
      </c>
      <c r="C61" s="10">
        <v>0</v>
      </c>
      <c r="D61" s="10">
        <v>5</v>
      </c>
      <c r="E61" s="12">
        <f t="shared" si="0"/>
        <v>1.2706249999999994</v>
      </c>
      <c r="F61" s="12">
        <f t="shared" si="1"/>
        <v>0</v>
      </c>
      <c r="G61" s="12">
        <f t="shared" si="2"/>
        <v>1.2706249999999994</v>
      </c>
    </row>
    <row r="62" spans="1:7" x14ac:dyDescent="0.25">
      <c r="A62" s="13">
        <v>41944</v>
      </c>
      <c r="B62" s="10">
        <v>38</v>
      </c>
      <c r="C62" s="10">
        <v>6</v>
      </c>
      <c r="D62" s="10">
        <v>44</v>
      </c>
      <c r="E62" s="12">
        <f t="shared" si="0"/>
        <v>33.780574999999992</v>
      </c>
      <c r="F62" s="12">
        <f t="shared" si="1"/>
        <v>5.9108999999999989</v>
      </c>
      <c r="G62" s="12">
        <f t="shared" si="2"/>
        <v>39.69147499999999</v>
      </c>
    </row>
    <row r="63" spans="1:7" x14ac:dyDescent="0.25">
      <c r="A63" s="13">
        <v>41974</v>
      </c>
      <c r="B63" s="10">
        <v>29</v>
      </c>
      <c r="C63" s="10">
        <v>8</v>
      </c>
      <c r="D63" s="10">
        <v>37</v>
      </c>
      <c r="E63" s="12">
        <f t="shared" si="0"/>
        <v>24.914224999999995</v>
      </c>
      <c r="F63" s="12">
        <f t="shared" si="1"/>
        <v>7.8811999999999989</v>
      </c>
      <c r="G63" s="12">
        <f t="shared" si="2"/>
        <v>32.795424999999994</v>
      </c>
    </row>
    <row r="64" spans="1:7" x14ac:dyDescent="0.25">
      <c r="A64" s="13">
        <v>42005</v>
      </c>
      <c r="B64" s="10">
        <v>58</v>
      </c>
      <c r="C64" s="10">
        <v>27</v>
      </c>
      <c r="D64" s="10">
        <v>85</v>
      </c>
      <c r="E64" s="12">
        <f t="shared" si="0"/>
        <v>53.483574999999988</v>
      </c>
      <c r="F64" s="12">
        <f t="shared" si="1"/>
        <v>26.599049999999998</v>
      </c>
      <c r="G64" s="12">
        <f t="shared" si="2"/>
        <v>80.082624999999979</v>
      </c>
    </row>
    <row r="65" spans="1:7" x14ac:dyDescent="0.25">
      <c r="A65" s="13">
        <v>42036</v>
      </c>
      <c r="B65" s="10">
        <v>56</v>
      </c>
      <c r="C65" s="10">
        <v>28</v>
      </c>
      <c r="D65" s="10">
        <v>84</v>
      </c>
      <c r="E65" s="12">
        <f t="shared" si="0"/>
        <v>51.513274999999993</v>
      </c>
      <c r="F65" s="12">
        <f t="shared" si="1"/>
        <v>27.584199999999996</v>
      </c>
      <c r="G65" s="12">
        <f t="shared" si="2"/>
        <v>79.097474999999989</v>
      </c>
    </row>
    <row r="66" spans="1:7" x14ac:dyDescent="0.25">
      <c r="A66" s="13">
        <v>42064</v>
      </c>
      <c r="B66" s="10">
        <v>51</v>
      </c>
      <c r="C66" s="10">
        <v>18</v>
      </c>
      <c r="D66" s="10">
        <v>69</v>
      </c>
      <c r="E66" s="12">
        <f t="shared" si="0"/>
        <v>46.587524999999985</v>
      </c>
      <c r="F66" s="12">
        <f t="shared" si="1"/>
        <v>17.732699999999998</v>
      </c>
      <c r="G66" s="12">
        <f t="shared" si="2"/>
        <v>64.320224999999979</v>
      </c>
    </row>
    <row r="67" spans="1:7" x14ac:dyDescent="0.25">
      <c r="A67" s="13">
        <v>42095</v>
      </c>
      <c r="B67" s="10">
        <v>15</v>
      </c>
      <c r="C67" s="10">
        <v>1</v>
      </c>
      <c r="D67" s="10">
        <v>16</v>
      </c>
      <c r="E67" s="12">
        <f t="shared" si="0"/>
        <v>11.122124999999999</v>
      </c>
      <c r="F67" s="12">
        <f t="shared" si="1"/>
        <v>0.98514999999999986</v>
      </c>
      <c r="G67" s="12">
        <f t="shared" si="2"/>
        <v>12.107274999999998</v>
      </c>
    </row>
    <row r="68" spans="1:7" x14ac:dyDescent="0.25">
      <c r="A68" s="13">
        <v>42125</v>
      </c>
      <c r="B68" s="10">
        <v>5</v>
      </c>
      <c r="C68" s="10">
        <v>0</v>
      </c>
      <c r="D68" s="10">
        <v>5</v>
      </c>
      <c r="E68" s="12">
        <f t="shared" si="0"/>
        <v>1.2706249999999994</v>
      </c>
      <c r="F68" s="12">
        <f t="shared" si="1"/>
        <v>0</v>
      </c>
      <c r="G68" s="12">
        <f t="shared" si="2"/>
        <v>1.2706249999999994</v>
      </c>
    </row>
    <row r="69" spans="1:7" x14ac:dyDescent="0.25">
      <c r="A69" s="13">
        <v>42156</v>
      </c>
      <c r="B69" s="10">
        <v>3</v>
      </c>
      <c r="C69" s="10">
        <v>0</v>
      </c>
      <c r="D69" s="10">
        <v>3</v>
      </c>
      <c r="E69" s="12">
        <f t="shared" si="0"/>
        <v>0</v>
      </c>
      <c r="F69" s="12">
        <f t="shared" si="1"/>
        <v>0</v>
      </c>
      <c r="G69" s="12">
        <f t="shared" si="2"/>
        <v>0</v>
      </c>
    </row>
    <row r="103" spans="1:4" x14ac:dyDescent="0.25">
      <c r="A103" s="8"/>
      <c r="B103" s="5"/>
      <c r="C103" s="5"/>
      <c r="D103" s="5"/>
    </row>
    <row r="104" spans="1:4" x14ac:dyDescent="0.25">
      <c r="A104" s="8"/>
      <c r="B104" s="5"/>
      <c r="C104" s="5"/>
      <c r="D104" s="5"/>
    </row>
    <row r="105" spans="1:4" x14ac:dyDescent="0.25">
      <c r="A105" s="8"/>
      <c r="B105" s="5"/>
      <c r="C105" s="5"/>
      <c r="D105" s="5"/>
    </row>
    <row r="106" spans="1:4" x14ac:dyDescent="0.25">
      <c r="A106" s="8"/>
      <c r="B106" s="5"/>
      <c r="C106" s="5"/>
      <c r="D106" s="5"/>
    </row>
    <row r="107" spans="1:4" x14ac:dyDescent="0.25">
      <c r="A107" s="8"/>
      <c r="B107" s="5"/>
      <c r="C107" s="5"/>
      <c r="D107" s="5"/>
    </row>
    <row r="108" spans="1:4" x14ac:dyDescent="0.25">
      <c r="A108" s="8"/>
      <c r="B108" s="5"/>
      <c r="C108" s="5"/>
      <c r="D108" s="5"/>
    </row>
    <row r="109" spans="1:4" x14ac:dyDescent="0.25">
      <c r="A109" s="8"/>
      <c r="B109" s="5"/>
      <c r="C109" s="5"/>
      <c r="D109" s="5"/>
    </row>
    <row r="110" spans="1:4" x14ac:dyDescent="0.25">
      <c r="A110" s="8"/>
      <c r="B110" s="5"/>
      <c r="C110" s="5"/>
      <c r="D110" s="5"/>
    </row>
    <row r="111" spans="1:4" x14ac:dyDescent="0.25">
      <c r="A111" s="8"/>
      <c r="B111" s="5"/>
      <c r="C111" s="5"/>
      <c r="D111" s="5"/>
    </row>
    <row r="112" spans="1:4" x14ac:dyDescent="0.25">
      <c r="A112" s="8"/>
      <c r="B112" s="5"/>
      <c r="C112" s="5"/>
      <c r="D112" s="5"/>
    </row>
    <row r="113" spans="1:4" x14ac:dyDescent="0.25">
      <c r="A113" s="8"/>
      <c r="B113" s="5"/>
      <c r="C113" s="5"/>
      <c r="D113" s="5"/>
    </row>
    <row r="114" spans="1:4" x14ac:dyDescent="0.25">
      <c r="A114" s="8"/>
      <c r="B114" s="5"/>
      <c r="C114" s="5"/>
      <c r="D114" s="5"/>
    </row>
    <row r="115" spans="1:4" x14ac:dyDescent="0.25">
      <c r="A115" s="8"/>
      <c r="B115" s="5"/>
      <c r="C115" s="5"/>
      <c r="D115" s="5"/>
    </row>
    <row r="116" spans="1:4" x14ac:dyDescent="0.25">
      <c r="A116" s="8"/>
      <c r="B116" s="5"/>
      <c r="C116" s="5"/>
      <c r="D116" s="5"/>
    </row>
    <row r="117" spans="1:4" x14ac:dyDescent="0.25">
      <c r="A117" s="8"/>
      <c r="B117" s="5"/>
      <c r="C117" s="5"/>
      <c r="D117" s="5"/>
    </row>
    <row r="118" spans="1:4" x14ac:dyDescent="0.25">
      <c r="A118" s="8"/>
      <c r="B118" s="5"/>
      <c r="C118" s="5"/>
      <c r="D118" s="5"/>
    </row>
    <row r="119" spans="1:4" x14ac:dyDescent="0.25">
      <c r="A119" s="8"/>
      <c r="B119" s="5"/>
      <c r="C119" s="5"/>
      <c r="D119" s="5"/>
    </row>
    <row r="120" spans="1:4" x14ac:dyDescent="0.25">
      <c r="A120" s="8"/>
      <c r="B120" s="5"/>
      <c r="C120" s="5"/>
      <c r="D120" s="5"/>
    </row>
    <row r="121" spans="1:4" x14ac:dyDescent="0.25">
      <c r="A121" s="8"/>
      <c r="B121" s="5"/>
      <c r="C121" s="5"/>
      <c r="D121" s="5"/>
    </row>
    <row r="122" spans="1:4" x14ac:dyDescent="0.25">
      <c r="A122" s="8"/>
      <c r="B122" s="5"/>
      <c r="C122" s="5"/>
      <c r="D122" s="5"/>
    </row>
    <row r="123" spans="1:4" x14ac:dyDescent="0.25">
      <c r="A123" s="8"/>
      <c r="B123" s="5"/>
      <c r="C123" s="5"/>
      <c r="D123" s="5"/>
    </row>
    <row r="124" spans="1:4" x14ac:dyDescent="0.25">
      <c r="A124" s="8"/>
      <c r="B124" s="5"/>
      <c r="C124" s="5"/>
      <c r="D124" s="5"/>
    </row>
    <row r="125" spans="1:4" x14ac:dyDescent="0.25">
      <c r="A125" s="8"/>
      <c r="B125" s="5"/>
      <c r="C125" s="5"/>
      <c r="D125" s="5"/>
    </row>
    <row r="126" spans="1:4" x14ac:dyDescent="0.25">
      <c r="A126" s="8"/>
      <c r="B126" s="5"/>
      <c r="C126" s="5"/>
      <c r="D126" s="5"/>
    </row>
    <row r="127" spans="1:4" x14ac:dyDescent="0.25">
      <c r="A127" s="8"/>
      <c r="B127" s="5"/>
      <c r="C127" s="5"/>
      <c r="D127" s="5"/>
    </row>
    <row r="128" spans="1:4" x14ac:dyDescent="0.25">
      <c r="A128" s="9"/>
      <c r="B128" s="6"/>
      <c r="C128" s="6"/>
      <c r="D128" s="6"/>
    </row>
  </sheetData>
  <mergeCells count="3">
    <mergeCell ref="B12:D12"/>
    <mergeCell ref="E12:G12"/>
    <mergeCell ref="A5:B5"/>
  </mergeCells>
  <hyperlinks>
    <hyperlink ref="D5" r:id="rId1" xr:uid="{461E7EB7-97B4-4C31-9F7D-AFED0E9B2BF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BF759-720D-49D8-A941-C942855A9852}">
  <dimension ref="A3:J185"/>
  <sheetViews>
    <sheetView topLeftCell="A154" workbookViewId="0">
      <selection activeCell="A36" sqref="A36"/>
    </sheetView>
    <sheetView workbookViewId="1">
      <selection activeCell="B22" sqref="B22"/>
    </sheetView>
  </sheetViews>
  <sheetFormatPr defaultRowHeight="15" x14ac:dyDescent="0.25"/>
  <cols>
    <col min="1" max="1" width="27.85546875" style="17" customWidth="1"/>
    <col min="2" max="2" width="14.140625" style="17" customWidth="1"/>
    <col min="3" max="3" width="12.140625" style="17" customWidth="1"/>
    <col min="4" max="4" width="14.42578125" style="17" customWidth="1"/>
    <col min="7" max="7" width="13.140625" bestFit="1" customWidth="1"/>
    <col min="8" max="8" width="21.140625" bestFit="1" customWidth="1"/>
    <col min="9" max="9" width="18.5703125" bestFit="1" customWidth="1"/>
    <col min="10" max="10" width="11.7109375" bestFit="1" customWidth="1"/>
  </cols>
  <sheetData>
    <row r="3" spans="1:9" x14ac:dyDescent="0.25">
      <c r="A3" s="18" t="s">
        <v>183</v>
      </c>
      <c r="B3" s="18"/>
      <c r="C3" s="18"/>
    </row>
    <row r="4" spans="1:9" x14ac:dyDescent="0.25">
      <c r="A4" s="18" t="s">
        <v>184</v>
      </c>
      <c r="B4" s="18" t="s">
        <v>185</v>
      </c>
      <c r="C4" s="18" t="s">
        <v>186</v>
      </c>
      <c r="D4" s="17" t="s">
        <v>78</v>
      </c>
      <c r="G4" s="246" t="s">
        <v>187</v>
      </c>
      <c r="H4" s="247"/>
      <c r="I4" s="248"/>
    </row>
    <row r="5" spans="1:9" x14ac:dyDescent="0.25">
      <c r="A5" s="19">
        <v>44836</v>
      </c>
      <c r="B5" s="18">
        <v>0.157</v>
      </c>
      <c r="C5" s="18">
        <v>4.0792999999999999</v>
      </c>
      <c r="D5" s="17">
        <f>C5+B5</f>
        <v>4.2363</v>
      </c>
      <c r="G5" s="35" t="s">
        <v>188</v>
      </c>
      <c r="H5" s="35" t="s">
        <v>189</v>
      </c>
      <c r="I5" s="35" t="s">
        <v>148</v>
      </c>
    </row>
    <row r="6" spans="1:9" x14ac:dyDescent="0.25">
      <c r="A6" s="19">
        <v>44837</v>
      </c>
      <c r="B6" s="18">
        <v>0.95</v>
      </c>
      <c r="C6" s="18">
        <v>1.1027</v>
      </c>
      <c r="D6" s="17">
        <f t="shared" ref="D6:D69" si="0">C6+B6</f>
        <v>2.0526999999999997</v>
      </c>
      <c r="G6" s="36">
        <v>26.319400000000002</v>
      </c>
      <c r="H6" s="36">
        <v>35.087099999999985</v>
      </c>
      <c r="I6" s="36">
        <v>61.406499999999987</v>
      </c>
    </row>
    <row r="7" spans="1:9" x14ac:dyDescent="0.25">
      <c r="A7" s="19">
        <v>44838</v>
      </c>
      <c r="B7" s="18">
        <v>0.94699999999999995</v>
      </c>
      <c r="C7" s="18">
        <v>3.6642999999999999</v>
      </c>
      <c r="D7" s="17">
        <f t="shared" si="0"/>
        <v>4.6113</v>
      </c>
      <c r="G7" s="36">
        <v>116.17360000000001</v>
      </c>
      <c r="H7" s="36">
        <v>129.22219999999999</v>
      </c>
      <c r="I7" s="36">
        <v>245.39580000000001</v>
      </c>
    </row>
    <row r="8" spans="1:9" x14ac:dyDescent="0.25">
      <c r="A8" s="19">
        <v>44839</v>
      </c>
      <c r="B8" s="18">
        <v>0.94099999999999995</v>
      </c>
      <c r="C8" s="18">
        <v>1.093</v>
      </c>
      <c r="D8" s="17">
        <f t="shared" si="0"/>
        <v>2.0339999999999998</v>
      </c>
      <c r="G8" s="36">
        <v>377.42849999999999</v>
      </c>
      <c r="H8" s="36">
        <v>246.8391</v>
      </c>
      <c r="I8" s="36">
        <v>624.26760000000002</v>
      </c>
    </row>
    <row r="9" spans="1:9" x14ac:dyDescent="0.25">
      <c r="A9" s="19">
        <v>44840</v>
      </c>
      <c r="B9" s="18">
        <v>0.71099999999999997</v>
      </c>
      <c r="C9" s="18">
        <v>0.88100000000000001</v>
      </c>
      <c r="D9" s="17">
        <f t="shared" si="0"/>
        <v>1.5920000000000001</v>
      </c>
      <c r="G9" s="36">
        <v>449.82680000000005</v>
      </c>
      <c r="H9" s="36">
        <v>246.21130000000002</v>
      </c>
      <c r="I9" s="36">
        <v>696.0381000000001</v>
      </c>
    </row>
    <row r="10" spans="1:9" x14ac:dyDescent="0.25">
      <c r="A10" s="19">
        <v>44841</v>
      </c>
      <c r="B10" s="18">
        <v>0.60299999999999998</v>
      </c>
      <c r="C10" s="18">
        <v>0.7883</v>
      </c>
      <c r="D10" s="17">
        <f t="shared" si="0"/>
        <v>1.3913</v>
      </c>
      <c r="G10" s="36">
        <v>460.71440000000001</v>
      </c>
      <c r="H10" s="36">
        <v>241.39570000000001</v>
      </c>
      <c r="I10" s="36">
        <v>702.11009999999999</v>
      </c>
    </row>
    <row r="11" spans="1:9" x14ac:dyDescent="0.25">
      <c r="A11" s="19">
        <v>44842</v>
      </c>
      <c r="B11" s="18">
        <v>0.95499999999999996</v>
      </c>
      <c r="C11" s="18">
        <v>1.0389999999999999</v>
      </c>
      <c r="D11" s="17">
        <f t="shared" si="0"/>
        <v>1.9939999999999998</v>
      </c>
      <c r="G11" s="36">
        <v>360.01740000000012</v>
      </c>
      <c r="H11" s="36">
        <v>185.40519999999998</v>
      </c>
      <c r="I11" s="36">
        <v>545.4226000000001</v>
      </c>
    </row>
    <row r="12" spans="1:9" x14ac:dyDescent="0.25">
      <c r="A12" s="19">
        <v>44843</v>
      </c>
      <c r="B12" s="18">
        <v>0.94799999999999995</v>
      </c>
      <c r="C12" s="18">
        <v>1.03</v>
      </c>
      <c r="D12" s="17">
        <f t="shared" si="0"/>
        <v>1.978</v>
      </c>
      <c r="G12" s="36">
        <v>1790.4801000000002</v>
      </c>
      <c r="H12" s="36">
        <v>1084.1605999999999</v>
      </c>
      <c r="I12" s="36">
        <v>2874.6406999999999</v>
      </c>
    </row>
    <row r="13" spans="1:9" x14ac:dyDescent="0.25">
      <c r="A13" s="19">
        <v>44844</v>
      </c>
      <c r="B13" s="18">
        <v>0.94799999999999995</v>
      </c>
      <c r="C13" s="18">
        <v>1.0287999999999999</v>
      </c>
      <c r="D13" s="17">
        <f t="shared" si="0"/>
        <v>1.9767999999999999</v>
      </c>
      <c r="G13">
        <v>29.30001</v>
      </c>
      <c r="H13" t="s">
        <v>190</v>
      </c>
    </row>
    <row r="14" spans="1:9" x14ac:dyDescent="0.25">
      <c r="A14" s="19">
        <v>44845</v>
      </c>
      <c r="B14" s="18">
        <v>0.95299999999999996</v>
      </c>
      <c r="C14" s="18">
        <v>1.0315000000000001</v>
      </c>
      <c r="D14" s="17">
        <f t="shared" si="0"/>
        <v>1.9845000000000002</v>
      </c>
    </row>
    <row r="15" spans="1:9" x14ac:dyDescent="0.25">
      <c r="A15" s="19">
        <v>44846</v>
      </c>
      <c r="B15" s="18">
        <v>0.73099999999999998</v>
      </c>
      <c r="C15" s="18">
        <v>0.7752</v>
      </c>
      <c r="D15" s="17">
        <f t="shared" si="0"/>
        <v>1.5062</v>
      </c>
    </row>
    <row r="16" spans="1:9" x14ac:dyDescent="0.25">
      <c r="A16" s="19">
        <v>44847</v>
      </c>
      <c r="B16" s="18">
        <v>0.88500000000000001</v>
      </c>
      <c r="C16" s="18">
        <v>0.93520000000000003</v>
      </c>
      <c r="D16" s="17">
        <f t="shared" si="0"/>
        <v>1.8202</v>
      </c>
    </row>
    <row r="17" spans="1:10" x14ac:dyDescent="0.25">
      <c r="A17" s="19">
        <v>44848</v>
      </c>
      <c r="B17" s="18">
        <v>0.89300000000000002</v>
      </c>
      <c r="C17" s="18">
        <v>0.83879999999999999</v>
      </c>
      <c r="D17" s="17">
        <f t="shared" si="0"/>
        <v>1.7318</v>
      </c>
    </row>
    <row r="18" spans="1:10" x14ac:dyDescent="0.25">
      <c r="A18" s="19">
        <v>44849</v>
      </c>
      <c r="B18" s="18">
        <v>0.81599999999999995</v>
      </c>
      <c r="C18" s="18">
        <v>0.88349999999999995</v>
      </c>
      <c r="D18" s="17">
        <f t="shared" si="0"/>
        <v>1.6995</v>
      </c>
    </row>
    <row r="19" spans="1:10" x14ac:dyDescent="0.25">
      <c r="A19" s="19">
        <v>44850</v>
      </c>
      <c r="B19" s="18">
        <v>0.873</v>
      </c>
      <c r="C19" s="18">
        <v>0.92410000000000003</v>
      </c>
      <c r="D19" s="17">
        <f t="shared" si="0"/>
        <v>1.7970999999999999</v>
      </c>
      <c r="G19" s="29" t="s">
        <v>191</v>
      </c>
      <c r="H19" t="s">
        <v>192</v>
      </c>
      <c r="I19" t="s">
        <v>193</v>
      </c>
      <c r="J19" t="s">
        <v>194</v>
      </c>
    </row>
    <row r="20" spans="1:10" x14ac:dyDescent="0.25">
      <c r="A20" s="19">
        <v>44851</v>
      </c>
      <c r="B20" s="18">
        <v>0.94699999999999995</v>
      </c>
      <c r="C20" s="18">
        <v>1.0247999999999999</v>
      </c>
      <c r="D20" s="17">
        <f t="shared" si="0"/>
        <v>1.9718</v>
      </c>
      <c r="G20" s="30" t="s">
        <v>195</v>
      </c>
      <c r="H20">
        <v>26.321000000000002</v>
      </c>
      <c r="I20">
        <v>35.087099999999985</v>
      </c>
      <c r="J20">
        <v>61.408099999999997</v>
      </c>
    </row>
    <row r="21" spans="1:10" x14ac:dyDescent="0.25">
      <c r="A21" s="19">
        <v>44852</v>
      </c>
      <c r="B21" s="18">
        <v>0.95199999999999996</v>
      </c>
      <c r="C21" s="18">
        <v>1.0251999999999999</v>
      </c>
      <c r="D21" s="17">
        <f t="shared" si="0"/>
        <v>1.9771999999999998</v>
      </c>
      <c r="G21" s="30" t="s">
        <v>196</v>
      </c>
      <c r="H21">
        <v>116.17399999999998</v>
      </c>
      <c r="I21">
        <v>129.22219999999999</v>
      </c>
      <c r="J21">
        <v>245.39619999999996</v>
      </c>
    </row>
    <row r="22" spans="1:10" x14ac:dyDescent="0.25">
      <c r="A22" s="19">
        <v>44853</v>
      </c>
      <c r="B22" s="18">
        <v>0.94899999999999995</v>
      </c>
      <c r="C22" s="18">
        <v>1.0278</v>
      </c>
      <c r="D22" s="17">
        <f t="shared" si="0"/>
        <v>1.9767999999999999</v>
      </c>
      <c r="G22" s="30" t="s">
        <v>197</v>
      </c>
      <c r="H22">
        <v>377.43199999999996</v>
      </c>
      <c r="I22">
        <v>246.8391</v>
      </c>
      <c r="J22">
        <v>624.27109999999982</v>
      </c>
    </row>
    <row r="23" spans="1:10" x14ac:dyDescent="0.25">
      <c r="A23" s="19">
        <v>44854</v>
      </c>
      <c r="B23" s="18">
        <v>0.94499999999999995</v>
      </c>
      <c r="C23" s="18">
        <v>1.0188999999999999</v>
      </c>
      <c r="D23" s="17">
        <f t="shared" si="0"/>
        <v>1.9638999999999998</v>
      </c>
      <c r="G23" s="30" t="s">
        <v>198</v>
      </c>
      <c r="H23">
        <v>449.82800000000003</v>
      </c>
      <c r="I23">
        <v>246.21130000000002</v>
      </c>
      <c r="J23">
        <v>696.03929999999991</v>
      </c>
    </row>
    <row r="24" spans="1:10" x14ac:dyDescent="0.25">
      <c r="A24" s="19">
        <v>44855</v>
      </c>
      <c r="B24" s="18">
        <v>0.94599999999999995</v>
      </c>
      <c r="C24" s="18">
        <v>1.0232000000000001</v>
      </c>
      <c r="D24" s="17">
        <f t="shared" si="0"/>
        <v>1.9692000000000001</v>
      </c>
      <c r="G24" s="30" t="s">
        <v>199</v>
      </c>
      <c r="H24">
        <v>460.71600000000007</v>
      </c>
      <c r="I24">
        <v>241.39570000000001</v>
      </c>
      <c r="J24">
        <v>702.11169999999993</v>
      </c>
    </row>
    <row r="25" spans="1:10" x14ac:dyDescent="0.25">
      <c r="A25" s="19">
        <v>44856</v>
      </c>
      <c r="B25" s="18">
        <v>0.86499999999999999</v>
      </c>
      <c r="C25" s="18">
        <v>0.9304</v>
      </c>
      <c r="D25" s="17">
        <f t="shared" si="0"/>
        <v>1.7953999999999999</v>
      </c>
      <c r="G25" s="30" t="s">
        <v>200</v>
      </c>
      <c r="H25">
        <v>360.01800000000009</v>
      </c>
      <c r="I25">
        <v>185.40519999999998</v>
      </c>
      <c r="J25">
        <v>545.42320000000018</v>
      </c>
    </row>
    <row r="26" spans="1:10" x14ac:dyDescent="0.25">
      <c r="A26" s="19">
        <v>44857</v>
      </c>
      <c r="B26" s="18">
        <v>0.93700000000000006</v>
      </c>
      <c r="C26" s="18">
        <v>1.0125</v>
      </c>
      <c r="D26" s="17">
        <f t="shared" si="0"/>
        <v>1.9495</v>
      </c>
      <c r="G26" s="30" t="s">
        <v>201</v>
      </c>
      <c r="H26">
        <v>1790.489</v>
      </c>
      <c r="I26">
        <v>1084.1605999999999</v>
      </c>
      <c r="J26">
        <v>2874.6495999999997</v>
      </c>
    </row>
    <row r="27" spans="1:10" x14ac:dyDescent="0.25">
      <c r="A27" s="19">
        <v>44858</v>
      </c>
      <c r="B27" s="18">
        <v>0.94499999999999995</v>
      </c>
      <c r="C27" s="18">
        <v>1.02</v>
      </c>
      <c r="D27" s="17">
        <f t="shared" si="0"/>
        <v>1.9649999999999999</v>
      </c>
    </row>
    <row r="28" spans="1:10" x14ac:dyDescent="0.25">
      <c r="A28" s="19">
        <v>44859</v>
      </c>
      <c r="B28" s="18">
        <v>0.94099999999999995</v>
      </c>
      <c r="C28" s="18">
        <v>1.0172000000000001</v>
      </c>
      <c r="D28" s="17">
        <f t="shared" si="0"/>
        <v>1.9582000000000002</v>
      </c>
      <c r="G28" s="30" t="s">
        <v>202</v>
      </c>
      <c r="J28">
        <f>24*0.04</f>
        <v>0.96</v>
      </c>
    </row>
    <row r="29" spans="1:10" x14ac:dyDescent="0.25">
      <c r="A29" s="19">
        <v>44860</v>
      </c>
      <c r="B29" s="18">
        <v>0.86499999999999999</v>
      </c>
      <c r="C29" s="18">
        <v>0.78749999999999998</v>
      </c>
      <c r="D29" s="17">
        <f t="shared" si="0"/>
        <v>1.6524999999999999</v>
      </c>
      <c r="G29" s="30" t="s">
        <v>203</v>
      </c>
      <c r="J29">
        <f>0.047*24</f>
        <v>1.1280000000000001</v>
      </c>
    </row>
    <row r="30" spans="1:10" x14ac:dyDescent="0.25">
      <c r="A30" s="19">
        <v>44861</v>
      </c>
      <c r="B30" s="18">
        <v>0.94599999999999995</v>
      </c>
      <c r="C30" s="18">
        <v>1.024</v>
      </c>
      <c r="D30" s="17">
        <f t="shared" si="0"/>
        <v>1.97</v>
      </c>
      <c r="G30" s="30" t="s">
        <v>204</v>
      </c>
    </row>
    <row r="31" spans="1:10" x14ac:dyDescent="0.25">
      <c r="A31" s="19">
        <v>44862</v>
      </c>
      <c r="B31" s="18">
        <v>0.94599999999999995</v>
      </c>
      <c r="C31" s="18">
        <v>1.0219</v>
      </c>
      <c r="D31" s="17">
        <f t="shared" si="0"/>
        <v>1.9679</v>
      </c>
    </row>
    <row r="32" spans="1:10" x14ac:dyDescent="0.25">
      <c r="A32" s="19">
        <v>44863</v>
      </c>
      <c r="B32" s="18">
        <v>0.94199999999999995</v>
      </c>
      <c r="C32" s="18">
        <v>1.0205</v>
      </c>
      <c r="D32" s="17">
        <f t="shared" si="0"/>
        <v>1.9624999999999999</v>
      </c>
    </row>
    <row r="33" spans="1:4" x14ac:dyDescent="0.25">
      <c r="A33" s="19">
        <v>44864</v>
      </c>
      <c r="B33" s="18">
        <v>0.94099999999999995</v>
      </c>
      <c r="C33" s="18">
        <v>1.0174000000000001</v>
      </c>
      <c r="D33" s="17">
        <f t="shared" si="0"/>
        <v>1.9584000000000001</v>
      </c>
    </row>
    <row r="34" spans="1:4" x14ac:dyDescent="0.25">
      <c r="A34" s="19">
        <v>44865</v>
      </c>
      <c r="B34" s="18">
        <v>0.94299999999999995</v>
      </c>
      <c r="C34" s="18">
        <v>1.0210999999999999</v>
      </c>
      <c r="D34" s="17">
        <f t="shared" si="0"/>
        <v>1.9640999999999997</v>
      </c>
    </row>
    <row r="35" spans="1:4" x14ac:dyDescent="0.25">
      <c r="A35" s="19">
        <v>44866</v>
      </c>
      <c r="B35" s="18">
        <v>0.94799999999999995</v>
      </c>
      <c r="C35" s="18">
        <v>1.0226999999999999</v>
      </c>
      <c r="D35" s="17">
        <f t="shared" si="0"/>
        <v>1.9706999999999999</v>
      </c>
    </row>
    <row r="36" spans="1:4" x14ac:dyDescent="0.25">
      <c r="A36" s="19">
        <v>44867</v>
      </c>
      <c r="B36" s="18">
        <v>0.84</v>
      </c>
      <c r="C36" s="18">
        <v>0.89270000000000005</v>
      </c>
      <c r="D36" s="17">
        <f t="shared" si="0"/>
        <v>1.7326999999999999</v>
      </c>
    </row>
    <row r="37" spans="1:4" x14ac:dyDescent="0.25">
      <c r="A37" s="19">
        <v>44868</v>
      </c>
      <c r="B37" s="18">
        <v>0.95399999999999996</v>
      </c>
      <c r="C37" s="18">
        <v>1.0304</v>
      </c>
      <c r="D37" s="17">
        <f t="shared" si="0"/>
        <v>1.9843999999999999</v>
      </c>
    </row>
    <row r="38" spans="1:4" x14ac:dyDescent="0.25">
      <c r="A38" s="19">
        <v>44869</v>
      </c>
      <c r="B38" s="18">
        <v>0.77400000000000002</v>
      </c>
      <c r="C38" s="18">
        <v>0.81100000000000005</v>
      </c>
      <c r="D38" s="17">
        <f t="shared" si="0"/>
        <v>1.585</v>
      </c>
    </row>
    <row r="39" spans="1:4" x14ac:dyDescent="0.25">
      <c r="A39" s="19">
        <v>44870</v>
      </c>
      <c r="B39" s="18">
        <v>0.48699999999999999</v>
      </c>
      <c r="C39" s="18">
        <v>0.52349999999999997</v>
      </c>
      <c r="D39" s="17">
        <f t="shared" si="0"/>
        <v>1.0105</v>
      </c>
    </row>
    <row r="40" spans="1:4" x14ac:dyDescent="0.25">
      <c r="A40" s="19">
        <v>44871</v>
      </c>
      <c r="B40" s="18">
        <v>5.1999999999999998E-2</v>
      </c>
      <c r="C40" s="18">
        <v>6.2399999999999997E-2</v>
      </c>
      <c r="D40" s="17">
        <f t="shared" si="0"/>
        <v>0.1144</v>
      </c>
    </row>
    <row r="41" spans="1:4" x14ac:dyDescent="0.25">
      <c r="A41" s="19">
        <v>44872</v>
      </c>
      <c r="B41" s="18">
        <v>0.25700000000000001</v>
      </c>
      <c r="C41" s="18">
        <v>0.28539999999999999</v>
      </c>
      <c r="D41" s="17">
        <f t="shared" si="0"/>
        <v>0.54239999999999999</v>
      </c>
    </row>
    <row r="42" spans="1:4" x14ac:dyDescent="0.25">
      <c r="A42" s="19">
        <v>44873</v>
      </c>
      <c r="B42" s="18">
        <v>0.94599999999999995</v>
      </c>
      <c r="C42" s="18">
        <v>1.0273000000000001</v>
      </c>
      <c r="D42" s="17">
        <f t="shared" si="0"/>
        <v>1.9733000000000001</v>
      </c>
    </row>
    <row r="43" spans="1:4" x14ac:dyDescent="0.25">
      <c r="A43" s="19">
        <v>44874</v>
      </c>
      <c r="B43" s="18">
        <v>6.7249999999999996</v>
      </c>
      <c r="C43" s="18">
        <v>1.0179</v>
      </c>
      <c r="D43" s="17">
        <f t="shared" si="0"/>
        <v>7.7428999999999997</v>
      </c>
    </row>
    <row r="44" spans="1:4" x14ac:dyDescent="0.25">
      <c r="A44" s="19">
        <v>44875</v>
      </c>
      <c r="B44" s="18">
        <v>4.6989999999999998</v>
      </c>
      <c r="C44" s="18">
        <v>1.0242</v>
      </c>
      <c r="D44" s="17">
        <f t="shared" si="0"/>
        <v>5.7232000000000003</v>
      </c>
    </row>
    <row r="45" spans="1:4" x14ac:dyDescent="0.25">
      <c r="A45" s="19">
        <v>44876</v>
      </c>
      <c r="B45" s="18">
        <v>1.2869999999999999</v>
      </c>
      <c r="C45" s="18">
        <v>0.67630000000000001</v>
      </c>
      <c r="D45" s="17">
        <f t="shared" si="0"/>
        <v>1.9632999999999998</v>
      </c>
    </row>
    <row r="46" spans="1:4" x14ac:dyDescent="0.25">
      <c r="A46" s="19">
        <v>44877</v>
      </c>
      <c r="B46" s="18">
        <v>0.53700000000000003</v>
      </c>
      <c r="C46" s="18">
        <v>0.3821</v>
      </c>
      <c r="D46" s="17">
        <f t="shared" si="0"/>
        <v>0.91910000000000003</v>
      </c>
    </row>
    <row r="47" spans="1:4" x14ac:dyDescent="0.25">
      <c r="A47" s="19">
        <v>44878</v>
      </c>
      <c r="B47" s="18">
        <v>1.1140000000000001</v>
      </c>
      <c r="C47" s="18">
        <v>1.0204</v>
      </c>
      <c r="D47" s="17">
        <f t="shared" si="0"/>
        <v>2.1344000000000003</v>
      </c>
    </row>
    <row r="48" spans="1:4" x14ac:dyDescent="0.25">
      <c r="A48" s="19">
        <v>44879</v>
      </c>
      <c r="B48" s="18">
        <v>1.119</v>
      </c>
      <c r="C48" s="18">
        <v>1.0188999999999999</v>
      </c>
      <c r="D48" s="17">
        <f t="shared" si="0"/>
        <v>2.1379000000000001</v>
      </c>
    </row>
    <row r="49" spans="1:4" x14ac:dyDescent="0.25">
      <c r="A49" s="19">
        <v>44880</v>
      </c>
      <c r="B49" s="18">
        <v>7.5250000000000004</v>
      </c>
      <c r="C49" s="18">
        <v>7.5567000000000002</v>
      </c>
      <c r="D49" s="17">
        <f t="shared" si="0"/>
        <v>15.081700000000001</v>
      </c>
    </row>
    <row r="50" spans="1:4" x14ac:dyDescent="0.25">
      <c r="A50" s="19">
        <v>44881</v>
      </c>
      <c r="B50" s="18">
        <v>6.8330000000000002</v>
      </c>
      <c r="C50" s="18">
        <v>5.2247000000000003</v>
      </c>
      <c r="D50" s="17">
        <f t="shared" si="0"/>
        <v>12.057700000000001</v>
      </c>
    </row>
    <row r="51" spans="1:4" x14ac:dyDescent="0.25">
      <c r="A51" s="19">
        <v>44882</v>
      </c>
      <c r="B51" s="18">
        <v>2.7709999999999999</v>
      </c>
      <c r="C51" s="18">
        <v>6.1402999999999999</v>
      </c>
      <c r="D51" s="17">
        <f t="shared" si="0"/>
        <v>8.9113000000000007</v>
      </c>
    </row>
    <row r="52" spans="1:4" x14ac:dyDescent="0.25">
      <c r="A52" s="19">
        <v>44883</v>
      </c>
      <c r="B52" s="18">
        <v>4.8049999999999997</v>
      </c>
      <c r="C52" s="18">
        <v>9.3449000000000009</v>
      </c>
      <c r="D52" s="17">
        <f t="shared" si="0"/>
        <v>14.149900000000001</v>
      </c>
    </row>
    <row r="53" spans="1:4" x14ac:dyDescent="0.25">
      <c r="A53" s="19">
        <v>44884</v>
      </c>
      <c r="B53" s="18">
        <v>6.4249999999999998</v>
      </c>
      <c r="C53" s="18">
        <v>9.2006999999999994</v>
      </c>
      <c r="D53" s="17">
        <f t="shared" si="0"/>
        <v>15.625699999999998</v>
      </c>
    </row>
    <row r="54" spans="1:4" x14ac:dyDescent="0.25">
      <c r="A54" s="19">
        <v>44885</v>
      </c>
      <c r="B54" s="18">
        <v>8.8859999999999992</v>
      </c>
      <c r="C54" s="18">
        <v>9.5051000000000005</v>
      </c>
      <c r="D54" s="17">
        <f t="shared" si="0"/>
        <v>18.391100000000002</v>
      </c>
    </row>
    <row r="55" spans="1:4" x14ac:dyDescent="0.25">
      <c r="A55" s="19">
        <v>44886</v>
      </c>
      <c r="B55" s="18">
        <v>11.988</v>
      </c>
      <c r="C55" s="18">
        <v>10.8866</v>
      </c>
      <c r="D55" s="17">
        <f t="shared" si="0"/>
        <v>22.874600000000001</v>
      </c>
    </row>
    <row r="56" spans="1:4" x14ac:dyDescent="0.25">
      <c r="A56" s="19">
        <v>44887</v>
      </c>
      <c r="B56" s="18">
        <v>7.1550000000000002</v>
      </c>
      <c r="C56" s="18">
        <v>8.4824999999999999</v>
      </c>
      <c r="D56" s="17">
        <f t="shared" si="0"/>
        <v>15.637499999999999</v>
      </c>
    </row>
    <row r="57" spans="1:4" x14ac:dyDescent="0.25">
      <c r="A57" s="19">
        <v>44888</v>
      </c>
      <c r="B57" s="18">
        <v>4.1509999999999998</v>
      </c>
      <c r="C57" s="18">
        <v>6.5884999999999998</v>
      </c>
      <c r="D57" s="17">
        <f t="shared" si="0"/>
        <v>10.7395</v>
      </c>
    </row>
    <row r="58" spans="1:4" x14ac:dyDescent="0.25">
      <c r="A58" s="19">
        <v>44889</v>
      </c>
      <c r="B58" s="18">
        <v>7.3520000000000003</v>
      </c>
      <c r="C58" s="18">
        <v>8.9512999999999998</v>
      </c>
      <c r="D58" s="17">
        <f t="shared" si="0"/>
        <v>16.3033</v>
      </c>
    </row>
    <row r="59" spans="1:4" x14ac:dyDescent="0.25">
      <c r="A59" s="19">
        <v>44890</v>
      </c>
      <c r="B59" s="18">
        <v>3.714</v>
      </c>
      <c r="C59" s="18">
        <v>5.4461000000000004</v>
      </c>
      <c r="D59" s="17">
        <f t="shared" si="0"/>
        <v>9.1600999999999999</v>
      </c>
    </row>
    <row r="60" spans="1:4" x14ac:dyDescent="0.25">
      <c r="A60" s="19">
        <v>44891</v>
      </c>
      <c r="B60" s="18">
        <v>4.4340000000000002</v>
      </c>
      <c r="C60" s="18">
        <v>6.1272000000000002</v>
      </c>
      <c r="D60" s="17">
        <f t="shared" si="0"/>
        <v>10.561199999999999</v>
      </c>
    </row>
    <row r="61" spans="1:4" x14ac:dyDescent="0.25">
      <c r="A61" s="19">
        <v>44892</v>
      </c>
      <c r="B61" s="18">
        <v>4.7729999999999997</v>
      </c>
      <c r="C61" s="18">
        <v>4.6628999999999996</v>
      </c>
      <c r="D61" s="17">
        <f t="shared" si="0"/>
        <v>9.4359000000000002</v>
      </c>
    </row>
    <row r="62" spans="1:4" x14ac:dyDescent="0.25">
      <c r="A62" s="19">
        <v>44893</v>
      </c>
      <c r="B62" s="18">
        <v>2.99</v>
      </c>
      <c r="C62" s="18">
        <v>1.0935999999999999</v>
      </c>
      <c r="D62" s="17">
        <f t="shared" si="0"/>
        <v>4.0836000000000006</v>
      </c>
    </row>
    <row r="63" spans="1:4" x14ac:dyDescent="0.25">
      <c r="A63" s="19">
        <v>44894</v>
      </c>
      <c r="B63" s="18">
        <v>7.0919999999999996</v>
      </c>
      <c r="C63" s="18">
        <v>11.624700000000001</v>
      </c>
      <c r="D63" s="17">
        <f t="shared" si="0"/>
        <v>18.716699999999999</v>
      </c>
    </row>
    <row r="64" spans="1:4" x14ac:dyDescent="0.25">
      <c r="A64" s="19">
        <v>44895</v>
      </c>
      <c r="B64" s="18">
        <v>4.5410000000000004</v>
      </c>
      <c r="C64" s="18">
        <v>7.5911999999999997</v>
      </c>
      <c r="D64" s="17">
        <f t="shared" si="0"/>
        <v>12.132200000000001</v>
      </c>
    </row>
    <row r="65" spans="1:4" x14ac:dyDescent="0.25">
      <c r="A65" s="19">
        <v>44896</v>
      </c>
      <c r="B65" s="18">
        <v>6.5410000000000004</v>
      </c>
      <c r="C65" s="18">
        <v>7.0702999999999996</v>
      </c>
      <c r="D65" s="17">
        <f t="shared" si="0"/>
        <v>13.6113</v>
      </c>
    </row>
    <row r="66" spans="1:4" x14ac:dyDescent="0.25">
      <c r="A66" s="19">
        <v>44897</v>
      </c>
      <c r="B66" s="18">
        <v>8.8659999999999997</v>
      </c>
      <c r="C66" s="18">
        <v>7.3780000000000001</v>
      </c>
      <c r="D66" s="17">
        <f t="shared" si="0"/>
        <v>16.244</v>
      </c>
    </row>
    <row r="67" spans="1:4" x14ac:dyDescent="0.25">
      <c r="A67" s="19">
        <v>44898</v>
      </c>
      <c r="B67" s="18">
        <v>4.0789999999999997</v>
      </c>
      <c r="C67" s="18">
        <v>4.5724</v>
      </c>
      <c r="D67" s="17">
        <f t="shared" si="0"/>
        <v>8.6513999999999989</v>
      </c>
    </row>
    <row r="68" spans="1:4" x14ac:dyDescent="0.25">
      <c r="A68" s="19">
        <v>44899</v>
      </c>
      <c r="B68" s="18">
        <v>5.72</v>
      </c>
      <c r="C68" s="18">
        <v>5.202</v>
      </c>
      <c r="D68" s="17">
        <f t="shared" si="0"/>
        <v>10.922000000000001</v>
      </c>
    </row>
    <row r="69" spans="1:4" x14ac:dyDescent="0.25">
      <c r="A69" s="19">
        <v>44900</v>
      </c>
      <c r="B69" s="18">
        <v>8.6029999999999998</v>
      </c>
      <c r="C69" s="18">
        <v>8.6212</v>
      </c>
      <c r="D69" s="17">
        <f t="shared" si="0"/>
        <v>17.2242</v>
      </c>
    </row>
    <row r="70" spans="1:4" x14ac:dyDescent="0.25">
      <c r="A70" s="19">
        <v>44901</v>
      </c>
      <c r="B70" s="18">
        <v>5.3460000000000001</v>
      </c>
      <c r="C70" s="18">
        <v>7.0716999999999999</v>
      </c>
      <c r="D70" s="17">
        <f t="shared" ref="D70:D133" si="1">C70+B70</f>
        <v>12.4177</v>
      </c>
    </row>
    <row r="71" spans="1:4" x14ac:dyDescent="0.25">
      <c r="A71" s="19">
        <v>44902</v>
      </c>
      <c r="B71" s="18">
        <v>2.9809999999999999</v>
      </c>
      <c r="C71" s="18">
        <v>2.9121999999999999</v>
      </c>
      <c r="D71" s="17">
        <f t="shared" si="1"/>
        <v>5.8932000000000002</v>
      </c>
    </row>
    <row r="72" spans="1:4" x14ac:dyDescent="0.25">
      <c r="A72" s="19">
        <v>44903</v>
      </c>
      <c r="B72" s="18">
        <v>2.4300000000000002</v>
      </c>
      <c r="C72" s="18">
        <v>1.0967</v>
      </c>
      <c r="D72" s="17">
        <f t="shared" si="1"/>
        <v>3.5266999999999999</v>
      </c>
    </row>
    <row r="73" spans="1:4" x14ac:dyDescent="0.25">
      <c r="A73" s="19">
        <v>44904</v>
      </c>
      <c r="B73" s="18">
        <v>7.0940000000000003</v>
      </c>
      <c r="C73" s="18">
        <v>6.8141999999999996</v>
      </c>
      <c r="D73" s="17">
        <f t="shared" si="1"/>
        <v>13.908200000000001</v>
      </c>
    </row>
    <row r="74" spans="1:4" x14ac:dyDescent="0.25">
      <c r="A74" s="19">
        <v>44905</v>
      </c>
      <c r="B74" s="18">
        <v>10.805</v>
      </c>
      <c r="C74" s="18">
        <v>11.8148</v>
      </c>
      <c r="D74" s="17">
        <f t="shared" si="1"/>
        <v>22.619799999999998</v>
      </c>
    </row>
    <row r="75" spans="1:4" x14ac:dyDescent="0.25">
      <c r="A75" s="19">
        <v>44906</v>
      </c>
      <c r="B75" s="18">
        <v>15.411</v>
      </c>
      <c r="C75" s="18">
        <v>14.8903</v>
      </c>
      <c r="D75" s="17">
        <f t="shared" si="1"/>
        <v>30.301299999999998</v>
      </c>
    </row>
    <row r="76" spans="1:4" x14ac:dyDescent="0.25">
      <c r="A76" s="19">
        <v>44907</v>
      </c>
      <c r="B76" s="18">
        <v>17.870999999999999</v>
      </c>
      <c r="C76" s="18">
        <v>11.806800000000001</v>
      </c>
      <c r="D76" s="17">
        <f t="shared" si="1"/>
        <v>29.677799999999998</v>
      </c>
    </row>
    <row r="77" spans="1:4" x14ac:dyDescent="0.25">
      <c r="A77" s="19">
        <v>44908</v>
      </c>
      <c r="B77" s="18">
        <v>12.590999999999999</v>
      </c>
      <c r="C77" s="18">
        <v>12.658099999999999</v>
      </c>
      <c r="D77" s="17">
        <f t="shared" si="1"/>
        <v>25.249099999999999</v>
      </c>
    </row>
    <row r="78" spans="1:4" x14ac:dyDescent="0.25">
      <c r="A78" s="19">
        <v>44909</v>
      </c>
      <c r="B78" s="18">
        <v>14.564</v>
      </c>
      <c r="C78" s="18">
        <v>13.4336</v>
      </c>
      <c r="D78" s="17">
        <f t="shared" si="1"/>
        <v>27.997599999999998</v>
      </c>
    </row>
    <row r="79" spans="1:4" x14ac:dyDescent="0.25">
      <c r="A79" s="19">
        <v>44910</v>
      </c>
      <c r="B79" s="18">
        <v>11.694000000000001</v>
      </c>
      <c r="C79" s="18">
        <v>12.877599999999999</v>
      </c>
      <c r="D79" s="17">
        <f t="shared" si="1"/>
        <v>24.5716</v>
      </c>
    </row>
    <row r="80" spans="1:4" x14ac:dyDescent="0.25">
      <c r="A80" s="19">
        <v>44911</v>
      </c>
      <c r="B80" s="18">
        <v>7.6859999999999999</v>
      </c>
      <c r="C80" s="18">
        <v>6.9151999999999996</v>
      </c>
      <c r="D80" s="17">
        <f t="shared" si="1"/>
        <v>14.601199999999999</v>
      </c>
    </row>
    <row r="81" spans="1:4" x14ac:dyDescent="0.25">
      <c r="A81" s="19">
        <v>44912</v>
      </c>
      <c r="B81" s="18">
        <v>8.7810000000000006</v>
      </c>
      <c r="C81" s="18">
        <v>9.6186000000000007</v>
      </c>
      <c r="D81" s="17">
        <f t="shared" si="1"/>
        <v>18.3996</v>
      </c>
    </row>
    <row r="82" spans="1:4" x14ac:dyDescent="0.25">
      <c r="A82" s="19">
        <v>44913</v>
      </c>
      <c r="B82" s="18">
        <v>14.141</v>
      </c>
      <c r="C82" s="18">
        <v>8.3340999999999994</v>
      </c>
      <c r="D82" s="17">
        <f t="shared" si="1"/>
        <v>22.475099999999998</v>
      </c>
    </row>
    <row r="83" spans="1:4" x14ac:dyDescent="0.25">
      <c r="A83" s="19">
        <v>44914</v>
      </c>
      <c r="B83" s="18">
        <v>16.449000000000002</v>
      </c>
      <c r="C83" s="18">
        <v>7.8301999999999996</v>
      </c>
      <c r="D83" s="17">
        <f t="shared" si="1"/>
        <v>24.279200000000003</v>
      </c>
    </row>
    <row r="84" spans="1:4" x14ac:dyDescent="0.25">
      <c r="A84" s="19">
        <v>44915</v>
      </c>
      <c r="B84" s="18">
        <v>17.916</v>
      </c>
      <c r="C84" s="18">
        <v>7.7389000000000001</v>
      </c>
      <c r="D84" s="17">
        <f t="shared" si="1"/>
        <v>25.654900000000001</v>
      </c>
    </row>
    <row r="85" spans="1:4" x14ac:dyDescent="0.25">
      <c r="A85" s="19">
        <v>44916</v>
      </c>
      <c r="B85" s="18">
        <v>16.422999999999998</v>
      </c>
      <c r="C85" s="18">
        <v>7.4187000000000003</v>
      </c>
      <c r="D85" s="17">
        <f t="shared" si="1"/>
        <v>23.841699999999999</v>
      </c>
    </row>
    <row r="86" spans="1:4" x14ac:dyDescent="0.25">
      <c r="A86" s="19">
        <v>44917</v>
      </c>
      <c r="B86" s="18">
        <v>15.260999999999999</v>
      </c>
      <c r="C86" s="18">
        <v>6.8394000000000004</v>
      </c>
      <c r="D86" s="17">
        <f t="shared" si="1"/>
        <v>22.1004</v>
      </c>
    </row>
    <row r="87" spans="1:4" x14ac:dyDescent="0.25">
      <c r="A87" s="19">
        <v>44918</v>
      </c>
      <c r="B87" s="18">
        <v>5.6820000000000004</v>
      </c>
      <c r="C87" s="18">
        <v>1.0811999999999999</v>
      </c>
      <c r="D87" s="17">
        <f t="shared" si="1"/>
        <v>6.7632000000000003</v>
      </c>
    </row>
    <row r="88" spans="1:4" x14ac:dyDescent="0.25">
      <c r="A88" s="19">
        <v>44919</v>
      </c>
      <c r="B88" s="18">
        <v>33.561999999999998</v>
      </c>
      <c r="C88" s="18">
        <v>7.6973000000000003</v>
      </c>
      <c r="D88" s="17">
        <f t="shared" si="1"/>
        <v>41.259299999999996</v>
      </c>
    </row>
    <row r="89" spans="1:4" x14ac:dyDescent="0.25">
      <c r="A89" s="19">
        <v>44920</v>
      </c>
      <c r="B89" s="18">
        <v>29.526</v>
      </c>
      <c r="C89" s="18">
        <v>14.0395</v>
      </c>
      <c r="D89" s="17">
        <f t="shared" si="1"/>
        <v>43.5655</v>
      </c>
    </row>
    <row r="90" spans="1:4" x14ac:dyDescent="0.25">
      <c r="A90" s="19">
        <v>44921</v>
      </c>
      <c r="B90" s="18">
        <v>20.419</v>
      </c>
      <c r="C90" s="18">
        <v>9.4709000000000003</v>
      </c>
      <c r="D90" s="17">
        <f t="shared" si="1"/>
        <v>29.889900000000001</v>
      </c>
    </row>
    <row r="91" spans="1:4" x14ac:dyDescent="0.25">
      <c r="A91" s="19">
        <v>44922</v>
      </c>
      <c r="B91" s="18">
        <v>19.396999999999998</v>
      </c>
      <c r="C91" s="18">
        <v>10.1122</v>
      </c>
      <c r="D91" s="17">
        <f t="shared" si="1"/>
        <v>29.5092</v>
      </c>
    </row>
    <row r="92" spans="1:4" x14ac:dyDescent="0.25">
      <c r="A92" s="19">
        <v>44923</v>
      </c>
      <c r="B92" s="18">
        <v>17.608000000000001</v>
      </c>
      <c r="C92" s="18">
        <v>11.755699999999999</v>
      </c>
      <c r="D92" s="17">
        <f t="shared" si="1"/>
        <v>29.363700000000001</v>
      </c>
    </row>
    <row r="93" spans="1:4" x14ac:dyDescent="0.25">
      <c r="A93" s="19">
        <v>44924</v>
      </c>
      <c r="B93" s="18">
        <v>10.06</v>
      </c>
      <c r="C93" s="18">
        <v>7.5951000000000004</v>
      </c>
      <c r="D93" s="17">
        <f t="shared" si="1"/>
        <v>17.655100000000001</v>
      </c>
    </row>
    <row r="94" spans="1:4" x14ac:dyDescent="0.25">
      <c r="A94" s="19">
        <v>44925</v>
      </c>
      <c r="B94" s="18">
        <v>6.3780000000000001</v>
      </c>
      <c r="C94" s="18">
        <v>1.0864</v>
      </c>
      <c r="D94" s="17">
        <f t="shared" si="1"/>
        <v>7.4644000000000004</v>
      </c>
    </row>
    <row r="95" spans="1:4" x14ac:dyDescent="0.25">
      <c r="A95" s="19">
        <v>44926</v>
      </c>
      <c r="B95" s="18">
        <v>3.5470000000000002</v>
      </c>
      <c r="C95" s="18">
        <v>1.0858000000000001</v>
      </c>
      <c r="D95" s="17">
        <f t="shared" si="1"/>
        <v>4.6328000000000005</v>
      </c>
    </row>
    <row r="96" spans="1:4" x14ac:dyDescent="0.25">
      <c r="A96" s="19">
        <v>44927</v>
      </c>
      <c r="B96" s="18">
        <v>2.9940000000000002</v>
      </c>
      <c r="C96" s="18">
        <v>1.083</v>
      </c>
      <c r="D96" s="17">
        <f t="shared" si="1"/>
        <v>4.077</v>
      </c>
    </row>
    <row r="97" spans="1:4" x14ac:dyDescent="0.25">
      <c r="A97" s="19">
        <v>44928</v>
      </c>
      <c r="B97" s="18">
        <v>10.475</v>
      </c>
      <c r="C97" s="18">
        <v>3.28</v>
      </c>
      <c r="D97" s="17">
        <f t="shared" si="1"/>
        <v>13.754999999999999</v>
      </c>
    </row>
    <row r="98" spans="1:4" x14ac:dyDescent="0.25">
      <c r="A98" s="19">
        <v>44929</v>
      </c>
      <c r="B98" s="18">
        <v>10.728</v>
      </c>
      <c r="C98" s="18">
        <v>7.2351999999999999</v>
      </c>
      <c r="D98" s="17">
        <f t="shared" si="1"/>
        <v>17.963200000000001</v>
      </c>
    </row>
    <row r="99" spans="1:4" x14ac:dyDescent="0.25">
      <c r="A99" s="19">
        <v>44930</v>
      </c>
      <c r="B99" s="18">
        <v>8.2129999999999992</v>
      </c>
      <c r="C99" s="18">
        <v>4.5282999999999998</v>
      </c>
      <c r="D99" s="17">
        <f t="shared" si="1"/>
        <v>12.741299999999999</v>
      </c>
    </row>
    <row r="100" spans="1:4" x14ac:dyDescent="0.25">
      <c r="A100" s="19">
        <v>44931</v>
      </c>
      <c r="B100" s="18">
        <v>9.6969999999999992</v>
      </c>
      <c r="C100" s="18">
        <v>5.8994999999999997</v>
      </c>
      <c r="D100" s="17">
        <f t="shared" si="1"/>
        <v>15.596499999999999</v>
      </c>
    </row>
    <row r="101" spans="1:4" x14ac:dyDescent="0.25">
      <c r="A101" s="19">
        <v>44932</v>
      </c>
      <c r="B101" s="18">
        <v>15.483000000000001</v>
      </c>
      <c r="C101" s="18">
        <v>10.112399999999999</v>
      </c>
      <c r="D101" s="17">
        <f t="shared" si="1"/>
        <v>25.595399999999998</v>
      </c>
    </row>
    <row r="102" spans="1:4" x14ac:dyDescent="0.25">
      <c r="A102" s="19">
        <v>44933</v>
      </c>
      <c r="B102" s="18">
        <v>20.077999999999999</v>
      </c>
      <c r="C102" s="18">
        <v>8.3360000000000003</v>
      </c>
      <c r="D102" s="17">
        <f t="shared" si="1"/>
        <v>28.414000000000001</v>
      </c>
    </row>
    <row r="103" spans="1:4" x14ac:dyDescent="0.25">
      <c r="A103" s="19">
        <v>44934</v>
      </c>
      <c r="B103" s="18">
        <v>22.417999999999999</v>
      </c>
      <c r="C103" s="18">
        <v>1.0129999999999999</v>
      </c>
      <c r="D103" s="17">
        <f t="shared" si="1"/>
        <v>23.430999999999997</v>
      </c>
    </row>
    <row r="104" spans="1:4" x14ac:dyDescent="0.25">
      <c r="A104" s="19">
        <v>44935</v>
      </c>
      <c r="B104" s="18">
        <v>18.818000000000001</v>
      </c>
      <c r="C104" s="18">
        <v>7.6917999999999997</v>
      </c>
      <c r="D104" s="17">
        <f t="shared" si="1"/>
        <v>26.509800000000002</v>
      </c>
    </row>
    <row r="105" spans="1:4" x14ac:dyDescent="0.25">
      <c r="A105" s="19">
        <v>44936</v>
      </c>
      <c r="B105" s="18">
        <v>16.55</v>
      </c>
      <c r="C105" s="18">
        <v>6.9534000000000002</v>
      </c>
      <c r="D105" s="17">
        <f t="shared" si="1"/>
        <v>23.503399999999999</v>
      </c>
    </row>
    <row r="106" spans="1:4" x14ac:dyDescent="0.25">
      <c r="A106" s="19">
        <v>44937</v>
      </c>
      <c r="B106" s="18">
        <v>23.99</v>
      </c>
      <c r="C106" s="18">
        <v>9.7370999999999999</v>
      </c>
      <c r="D106" s="17">
        <f t="shared" si="1"/>
        <v>33.7271</v>
      </c>
    </row>
    <row r="107" spans="1:4" x14ac:dyDescent="0.25">
      <c r="A107" s="19">
        <v>44938</v>
      </c>
      <c r="B107" s="18">
        <v>18.63</v>
      </c>
      <c r="C107" s="18">
        <v>13.396000000000001</v>
      </c>
      <c r="D107" s="17">
        <f t="shared" si="1"/>
        <v>32.025999999999996</v>
      </c>
    </row>
    <row r="108" spans="1:4" x14ac:dyDescent="0.25">
      <c r="A108" s="19">
        <v>44939</v>
      </c>
      <c r="B108" s="18">
        <v>7.5439999999999996</v>
      </c>
      <c r="C108" s="18">
        <v>1.0908</v>
      </c>
      <c r="D108" s="17">
        <f t="shared" si="1"/>
        <v>8.6348000000000003</v>
      </c>
    </row>
    <row r="109" spans="1:4" x14ac:dyDescent="0.25">
      <c r="A109" s="19">
        <v>44940</v>
      </c>
      <c r="B109" s="18">
        <v>17.324999999999999</v>
      </c>
      <c r="C109" s="18">
        <v>7.7942</v>
      </c>
      <c r="D109" s="17">
        <f t="shared" si="1"/>
        <v>25.119199999999999</v>
      </c>
    </row>
    <row r="110" spans="1:4" x14ac:dyDescent="0.25">
      <c r="A110" s="19">
        <v>44941</v>
      </c>
      <c r="B110" s="18">
        <v>19.036999999999999</v>
      </c>
      <c r="C110" s="18">
        <v>10.443899999999999</v>
      </c>
      <c r="D110" s="17">
        <f t="shared" si="1"/>
        <v>29.480899999999998</v>
      </c>
    </row>
    <row r="111" spans="1:4" x14ac:dyDescent="0.25">
      <c r="A111" s="19">
        <v>44942</v>
      </c>
      <c r="B111" s="18">
        <v>23.035</v>
      </c>
      <c r="C111" s="18">
        <v>13.5502</v>
      </c>
      <c r="D111" s="17">
        <f t="shared" si="1"/>
        <v>36.5852</v>
      </c>
    </row>
    <row r="112" spans="1:4" x14ac:dyDescent="0.25">
      <c r="A112" s="19">
        <v>44943</v>
      </c>
      <c r="B112" s="18">
        <v>15.69</v>
      </c>
      <c r="C112" s="18">
        <v>7.8940000000000001</v>
      </c>
      <c r="D112" s="17">
        <f t="shared" si="1"/>
        <v>23.584</v>
      </c>
    </row>
    <row r="113" spans="1:4" x14ac:dyDescent="0.25">
      <c r="A113" s="19">
        <v>44944</v>
      </c>
      <c r="B113" s="18">
        <v>10.641</v>
      </c>
      <c r="C113" s="18">
        <v>4.0128000000000004</v>
      </c>
      <c r="D113" s="17">
        <f t="shared" si="1"/>
        <v>14.6538</v>
      </c>
    </row>
    <row r="114" spans="1:4" x14ac:dyDescent="0.25">
      <c r="A114" s="19">
        <v>44945</v>
      </c>
      <c r="B114" s="18">
        <v>16.579999999999998</v>
      </c>
      <c r="C114" s="18">
        <v>6.4013</v>
      </c>
      <c r="D114" s="17">
        <f t="shared" si="1"/>
        <v>22.981299999999997</v>
      </c>
    </row>
    <row r="115" spans="1:4" x14ac:dyDescent="0.25">
      <c r="A115" s="19">
        <v>44946</v>
      </c>
      <c r="B115" s="18">
        <v>10.984999999999999</v>
      </c>
      <c r="C115" s="18">
        <v>10.036</v>
      </c>
      <c r="D115" s="17">
        <f t="shared" si="1"/>
        <v>21.021000000000001</v>
      </c>
    </row>
    <row r="116" spans="1:4" x14ac:dyDescent="0.25">
      <c r="A116" s="19">
        <v>44947</v>
      </c>
      <c r="B116" s="18">
        <v>14.79</v>
      </c>
      <c r="C116" s="18">
        <v>11.5129</v>
      </c>
      <c r="D116" s="17">
        <f t="shared" si="1"/>
        <v>26.302900000000001</v>
      </c>
    </row>
    <row r="117" spans="1:4" x14ac:dyDescent="0.25">
      <c r="A117" s="19">
        <v>44948</v>
      </c>
      <c r="B117" s="18">
        <v>16.859000000000002</v>
      </c>
      <c r="C117" s="18">
        <v>13.056800000000001</v>
      </c>
      <c r="D117" s="17">
        <f t="shared" si="1"/>
        <v>29.915800000000004</v>
      </c>
    </row>
    <row r="118" spans="1:4" x14ac:dyDescent="0.25">
      <c r="A118" s="19">
        <v>44949</v>
      </c>
      <c r="B118" s="18">
        <v>17.242999999999999</v>
      </c>
      <c r="C118" s="18">
        <v>15.6587</v>
      </c>
      <c r="D118" s="17">
        <f t="shared" si="1"/>
        <v>32.901699999999998</v>
      </c>
    </row>
    <row r="119" spans="1:4" x14ac:dyDescent="0.25">
      <c r="A119" s="19">
        <v>44950</v>
      </c>
      <c r="B119" s="18">
        <v>15.9</v>
      </c>
      <c r="C119" s="18">
        <v>10.9413</v>
      </c>
      <c r="D119" s="17">
        <f t="shared" si="1"/>
        <v>26.8413</v>
      </c>
    </row>
    <row r="120" spans="1:4" x14ac:dyDescent="0.25">
      <c r="A120" s="19">
        <v>44951</v>
      </c>
      <c r="B120" s="18">
        <v>17.53</v>
      </c>
      <c r="C120" s="18">
        <v>10.974299999999999</v>
      </c>
      <c r="D120" s="17">
        <f t="shared" si="1"/>
        <v>28.504300000000001</v>
      </c>
    </row>
    <row r="121" spans="1:4" x14ac:dyDescent="0.25">
      <c r="A121" s="19">
        <v>44952</v>
      </c>
      <c r="B121" s="18">
        <v>11.728999999999999</v>
      </c>
      <c r="C121" s="18">
        <v>7.8232999999999997</v>
      </c>
      <c r="D121" s="17">
        <f t="shared" si="1"/>
        <v>19.552299999999999</v>
      </c>
    </row>
    <row r="122" spans="1:4" x14ac:dyDescent="0.25">
      <c r="A122" s="19">
        <v>44953</v>
      </c>
      <c r="B122" s="18">
        <v>12.935</v>
      </c>
      <c r="C122" s="18">
        <v>7.9215</v>
      </c>
      <c r="D122" s="17">
        <f t="shared" si="1"/>
        <v>20.8565</v>
      </c>
    </row>
    <row r="123" spans="1:4" x14ac:dyDescent="0.25">
      <c r="A123" s="19">
        <v>44954</v>
      </c>
      <c r="B123" s="18">
        <v>11.166</v>
      </c>
      <c r="C123" s="18">
        <v>7.0867000000000004</v>
      </c>
      <c r="D123" s="17">
        <f t="shared" si="1"/>
        <v>18.252700000000001</v>
      </c>
    </row>
    <row r="124" spans="1:4" x14ac:dyDescent="0.25">
      <c r="A124" s="19">
        <v>44955</v>
      </c>
      <c r="B124" s="18">
        <v>11.03</v>
      </c>
      <c r="C124" s="18">
        <v>7.5330000000000004</v>
      </c>
      <c r="D124" s="17">
        <f t="shared" si="1"/>
        <v>18.562999999999999</v>
      </c>
    </row>
    <row r="125" spans="1:4" x14ac:dyDescent="0.25">
      <c r="A125" s="19">
        <v>44956</v>
      </c>
      <c r="B125" s="18">
        <v>9.7249999999999996</v>
      </c>
      <c r="C125" s="18">
        <v>5.8654999999999999</v>
      </c>
      <c r="D125" s="17">
        <f t="shared" si="1"/>
        <v>15.590499999999999</v>
      </c>
    </row>
    <row r="126" spans="1:4" x14ac:dyDescent="0.25">
      <c r="A126" s="19">
        <v>44957</v>
      </c>
      <c r="B126" s="18">
        <v>12.01</v>
      </c>
      <c r="C126" s="18">
        <v>7.3483999999999998</v>
      </c>
      <c r="D126" s="17">
        <f t="shared" si="1"/>
        <v>19.3584</v>
      </c>
    </row>
    <row r="127" spans="1:4" x14ac:dyDescent="0.25">
      <c r="A127" s="19">
        <v>44958</v>
      </c>
      <c r="B127" s="18">
        <v>19.978000000000002</v>
      </c>
      <c r="C127" s="18">
        <v>12.184699999999999</v>
      </c>
      <c r="D127" s="17">
        <f t="shared" si="1"/>
        <v>32.162700000000001</v>
      </c>
    </row>
    <row r="128" spans="1:4" x14ac:dyDescent="0.25">
      <c r="A128" s="19">
        <v>44959</v>
      </c>
      <c r="B128" s="18">
        <v>17.632999999999999</v>
      </c>
      <c r="C128" s="18">
        <v>12.2814</v>
      </c>
      <c r="D128" s="17">
        <f t="shared" si="1"/>
        <v>29.914400000000001</v>
      </c>
    </row>
    <row r="129" spans="1:4" x14ac:dyDescent="0.25">
      <c r="A129" s="19">
        <v>44960</v>
      </c>
      <c r="B129" s="18">
        <v>36.661000000000001</v>
      </c>
      <c r="C129" s="18">
        <v>11.755699999999999</v>
      </c>
      <c r="D129" s="17">
        <f t="shared" si="1"/>
        <v>48.416699999999999</v>
      </c>
    </row>
    <row r="130" spans="1:4" x14ac:dyDescent="0.25">
      <c r="A130" s="19">
        <v>44961</v>
      </c>
      <c r="B130" s="18">
        <v>41.783000000000001</v>
      </c>
      <c r="C130" s="18">
        <v>30.067799999999998</v>
      </c>
      <c r="D130" s="17">
        <f t="shared" si="1"/>
        <v>71.850799999999992</v>
      </c>
    </row>
    <row r="131" spans="1:4" x14ac:dyDescent="0.25">
      <c r="A131" s="19">
        <v>44962</v>
      </c>
      <c r="B131" s="18">
        <v>14.492000000000001</v>
      </c>
      <c r="C131" s="18">
        <v>11.802</v>
      </c>
      <c r="D131" s="17">
        <f t="shared" si="1"/>
        <v>26.294</v>
      </c>
    </row>
    <row r="132" spans="1:4" x14ac:dyDescent="0.25">
      <c r="A132" s="19">
        <v>44963</v>
      </c>
      <c r="B132" s="18">
        <v>12.552</v>
      </c>
      <c r="C132" s="18">
        <v>8.5101999999999993</v>
      </c>
      <c r="D132" s="17">
        <f t="shared" si="1"/>
        <v>21.062199999999997</v>
      </c>
    </row>
    <row r="133" spans="1:4" x14ac:dyDescent="0.25">
      <c r="A133" s="19">
        <v>44964</v>
      </c>
      <c r="B133" s="18">
        <v>12.680999999999999</v>
      </c>
      <c r="C133" s="18">
        <v>9.0983999999999998</v>
      </c>
      <c r="D133" s="17">
        <f t="shared" si="1"/>
        <v>21.779399999999999</v>
      </c>
    </row>
    <row r="134" spans="1:4" x14ac:dyDescent="0.25">
      <c r="A134" s="19">
        <v>44965</v>
      </c>
      <c r="B134" s="18">
        <v>13.292</v>
      </c>
      <c r="C134" s="18">
        <v>7.6386000000000003</v>
      </c>
      <c r="D134" s="17">
        <f t="shared" ref="D134:D185" si="2">C134+B134</f>
        <v>20.930599999999998</v>
      </c>
    </row>
    <row r="135" spans="1:4" x14ac:dyDescent="0.25">
      <c r="A135" s="19">
        <v>44966</v>
      </c>
      <c r="B135" s="18">
        <v>12.885</v>
      </c>
      <c r="C135" s="18">
        <v>6.9668000000000001</v>
      </c>
      <c r="D135" s="17">
        <f t="shared" si="2"/>
        <v>19.851800000000001</v>
      </c>
    </row>
    <row r="136" spans="1:4" x14ac:dyDescent="0.25">
      <c r="A136" s="19">
        <v>44967</v>
      </c>
      <c r="B136" s="18">
        <v>15.648999999999999</v>
      </c>
      <c r="C136" s="18">
        <v>4.6607000000000003</v>
      </c>
      <c r="D136" s="17">
        <f t="shared" si="2"/>
        <v>20.309699999999999</v>
      </c>
    </row>
    <row r="137" spans="1:4" x14ac:dyDescent="0.25">
      <c r="A137" s="19">
        <v>44968</v>
      </c>
      <c r="B137" s="18">
        <v>12.805</v>
      </c>
      <c r="C137" s="18">
        <v>1.1031</v>
      </c>
      <c r="D137" s="17">
        <f t="shared" si="2"/>
        <v>13.908099999999999</v>
      </c>
    </row>
    <row r="138" spans="1:4" x14ac:dyDescent="0.25">
      <c r="A138" s="19">
        <v>44969</v>
      </c>
      <c r="B138" s="18">
        <v>7.7569999999999997</v>
      </c>
      <c r="C138" s="18">
        <v>1.0923</v>
      </c>
      <c r="D138" s="17">
        <f t="shared" si="2"/>
        <v>8.8492999999999995</v>
      </c>
    </row>
    <row r="139" spans="1:4" x14ac:dyDescent="0.25">
      <c r="A139" s="19">
        <v>44970</v>
      </c>
      <c r="B139" s="18">
        <v>11.718</v>
      </c>
      <c r="C139" s="18">
        <v>7.3891999999999998</v>
      </c>
      <c r="D139" s="17">
        <f t="shared" si="2"/>
        <v>19.107199999999999</v>
      </c>
    </row>
    <row r="140" spans="1:4" x14ac:dyDescent="0.25">
      <c r="A140" s="19">
        <v>44971</v>
      </c>
      <c r="B140" s="18">
        <v>9.3350000000000009</v>
      </c>
      <c r="C140" s="18">
        <v>6.1825999999999999</v>
      </c>
      <c r="D140" s="17">
        <f t="shared" si="2"/>
        <v>15.517600000000002</v>
      </c>
    </row>
    <row r="141" spans="1:4" x14ac:dyDescent="0.25">
      <c r="A141" s="19">
        <v>44972</v>
      </c>
      <c r="B141" s="18">
        <v>10.473000000000001</v>
      </c>
      <c r="C141" s="18">
        <v>5.6224999999999996</v>
      </c>
      <c r="D141" s="17">
        <f t="shared" si="2"/>
        <v>16.095500000000001</v>
      </c>
    </row>
    <row r="142" spans="1:4" x14ac:dyDescent="0.25">
      <c r="A142" s="19">
        <v>44973</v>
      </c>
      <c r="B142" s="18">
        <v>5.86</v>
      </c>
      <c r="C142" s="18">
        <v>1.0912999999999999</v>
      </c>
      <c r="D142" s="17">
        <f t="shared" si="2"/>
        <v>6.9512999999999998</v>
      </c>
    </row>
    <row r="143" spans="1:4" x14ac:dyDescent="0.25">
      <c r="A143" s="19">
        <v>44974</v>
      </c>
      <c r="B143" s="18">
        <v>13.782</v>
      </c>
      <c r="C143" s="18">
        <v>1.0846</v>
      </c>
      <c r="D143" s="17">
        <f t="shared" si="2"/>
        <v>14.8666</v>
      </c>
    </row>
    <row r="144" spans="1:4" x14ac:dyDescent="0.25">
      <c r="A144" s="19">
        <v>44975</v>
      </c>
      <c r="B144" s="18">
        <v>18.338000000000001</v>
      </c>
      <c r="C144" s="18">
        <v>7.6266999999999996</v>
      </c>
      <c r="D144" s="17">
        <f t="shared" si="2"/>
        <v>25.964700000000001</v>
      </c>
    </row>
    <row r="145" spans="1:4" x14ac:dyDescent="0.25">
      <c r="A145" s="19">
        <v>44976</v>
      </c>
      <c r="B145" s="18">
        <v>9.9870000000000001</v>
      </c>
      <c r="C145" s="18">
        <v>6.8006000000000002</v>
      </c>
      <c r="D145" s="17">
        <f t="shared" si="2"/>
        <v>16.787600000000001</v>
      </c>
    </row>
    <row r="146" spans="1:4" x14ac:dyDescent="0.25">
      <c r="A146" s="19">
        <v>44977</v>
      </c>
      <c r="B146" s="18">
        <v>8.1660000000000004</v>
      </c>
      <c r="C146" s="18">
        <v>4.0347</v>
      </c>
      <c r="D146" s="17">
        <f t="shared" si="2"/>
        <v>12.200700000000001</v>
      </c>
    </row>
    <row r="147" spans="1:4" x14ac:dyDescent="0.25">
      <c r="A147" s="19">
        <v>44978</v>
      </c>
      <c r="B147" s="18">
        <v>10.772</v>
      </c>
      <c r="C147" s="18">
        <v>1.0843</v>
      </c>
      <c r="D147" s="17">
        <f t="shared" si="2"/>
        <v>11.856300000000001</v>
      </c>
    </row>
    <row r="148" spans="1:4" x14ac:dyDescent="0.25">
      <c r="A148" s="19">
        <v>44979</v>
      </c>
      <c r="B148" s="18">
        <v>11.599</v>
      </c>
      <c r="C148" s="18">
        <v>7.2026000000000003</v>
      </c>
      <c r="D148" s="17">
        <f t="shared" si="2"/>
        <v>18.801600000000001</v>
      </c>
    </row>
    <row r="149" spans="1:4" x14ac:dyDescent="0.25">
      <c r="A149" s="19">
        <v>44980</v>
      </c>
      <c r="B149" s="18">
        <v>12.116</v>
      </c>
      <c r="C149" s="18">
        <v>10.2897</v>
      </c>
      <c r="D149" s="17">
        <f t="shared" si="2"/>
        <v>22.4057</v>
      </c>
    </row>
    <row r="150" spans="1:4" x14ac:dyDescent="0.25">
      <c r="A150" s="19">
        <v>44981</v>
      </c>
      <c r="B150" s="18">
        <v>29.516999999999999</v>
      </c>
      <c r="C150" s="18">
        <v>9.7932000000000006</v>
      </c>
      <c r="D150" s="17">
        <f t="shared" si="2"/>
        <v>39.310200000000002</v>
      </c>
    </row>
    <row r="151" spans="1:4" x14ac:dyDescent="0.25">
      <c r="A151" s="19">
        <v>44982</v>
      </c>
      <c r="B151" s="18">
        <v>24.193999999999999</v>
      </c>
      <c r="C151" s="18">
        <v>15.36</v>
      </c>
      <c r="D151" s="17">
        <f t="shared" si="2"/>
        <v>39.554000000000002</v>
      </c>
    </row>
    <row r="152" spans="1:4" x14ac:dyDescent="0.25">
      <c r="A152" s="19">
        <v>44983</v>
      </c>
      <c r="B152" s="18">
        <v>27.248999999999999</v>
      </c>
      <c r="C152" s="18">
        <v>17.7668</v>
      </c>
      <c r="D152" s="17">
        <f t="shared" si="2"/>
        <v>45.015799999999999</v>
      </c>
    </row>
    <row r="153" spans="1:4" x14ac:dyDescent="0.25">
      <c r="A153" s="19">
        <v>44984</v>
      </c>
      <c r="B153" s="18">
        <v>19.536000000000001</v>
      </c>
      <c r="C153" s="18">
        <v>9.6707000000000001</v>
      </c>
      <c r="D153" s="17">
        <f t="shared" si="2"/>
        <v>29.206700000000001</v>
      </c>
    </row>
    <row r="154" spans="1:4" x14ac:dyDescent="0.25">
      <c r="A154" s="19">
        <v>44985</v>
      </c>
      <c r="B154" s="18">
        <v>19.905999999999999</v>
      </c>
      <c r="C154" s="18">
        <v>13.234500000000001</v>
      </c>
      <c r="D154" s="17">
        <f t="shared" si="2"/>
        <v>33.140500000000003</v>
      </c>
    </row>
    <row r="155" spans="1:4" x14ac:dyDescent="0.25">
      <c r="A155" s="19">
        <v>44986</v>
      </c>
      <c r="B155" s="18">
        <v>18.417999999999999</v>
      </c>
      <c r="C155" s="18">
        <v>8.6447000000000003</v>
      </c>
      <c r="D155" s="17">
        <f t="shared" si="2"/>
        <v>27.0627</v>
      </c>
    </row>
    <row r="156" spans="1:4" x14ac:dyDescent="0.25">
      <c r="A156" s="19">
        <v>44987</v>
      </c>
      <c r="B156" s="18">
        <v>10.473000000000001</v>
      </c>
      <c r="C156" s="18">
        <v>6.8140999999999998</v>
      </c>
      <c r="D156" s="17">
        <f t="shared" si="2"/>
        <v>17.287100000000002</v>
      </c>
    </row>
    <row r="157" spans="1:4" x14ac:dyDescent="0.25">
      <c r="A157" s="19">
        <v>44988</v>
      </c>
      <c r="B157" s="18">
        <v>15.712999999999999</v>
      </c>
      <c r="C157" s="18">
        <v>7.2412999999999998</v>
      </c>
      <c r="D157" s="17">
        <f t="shared" si="2"/>
        <v>22.9543</v>
      </c>
    </row>
    <row r="158" spans="1:4" x14ac:dyDescent="0.25">
      <c r="A158" s="19">
        <v>44989</v>
      </c>
      <c r="B158" s="18">
        <v>22.69</v>
      </c>
      <c r="C158" s="18">
        <v>8.3724000000000007</v>
      </c>
      <c r="D158" s="17">
        <f t="shared" si="2"/>
        <v>31.062400000000004</v>
      </c>
    </row>
    <row r="159" spans="1:4" x14ac:dyDescent="0.25">
      <c r="A159" s="19">
        <v>44990</v>
      </c>
      <c r="B159" s="18">
        <v>15.07</v>
      </c>
      <c r="C159" s="18">
        <v>10.121499999999999</v>
      </c>
      <c r="D159" s="17">
        <f t="shared" si="2"/>
        <v>25.191499999999998</v>
      </c>
    </row>
    <row r="160" spans="1:4" x14ac:dyDescent="0.25">
      <c r="A160" s="19">
        <v>44991</v>
      </c>
      <c r="B160" s="18">
        <v>14.571</v>
      </c>
      <c r="C160" s="18">
        <v>7.1798999999999999</v>
      </c>
      <c r="D160" s="17">
        <f t="shared" si="2"/>
        <v>21.750900000000001</v>
      </c>
    </row>
    <row r="161" spans="1:4" x14ac:dyDescent="0.25">
      <c r="A161" s="19">
        <v>44992</v>
      </c>
      <c r="B161" s="18">
        <v>14.983000000000001</v>
      </c>
      <c r="C161" s="18">
        <v>8.4413999999999998</v>
      </c>
      <c r="D161" s="17">
        <f t="shared" si="2"/>
        <v>23.424399999999999</v>
      </c>
    </row>
    <row r="162" spans="1:4" x14ac:dyDescent="0.25">
      <c r="A162" s="19">
        <v>44993</v>
      </c>
      <c r="B162" s="18">
        <v>16.613</v>
      </c>
      <c r="C162" s="18">
        <v>11.478899999999999</v>
      </c>
      <c r="D162" s="17">
        <f t="shared" si="2"/>
        <v>28.091899999999999</v>
      </c>
    </row>
    <row r="163" spans="1:4" x14ac:dyDescent="0.25">
      <c r="A163" s="19">
        <v>44994</v>
      </c>
      <c r="B163" s="18">
        <v>13.862</v>
      </c>
      <c r="C163" s="18">
        <v>7.0606</v>
      </c>
      <c r="D163" s="17">
        <f t="shared" si="2"/>
        <v>20.922599999999999</v>
      </c>
    </row>
    <row r="164" spans="1:4" x14ac:dyDescent="0.25">
      <c r="A164" s="19">
        <v>44995</v>
      </c>
      <c r="B164" s="18">
        <v>11.119</v>
      </c>
      <c r="C164" s="18">
        <v>6.476</v>
      </c>
      <c r="D164" s="17">
        <f t="shared" si="2"/>
        <v>17.594999999999999</v>
      </c>
    </row>
    <row r="165" spans="1:4" x14ac:dyDescent="0.25">
      <c r="A165" s="19">
        <v>44996</v>
      </c>
      <c r="B165" s="18">
        <v>15.999000000000001</v>
      </c>
      <c r="C165" s="18">
        <v>7.5542999999999996</v>
      </c>
      <c r="D165" s="17">
        <f t="shared" si="2"/>
        <v>23.5533</v>
      </c>
    </row>
    <row r="166" spans="1:4" x14ac:dyDescent="0.25">
      <c r="A166" s="19">
        <v>44997</v>
      </c>
      <c r="B166" s="18">
        <v>16.792999999999999</v>
      </c>
      <c r="C166" s="18">
        <v>7.9801000000000002</v>
      </c>
      <c r="D166" s="17">
        <f t="shared" si="2"/>
        <v>24.773099999999999</v>
      </c>
    </row>
    <row r="167" spans="1:4" x14ac:dyDescent="0.25">
      <c r="A167" s="19">
        <v>44998</v>
      </c>
      <c r="B167" s="18">
        <v>19.725999999999999</v>
      </c>
      <c r="C167" s="18">
        <v>6.7016</v>
      </c>
      <c r="D167" s="17">
        <f t="shared" si="2"/>
        <v>26.427599999999998</v>
      </c>
    </row>
    <row r="168" spans="1:4" x14ac:dyDescent="0.25">
      <c r="A168" s="19">
        <v>44999</v>
      </c>
      <c r="B168" s="18">
        <v>19.789000000000001</v>
      </c>
      <c r="C168" s="18">
        <v>9.7263000000000002</v>
      </c>
      <c r="D168" s="17">
        <f t="shared" si="2"/>
        <v>29.515300000000003</v>
      </c>
    </row>
    <row r="169" spans="1:4" x14ac:dyDescent="0.25">
      <c r="A169" s="19">
        <v>45000</v>
      </c>
      <c r="B169" s="18">
        <v>19.332000000000001</v>
      </c>
      <c r="C169" s="18">
        <v>9.4609000000000005</v>
      </c>
      <c r="D169" s="17">
        <f t="shared" si="2"/>
        <v>28.792900000000003</v>
      </c>
    </row>
    <row r="170" spans="1:4" x14ac:dyDescent="0.25">
      <c r="A170" s="19">
        <v>45001</v>
      </c>
      <c r="B170" s="18">
        <v>9.4380000000000006</v>
      </c>
      <c r="C170" s="18">
        <v>6.5397999999999996</v>
      </c>
      <c r="D170" s="17">
        <f t="shared" si="2"/>
        <v>15.9778</v>
      </c>
    </row>
    <row r="171" spans="1:4" x14ac:dyDescent="0.25">
      <c r="A171" s="19">
        <v>45002</v>
      </c>
      <c r="B171" s="18">
        <v>6.9109999999999996</v>
      </c>
      <c r="C171" s="18">
        <v>4.593</v>
      </c>
      <c r="D171" s="17">
        <f t="shared" si="2"/>
        <v>11.504</v>
      </c>
    </row>
    <row r="172" spans="1:4" x14ac:dyDescent="0.25">
      <c r="A172" s="19">
        <v>45003</v>
      </c>
      <c r="B172" s="18">
        <v>5.0860000000000003</v>
      </c>
      <c r="C172" s="18">
        <v>1.0944</v>
      </c>
      <c r="D172" s="17">
        <f t="shared" si="2"/>
        <v>6.1804000000000006</v>
      </c>
    </row>
    <row r="173" spans="1:4" x14ac:dyDescent="0.25">
      <c r="A173" s="19">
        <v>45004</v>
      </c>
      <c r="B173" s="18">
        <v>7.8220000000000001</v>
      </c>
      <c r="C173" s="18">
        <v>5.6581999999999999</v>
      </c>
      <c r="D173" s="17">
        <f t="shared" si="2"/>
        <v>13.4802</v>
      </c>
    </row>
    <row r="174" spans="1:4" x14ac:dyDescent="0.25">
      <c r="A174" s="19">
        <v>45005</v>
      </c>
      <c r="B174" s="18">
        <v>10.997</v>
      </c>
      <c r="C174" s="18">
        <v>7.7815000000000003</v>
      </c>
      <c r="D174" s="17">
        <f t="shared" si="2"/>
        <v>18.778500000000001</v>
      </c>
    </row>
    <row r="175" spans="1:4" x14ac:dyDescent="0.25">
      <c r="A175" s="19">
        <v>45006</v>
      </c>
      <c r="B175" s="18">
        <v>7.2119999999999997</v>
      </c>
      <c r="C175" s="18">
        <v>5.9584999999999999</v>
      </c>
      <c r="D175" s="17">
        <f t="shared" si="2"/>
        <v>13.170500000000001</v>
      </c>
    </row>
    <row r="176" spans="1:4" x14ac:dyDescent="0.25">
      <c r="A176" s="19">
        <v>45007</v>
      </c>
      <c r="B176" s="18">
        <v>5.0640000000000001</v>
      </c>
      <c r="C176" s="18">
        <v>1.1041000000000001</v>
      </c>
      <c r="D176" s="17">
        <f t="shared" si="2"/>
        <v>6.1680999999999999</v>
      </c>
    </row>
    <row r="177" spans="1:4" x14ac:dyDescent="0.25">
      <c r="A177" s="19">
        <v>45008</v>
      </c>
      <c r="B177" s="18">
        <v>4.2560000000000002</v>
      </c>
      <c r="C177" s="18">
        <v>1.0946</v>
      </c>
      <c r="D177" s="17">
        <f t="shared" si="2"/>
        <v>5.3506</v>
      </c>
    </row>
    <row r="178" spans="1:4" x14ac:dyDescent="0.25">
      <c r="A178" s="19">
        <v>45009</v>
      </c>
      <c r="B178" s="18">
        <v>4.1749999999999998</v>
      </c>
      <c r="C178" s="18">
        <v>1.1003000000000001</v>
      </c>
      <c r="D178" s="17">
        <f t="shared" si="2"/>
        <v>5.2752999999999997</v>
      </c>
    </row>
    <row r="179" spans="1:4" x14ac:dyDescent="0.25">
      <c r="A179" s="19">
        <v>45010</v>
      </c>
      <c r="B179" s="18">
        <v>9.41</v>
      </c>
      <c r="C179" s="18">
        <v>4.6722999999999999</v>
      </c>
      <c r="D179" s="17">
        <f t="shared" si="2"/>
        <v>14.0823</v>
      </c>
    </row>
    <row r="180" spans="1:4" x14ac:dyDescent="0.25">
      <c r="A180" s="19">
        <v>45011</v>
      </c>
      <c r="B180" s="18">
        <v>6.57</v>
      </c>
      <c r="C180" s="18">
        <v>4.8550000000000004</v>
      </c>
      <c r="D180" s="17">
        <f t="shared" si="2"/>
        <v>11.425000000000001</v>
      </c>
    </row>
    <row r="181" spans="1:4" x14ac:dyDescent="0.25">
      <c r="A181" s="19">
        <v>45012</v>
      </c>
      <c r="B181" s="18">
        <v>5.0750000000000002</v>
      </c>
      <c r="C181" s="18">
        <v>1.0918000000000001</v>
      </c>
      <c r="D181" s="17">
        <f t="shared" si="2"/>
        <v>6.1668000000000003</v>
      </c>
    </row>
    <row r="182" spans="1:4" x14ac:dyDescent="0.25">
      <c r="A182" s="19">
        <v>45013</v>
      </c>
      <c r="B182" s="18">
        <v>6.8479999999999999</v>
      </c>
      <c r="C182" s="18">
        <v>1.0885</v>
      </c>
      <c r="D182" s="17">
        <f t="shared" si="2"/>
        <v>7.9364999999999997</v>
      </c>
    </row>
    <row r="183" spans="1:4" x14ac:dyDescent="0.25">
      <c r="A183" s="19">
        <v>45014</v>
      </c>
      <c r="B183" s="18">
        <v>8.8260000000000005</v>
      </c>
      <c r="C183" s="18">
        <v>6.9428000000000001</v>
      </c>
      <c r="D183" s="17">
        <f t="shared" si="2"/>
        <v>15.768800000000001</v>
      </c>
    </row>
    <row r="184" spans="1:4" x14ac:dyDescent="0.25">
      <c r="A184" s="19">
        <v>45015</v>
      </c>
      <c r="B184" s="18">
        <v>7.35</v>
      </c>
      <c r="C184" s="18">
        <v>1.0996999999999999</v>
      </c>
      <c r="D184" s="17">
        <f t="shared" si="2"/>
        <v>8.4497</v>
      </c>
    </row>
    <row r="185" spans="1:4" x14ac:dyDescent="0.25">
      <c r="A185" s="19">
        <v>45016</v>
      </c>
      <c r="B185" s="18">
        <v>9.827</v>
      </c>
      <c r="C185" s="18">
        <v>7.4767000000000001</v>
      </c>
      <c r="D185" s="17">
        <f t="shared" si="2"/>
        <v>17.303699999999999</v>
      </c>
    </row>
  </sheetData>
  <mergeCells count="1">
    <mergeCell ref="G4:I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8CCBA-B559-4710-AEB3-18B6F1FEC774}">
  <dimension ref="A1:AI287"/>
  <sheetViews>
    <sheetView workbookViewId="0">
      <pane ySplit="7" topLeftCell="A248" activePane="bottomLeft" state="frozen"/>
      <selection pane="bottomLeft"/>
    </sheetView>
    <sheetView workbookViewId="1">
      <pane ySplit="7" topLeftCell="A269" activePane="bottomLeft" state="frozen"/>
      <selection pane="bottomLeft" activeCell="B274" sqref="B274"/>
    </sheetView>
  </sheetViews>
  <sheetFormatPr defaultRowHeight="15" x14ac:dyDescent="0.25"/>
  <cols>
    <col min="1" max="1" width="16.5703125" customWidth="1"/>
    <col min="2" max="35" width="9.140625" customWidth="1"/>
  </cols>
  <sheetData>
    <row r="1" spans="1:35" x14ac:dyDescent="0.25">
      <c r="A1" t="s">
        <v>112</v>
      </c>
      <c r="B1" t="s">
        <v>205</v>
      </c>
    </row>
    <row r="2" spans="1:35" x14ac:dyDescent="0.25">
      <c r="A2" t="s">
        <v>116</v>
      </c>
      <c r="B2" t="s">
        <v>117</v>
      </c>
    </row>
    <row r="5" spans="1:35" x14ac:dyDescent="0.25">
      <c r="A5" s="28" t="s">
        <v>206</v>
      </c>
      <c r="B5" s="28" t="s">
        <v>207</v>
      </c>
    </row>
    <row r="6" spans="1:35" x14ac:dyDescent="0.25">
      <c r="B6" t="s">
        <v>124</v>
      </c>
    </row>
    <row r="7" spans="1:35" x14ac:dyDescent="0.25">
      <c r="A7" t="s">
        <v>125</v>
      </c>
      <c r="B7" t="str">
        <f>'KBOS -- Logan Data'!B7</f>
        <v>HDD 38</v>
      </c>
      <c r="C7" t="str">
        <f>'KBOS -- Logan Data'!C7</f>
        <v>HDD 39</v>
      </c>
      <c r="D7" t="str">
        <f>'KBOS -- Logan Data'!D7</f>
        <v>HDD 40</v>
      </c>
      <c r="E7" t="str">
        <f>'KBOS -- Logan Data'!E7</f>
        <v>HDD 41</v>
      </c>
      <c r="F7" t="str">
        <f>'KBOS -- Logan Data'!F7</f>
        <v>HDD 42</v>
      </c>
      <c r="G7" t="str">
        <f>'KBOS -- Logan Data'!G7</f>
        <v>HDD 43</v>
      </c>
      <c r="H7" t="str">
        <f>'KBOS -- Logan Data'!H7</f>
        <v>HDD 44</v>
      </c>
      <c r="I7" t="str">
        <f>'KBOS -- Logan Data'!I7</f>
        <v>HDD 45</v>
      </c>
      <c r="J7" t="str">
        <f>'KBOS -- Logan Data'!J7</f>
        <v>HDD 46</v>
      </c>
      <c r="K7" t="str">
        <f>'KBOS -- Logan Data'!K7</f>
        <v>HDD 47</v>
      </c>
      <c r="L7" t="str">
        <f>'KBOS -- Logan Data'!L7</f>
        <v>HDD 48</v>
      </c>
      <c r="M7" t="str">
        <f>'KBOS -- Logan Data'!M7</f>
        <v>HDD 49</v>
      </c>
      <c r="N7" t="str">
        <f>'KBOS -- Logan Data'!R7</f>
        <v>HDD 50</v>
      </c>
      <c r="O7" t="str">
        <f>'KBOS -- Logan Data'!S7</f>
        <v>HDD 51</v>
      </c>
      <c r="P7" t="str">
        <f>'KBOS -- Logan Data'!T7</f>
        <v>HDD 52</v>
      </c>
      <c r="Q7" t="str">
        <f>'KBOS -- Logan Data'!U7</f>
        <v>HDD 53</v>
      </c>
      <c r="R7" t="str">
        <f>'KBOS -- Logan Data'!V7</f>
        <v>HDD 54</v>
      </c>
      <c r="S7" t="str">
        <f>'KBOS -- Logan Data'!W7</f>
        <v>HDD 55</v>
      </c>
      <c r="T7" t="str">
        <f>'KBOS -- Logan Data'!X7</f>
        <v>HDD 56</v>
      </c>
      <c r="U7" t="str">
        <f>'KBOS -- Logan Data'!Y7</f>
        <v>HDD 57</v>
      </c>
      <c r="V7" t="str">
        <f>'KBOS -- Logan Data'!Z7</f>
        <v>HDD 58</v>
      </c>
      <c r="W7" t="str">
        <f>'KBOS -- Logan Data'!AA7</f>
        <v>HDD 59</v>
      </c>
      <c r="X7" t="str">
        <f>'KBOS -- Logan Data'!AB7</f>
        <v>HDD 60</v>
      </c>
      <c r="Y7" t="str">
        <f>'KBOS -- Logan Data'!AH7</f>
        <v>HDD 61</v>
      </c>
      <c r="Z7" t="str">
        <f>'KBOS -- Logan Data'!AI7</f>
        <v>HDD 62</v>
      </c>
      <c r="AA7" t="str">
        <f>'KBOS -- Logan Data'!AJ7</f>
        <v>HDD 63</v>
      </c>
      <c r="AB7" t="str">
        <f>'KBOS -- Logan Data'!AK7</f>
        <v>HDD 64</v>
      </c>
      <c r="AC7" t="str">
        <f>'KBOS -- Logan Data'!AL7</f>
        <v>HDD 65</v>
      </c>
      <c r="AD7" t="str">
        <f>'KBOS -- Logan Data'!AM7</f>
        <v>HDD 66</v>
      </c>
      <c r="AE7" t="str">
        <f>'KBOS -- Logan Data'!AN7</f>
        <v>HDD 67</v>
      </c>
      <c r="AF7" t="str">
        <f>'KBOS -- Logan Data'!AO7</f>
        <v>HDD 68</v>
      </c>
      <c r="AG7" t="str">
        <f>'KBOS -- Logan Data'!AP7</f>
        <v>HDD 69</v>
      </c>
      <c r="AH7" t="str">
        <f>'KBOS -- Logan Data'!AQ7</f>
        <v>HDD 70</v>
      </c>
      <c r="AI7" t="str">
        <f>'KBOS -- Logan Data'!AR7</f>
        <v>HDD 71</v>
      </c>
    </row>
    <row r="8" spans="1:35" x14ac:dyDescent="0.25">
      <c r="A8" s="1">
        <v>36526</v>
      </c>
      <c r="B8">
        <f>+('KBOS -- Logan Data'!B8+'KBED -- Bedford Data'!B8)/2</f>
        <v>436.4</v>
      </c>
      <c r="C8">
        <f>+('KBOS -- Logan Data'!C8+'KBED -- Bedford Data'!C8)/2</f>
        <v>460.75</v>
      </c>
      <c r="D8">
        <f>+('KBOS -- Logan Data'!D8+'KBED -- Bedford Data'!D8)/2</f>
        <v>485.65</v>
      </c>
      <c r="E8">
        <f>+('KBOS -- Logan Data'!E8+'KBED -- Bedford Data'!E8)/2</f>
        <v>511</v>
      </c>
      <c r="F8">
        <f>+('KBOS -- Logan Data'!F8+'KBED -- Bedford Data'!F8)/2</f>
        <v>537.1</v>
      </c>
      <c r="G8">
        <f>+('KBOS -- Logan Data'!G8+'KBED -- Bedford Data'!G8)/2</f>
        <v>563.9</v>
      </c>
      <c r="H8">
        <f>+('KBOS -- Logan Data'!H8+'KBED -- Bedford Data'!H8)/2</f>
        <v>591.34999999999991</v>
      </c>
      <c r="I8">
        <f>+('KBOS -- Logan Data'!I8+'KBED -- Bedford Data'!I8)/2</f>
        <v>619.29999999999995</v>
      </c>
      <c r="J8">
        <f>+('KBOS -- Logan Data'!J8+'KBED -- Bedford Data'!J8)/2</f>
        <v>647.75</v>
      </c>
      <c r="K8">
        <f>+('KBOS -- Logan Data'!K8+'KBED -- Bedford Data'!K8)/2</f>
        <v>676.1</v>
      </c>
      <c r="L8">
        <f>+('KBOS -- Logan Data'!L8+'KBED -- Bedford Data'!L8)/2</f>
        <v>705</v>
      </c>
      <c r="M8">
        <f>+('KBOS -- Logan Data'!M8+'KBED -- Bedford Data'!M8)/2</f>
        <v>733.9</v>
      </c>
      <c r="N8">
        <f>+('KBOS -- Logan Data'!R8+'KBED -- Bedford Data'!R8)/2</f>
        <v>763.05</v>
      </c>
      <c r="O8">
        <f>+('KBOS -- Logan Data'!S8+'KBED -- Bedford Data'!S8)/2</f>
        <v>792.35</v>
      </c>
      <c r="P8">
        <f>+('KBOS -- Logan Data'!T8+'KBED -- Bedford Data'!T8)/2</f>
        <v>821.75</v>
      </c>
      <c r="Q8">
        <f>+('KBOS -- Logan Data'!U8+'KBED -- Bedford Data'!U8)/2</f>
        <v>851.45</v>
      </c>
      <c r="R8">
        <f>+('KBOS -- Logan Data'!V8+'KBED -- Bedford Data'!V8)/2</f>
        <v>881.45</v>
      </c>
      <c r="S8">
        <f>+('KBOS -- Logan Data'!W8+'KBED -- Bedford Data'!W8)/2</f>
        <v>911.65</v>
      </c>
      <c r="T8">
        <f>+('KBOS -- Logan Data'!X8+'KBED -- Bedford Data'!X8)/2</f>
        <v>942.05</v>
      </c>
      <c r="U8">
        <f>+('KBOS -- Logan Data'!Y8+'KBED -- Bedford Data'!Y8)/2</f>
        <v>972.55</v>
      </c>
      <c r="V8">
        <f>+('KBOS -- Logan Data'!Z8+'KBED -- Bedford Data'!Z8)/2</f>
        <v>1003</v>
      </c>
      <c r="W8">
        <f>+('KBOS -- Logan Data'!AA8+'KBED -- Bedford Data'!AA8)/2</f>
        <v>1033.5999999999999</v>
      </c>
      <c r="X8">
        <f>+('KBOS -- Logan Data'!AB8+'KBED -- Bedford Data'!AB8)/2</f>
        <v>1064.0999999999999</v>
      </c>
      <c r="Y8">
        <f>+('KBOS -- Logan Data'!AH8+'KBED -- Bedford Data'!AH8)/2</f>
        <v>1094.75</v>
      </c>
      <c r="Z8">
        <f>+('KBOS -- Logan Data'!AI8+'KBED -- Bedford Data'!AI8)/2</f>
        <v>1125.5500000000002</v>
      </c>
      <c r="AA8">
        <f>+('KBOS -- Logan Data'!AJ8+'KBED -- Bedford Data'!AJ8)/2</f>
        <v>1156.5</v>
      </c>
      <c r="AB8">
        <f>+('KBOS -- Logan Data'!AK8+'KBED -- Bedford Data'!AK8)/2</f>
        <v>1187.45</v>
      </c>
      <c r="AC8">
        <f>+('KBOS -- Logan Data'!AL8+'KBED -- Bedford Data'!AL8)/2</f>
        <v>1218.45</v>
      </c>
      <c r="AD8">
        <f>+('KBOS -- Logan Data'!AM8+'KBED -- Bedford Data'!AM8)/2</f>
        <v>1249.45</v>
      </c>
      <c r="AE8">
        <f>+('KBOS -- Logan Data'!AN8+'KBED -- Bedford Data'!AN8)/2</f>
        <v>1280.45</v>
      </c>
      <c r="AF8">
        <f>+('KBOS -- Logan Data'!AO8+'KBED -- Bedford Data'!AO8)/2</f>
        <v>1311.45</v>
      </c>
      <c r="AG8">
        <f>+('KBOS -- Logan Data'!AP8+'KBED -- Bedford Data'!AP8)/2</f>
        <v>1342.45</v>
      </c>
      <c r="AH8">
        <f>+('KBOS -- Logan Data'!AQ8+'KBED -- Bedford Data'!AQ8)/2</f>
        <v>1373.45</v>
      </c>
      <c r="AI8">
        <f>+('KBOS -- Logan Data'!AR8+'KBED -- Bedford Data'!AR8)/2</f>
        <v>1404.45</v>
      </c>
    </row>
    <row r="9" spans="1:35" x14ac:dyDescent="0.25">
      <c r="A9" s="1">
        <v>36557</v>
      </c>
      <c r="B9">
        <f>+('KBOS -- Logan Data'!B9+'KBED -- Bedford Data'!B9)/2</f>
        <v>208.55</v>
      </c>
      <c r="C9">
        <f>+('KBOS -- Logan Data'!C9+'KBED -- Bedford Data'!C9)/2</f>
        <v>230.10000000000002</v>
      </c>
      <c r="D9">
        <f>+('KBOS -- Logan Data'!D9+'KBED -- Bedford Data'!D9)/2</f>
        <v>252.75</v>
      </c>
      <c r="E9">
        <f>+('KBOS -- Logan Data'!E9+'KBED -- Bedford Data'!E9)/2</f>
        <v>276.29999999999995</v>
      </c>
      <c r="F9">
        <f>+('KBOS -- Logan Data'!F9+'KBED -- Bedford Data'!F9)/2</f>
        <v>300.45000000000005</v>
      </c>
      <c r="G9">
        <f>+('KBOS -- Logan Data'!G9+'KBED -- Bedford Data'!G9)/2</f>
        <v>325.10000000000002</v>
      </c>
      <c r="H9">
        <f>+('KBOS -- Logan Data'!H9+'KBED -- Bedford Data'!H9)/2</f>
        <v>350.1</v>
      </c>
      <c r="I9">
        <f>+('KBOS -- Logan Data'!I9+'KBED -- Bedford Data'!I9)/2</f>
        <v>376.05</v>
      </c>
      <c r="J9">
        <f>+('KBOS -- Logan Data'!J9+'KBED -- Bedford Data'!J9)/2</f>
        <v>402.1</v>
      </c>
      <c r="K9">
        <f>+('KBOS -- Logan Data'!K9+'KBED -- Bedford Data'!K9)/2</f>
        <v>428.8</v>
      </c>
      <c r="L9">
        <f>+('KBOS -- Logan Data'!L9+'KBED -- Bedford Data'!L9)/2</f>
        <v>455.85</v>
      </c>
      <c r="M9">
        <f>+('KBOS -- Logan Data'!M9+'KBED -- Bedford Data'!M9)/2</f>
        <v>483.2</v>
      </c>
      <c r="N9">
        <f>+('KBOS -- Logan Data'!R9+'KBED -- Bedford Data'!R9)/2</f>
        <v>510.75</v>
      </c>
      <c r="O9">
        <f>+('KBOS -- Logan Data'!S9+'KBED -- Bedford Data'!S9)/2</f>
        <v>538.40000000000009</v>
      </c>
      <c r="P9">
        <f>+('KBOS -- Logan Data'!T9+'KBED -- Bedford Data'!T9)/2</f>
        <v>566.15000000000009</v>
      </c>
      <c r="Q9">
        <f>+('KBOS -- Logan Data'!U9+'KBED -- Bedford Data'!U9)/2</f>
        <v>594</v>
      </c>
      <c r="R9">
        <f>+('KBOS -- Logan Data'!V9+'KBED -- Bedford Data'!V9)/2</f>
        <v>622.25</v>
      </c>
      <c r="S9">
        <f>+('KBOS -- Logan Data'!W9+'KBED -- Bedford Data'!W9)/2</f>
        <v>650.70000000000005</v>
      </c>
      <c r="T9">
        <f>+('KBOS -- Logan Data'!X9+'KBED -- Bedford Data'!X9)/2</f>
        <v>679.25</v>
      </c>
      <c r="U9">
        <f>+('KBOS -- Logan Data'!Y9+'KBED -- Bedford Data'!Y9)/2</f>
        <v>707.85</v>
      </c>
      <c r="V9">
        <f>+('KBOS -- Logan Data'!Z9+'KBED -- Bedford Data'!Z9)/2</f>
        <v>736.65</v>
      </c>
      <c r="W9">
        <f>+('KBOS -- Logan Data'!AA9+'KBED -- Bedford Data'!AA9)/2</f>
        <v>765.35</v>
      </c>
      <c r="X9">
        <f>+('KBOS -- Logan Data'!AB9+'KBED -- Bedford Data'!AB9)/2</f>
        <v>794.2</v>
      </c>
      <c r="Y9">
        <f>+('KBOS -- Logan Data'!AH9+'KBED -- Bedford Data'!AH9)/2</f>
        <v>823.2</v>
      </c>
      <c r="Z9">
        <f>+('KBOS -- Logan Data'!AI9+'KBED -- Bedford Data'!AI9)/2</f>
        <v>852.2</v>
      </c>
      <c r="AA9">
        <f>+('KBOS -- Logan Data'!AJ9+'KBED -- Bedford Data'!AJ9)/2</f>
        <v>881.2</v>
      </c>
      <c r="AB9">
        <f>+('KBOS -- Logan Data'!AK9+'KBED -- Bedford Data'!AK9)/2</f>
        <v>910.2</v>
      </c>
      <c r="AC9">
        <f>+('KBOS -- Logan Data'!AL9+'KBED -- Bedford Data'!AL9)/2</f>
        <v>939.2</v>
      </c>
      <c r="AD9">
        <f>+('KBOS -- Logan Data'!AM9+'KBED -- Bedford Data'!AM9)/2</f>
        <v>968.2</v>
      </c>
      <c r="AE9">
        <f>+('KBOS -- Logan Data'!AN9+'KBED -- Bedford Data'!AN9)/2</f>
        <v>997.2</v>
      </c>
      <c r="AF9">
        <f>+('KBOS -- Logan Data'!AO9+'KBED -- Bedford Data'!AO9)/2</f>
        <v>1026.2</v>
      </c>
      <c r="AG9">
        <f>+('KBOS -- Logan Data'!AP9+'KBED -- Bedford Data'!AP9)/2</f>
        <v>1055.2</v>
      </c>
      <c r="AH9">
        <f>+('KBOS -- Logan Data'!AQ9+'KBED -- Bedford Data'!AQ9)/2</f>
        <v>1084.2</v>
      </c>
      <c r="AI9">
        <f>+('KBOS -- Logan Data'!AR9+'KBED -- Bedford Data'!AR9)/2</f>
        <v>1113.2</v>
      </c>
    </row>
    <row r="10" spans="1:35" x14ac:dyDescent="0.25">
      <c r="A10" s="1">
        <v>36586</v>
      </c>
      <c r="B10">
        <f>+('KBOS -- Logan Data'!B10+'KBED -- Bedford Data'!B10)/2</f>
        <v>61.7</v>
      </c>
      <c r="C10">
        <f>+('KBOS -- Logan Data'!C10+'KBED -- Bedford Data'!C10)/2</f>
        <v>73.400000000000006</v>
      </c>
      <c r="D10">
        <f>+('KBOS -- Logan Data'!D10+'KBED -- Bedford Data'!D10)/2</f>
        <v>87.199999999999989</v>
      </c>
      <c r="E10">
        <f>+('KBOS -- Logan Data'!E10+'KBED -- Bedford Data'!E10)/2</f>
        <v>102.45</v>
      </c>
      <c r="F10">
        <f>+('KBOS -- Logan Data'!F10+'KBED -- Bedford Data'!F10)/2</f>
        <v>118.55</v>
      </c>
      <c r="G10">
        <f>+('KBOS -- Logan Data'!G10+'KBED -- Bedford Data'!G10)/2</f>
        <v>135.6</v>
      </c>
      <c r="H10">
        <f>+('KBOS -- Logan Data'!H10+'KBED -- Bedford Data'!H10)/2</f>
        <v>153.44999999999999</v>
      </c>
      <c r="I10">
        <f>+('KBOS -- Logan Data'!I10+'KBED -- Bedford Data'!I10)/2</f>
        <v>172.60000000000002</v>
      </c>
      <c r="J10">
        <f>+('KBOS -- Logan Data'!J10+'KBED -- Bedford Data'!J10)/2</f>
        <v>193.05</v>
      </c>
      <c r="K10">
        <f>+('KBOS -- Logan Data'!K10+'KBED -- Bedford Data'!K10)/2</f>
        <v>214.3</v>
      </c>
      <c r="L10">
        <f>+('KBOS -- Logan Data'!L10+'KBED -- Bedford Data'!L10)/2</f>
        <v>236.65</v>
      </c>
      <c r="M10">
        <f>+('KBOS -- Logan Data'!M10+'KBED -- Bedford Data'!M10)/2</f>
        <v>259.85000000000002</v>
      </c>
      <c r="N10">
        <f>+('KBOS -- Logan Data'!R10+'KBED -- Bedford Data'!R10)/2</f>
        <v>284.14999999999998</v>
      </c>
      <c r="O10">
        <f>+('KBOS -- Logan Data'!S10+'KBED -- Bedford Data'!S10)/2</f>
        <v>309.60000000000002</v>
      </c>
      <c r="P10">
        <f>+('KBOS -- Logan Data'!T10+'KBED -- Bedford Data'!T10)/2</f>
        <v>335.75</v>
      </c>
      <c r="Q10">
        <f>+('KBOS -- Logan Data'!U10+'KBED -- Bedford Data'!U10)/2</f>
        <v>362.65</v>
      </c>
      <c r="R10">
        <f>+('KBOS -- Logan Data'!V10+'KBED -- Bedford Data'!V10)/2</f>
        <v>389.85</v>
      </c>
      <c r="S10">
        <f>+('KBOS -- Logan Data'!W10+'KBED -- Bedford Data'!W10)/2</f>
        <v>417.45</v>
      </c>
      <c r="T10">
        <f>+('KBOS -- Logan Data'!X10+'KBED -- Bedford Data'!X10)/2</f>
        <v>445.75</v>
      </c>
      <c r="U10">
        <f>+('KBOS -- Logan Data'!Y10+'KBED -- Bedford Data'!Y10)/2</f>
        <v>474.25</v>
      </c>
      <c r="V10">
        <f>+('KBOS -- Logan Data'!Z10+'KBED -- Bedford Data'!Z10)/2</f>
        <v>503.04999999999995</v>
      </c>
      <c r="W10">
        <f>+('KBOS -- Logan Data'!AA10+'KBED -- Bedford Data'!AA10)/2</f>
        <v>532.25</v>
      </c>
      <c r="X10">
        <f>+('KBOS -- Logan Data'!AB10+'KBED -- Bedford Data'!AB10)/2</f>
        <v>561.65</v>
      </c>
      <c r="Y10">
        <f>+('KBOS -- Logan Data'!AH10+'KBED -- Bedford Data'!AH10)/2</f>
        <v>591.4</v>
      </c>
      <c r="Z10">
        <f>+('KBOS -- Logan Data'!AI10+'KBED -- Bedford Data'!AI10)/2</f>
        <v>621.35</v>
      </c>
      <c r="AA10">
        <f>+('KBOS -- Logan Data'!AJ10+'KBED -- Bedford Data'!AJ10)/2</f>
        <v>651.54999999999995</v>
      </c>
      <c r="AB10">
        <f>+('KBOS -- Logan Data'!AK10+'KBED -- Bedford Data'!AK10)/2</f>
        <v>681.95</v>
      </c>
      <c r="AC10">
        <f>+('KBOS -- Logan Data'!AL10+'KBED -- Bedford Data'!AL10)/2</f>
        <v>712.35</v>
      </c>
      <c r="AD10">
        <f>+('KBOS -- Logan Data'!AM10+'KBED -- Bedford Data'!AM10)/2</f>
        <v>742.8</v>
      </c>
      <c r="AE10">
        <f>+('KBOS -- Logan Data'!AN10+'KBED -- Bedford Data'!AN10)/2</f>
        <v>773.5</v>
      </c>
      <c r="AF10">
        <f>+('KBOS -- Logan Data'!AO10+'KBED -- Bedford Data'!AO10)/2</f>
        <v>804.2</v>
      </c>
      <c r="AG10">
        <f>+('KBOS -- Logan Data'!AP10+'KBED -- Bedford Data'!AP10)/2</f>
        <v>834.95</v>
      </c>
      <c r="AH10">
        <f>+('KBOS -- Logan Data'!AQ10+'KBED -- Bedford Data'!AQ10)/2</f>
        <v>865.65</v>
      </c>
      <c r="AI10">
        <f>+('KBOS -- Logan Data'!AR10+'KBED -- Bedford Data'!AR10)/2</f>
        <v>896.55</v>
      </c>
    </row>
    <row r="11" spans="1:35" x14ac:dyDescent="0.25">
      <c r="A11" s="1">
        <v>36617</v>
      </c>
      <c r="B11">
        <f>+('KBOS -- Logan Data'!B11+'KBED -- Bedford Data'!B11)/2</f>
        <v>10.899999999999999</v>
      </c>
      <c r="C11">
        <f>+('KBOS -- Logan Data'!C11+'KBED -- Bedford Data'!C11)/2</f>
        <v>15.05</v>
      </c>
      <c r="D11">
        <f>+('KBOS -- Logan Data'!D11+'KBED -- Bedford Data'!D11)/2</f>
        <v>19.8</v>
      </c>
      <c r="E11">
        <f>+('KBOS -- Logan Data'!E11+'KBED -- Bedford Data'!E11)/2</f>
        <v>25.9</v>
      </c>
      <c r="F11">
        <f>+('KBOS -- Logan Data'!F11+'KBED -- Bedford Data'!F11)/2</f>
        <v>33.450000000000003</v>
      </c>
      <c r="G11">
        <f>+('KBOS -- Logan Data'!G11+'KBED -- Bedford Data'!G11)/2</f>
        <v>43.45</v>
      </c>
      <c r="H11">
        <f>+('KBOS -- Logan Data'!H11+'KBED -- Bedford Data'!H11)/2</f>
        <v>55.75</v>
      </c>
      <c r="I11">
        <f>+('KBOS -- Logan Data'!I11+'KBED -- Bedford Data'!I11)/2</f>
        <v>69.5</v>
      </c>
      <c r="J11">
        <f>+('KBOS -- Logan Data'!J11+'KBED -- Bedford Data'!J11)/2</f>
        <v>85.2</v>
      </c>
      <c r="K11">
        <f>+('KBOS -- Logan Data'!K11+'KBED -- Bedford Data'!K11)/2</f>
        <v>102.6</v>
      </c>
      <c r="L11">
        <f>+('KBOS -- Logan Data'!L11+'KBED -- Bedford Data'!L11)/2</f>
        <v>121.35</v>
      </c>
      <c r="M11">
        <f>+('KBOS -- Logan Data'!M11+'KBED -- Bedford Data'!M11)/2</f>
        <v>141.19999999999999</v>
      </c>
      <c r="N11">
        <f>+('KBOS -- Logan Data'!R11+'KBED -- Bedford Data'!R11)/2</f>
        <v>162.35</v>
      </c>
      <c r="O11">
        <f>+('KBOS -- Logan Data'!S11+'KBED -- Bedford Data'!S11)/2</f>
        <v>184.5</v>
      </c>
      <c r="P11">
        <f>+('KBOS -- Logan Data'!T11+'KBED -- Bedford Data'!T11)/2</f>
        <v>207.5</v>
      </c>
      <c r="Q11">
        <f>+('KBOS -- Logan Data'!U11+'KBED -- Bedford Data'!U11)/2</f>
        <v>231.3</v>
      </c>
      <c r="R11">
        <f>+('KBOS -- Logan Data'!V11+'KBED -- Bedford Data'!V11)/2</f>
        <v>255.2</v>
      </c>
      <c r="S11">
        <f>+('KBOS -- Logan Data'!W11+'KBED -- Bedford Data'!W11)/2</f>
        <v>279.85000000000002</v>
      </c>
      <c r="T11">
        <f>+('KBOS -- Logan Data'!X11+'KBED -- Bedford Data'!X11)/2</f>
        <v>304.8</v>
      </c>
      <c r="U11">
        <f>+('KBOS -- Logan Data'!Y11+'KBED -- Bedford Data'!Y11)/2</f>
        <v>330.5</v>
      </c>
      <c r="V11">
        <f>+('KBOS -- Logan Data'!Z11+'KBED -- Bedford Data'!Z11)/2</f>
        <v>356.5</v>
      </c>
      <c r="W11">
        <f>+('KBOS -- Logan Data'!AA11+'KBED -- Bedford Data'!AA11)/2</f>
        <v>383.1</v>
      </c>
      <c r="X11">
        <f>+('KBOS -- Logan Data'!AB11+'KBED -- Bedford Data'!AB11)/2</f>
        <v>410.15</v>
      </c>
      <c r="Y11">
        <f>+('KBOS -- Logan Data'!AH11+'KBED -- Bedford Data'!AH11)/2</f>
        <v>437.79999999999995</v>
      </c>
      <c r="Z11">
        <f>+('KBOS -- Logan Data'!AI11+'KBED -- Bedford Data'!AI11)/2</f>
        <v>466.1</v>
      </c>
      <c r="AA11">
        <f>+('KBOS -- Logan Data'!AJ11+'KBED -- Bedford Data'!AJ11)/2</f>
        <v>494.65</v>
      </c>
      <c r="AB11">
        <f>+('KBOS -- Logan Data'!AK11+'KBED -- Bedford Data'!AK11)/2</f>
        <v>523.29999999999995</v>
      </c>
      <c r="AC11">
        <f>+('KBOS -- Logan Data'!AL11+'KBED -- Bedford Data'!AL11)/2</f>
        <v>552.20000000000005</v>
      </c>
      <c r="AD11">
        <f>+('KBOS -- Logan Data'!AM11+'KBED -- Bedford Data'!AM11)/2</f>
        <v>581.20000000000005</v>
      </c>
      <c r="AE11">
        <f>+('KBOS -- Logan Data'!AN11+'KBED -- Bedford Data'!AN11)/2</f>
        <v>610.45000000000005</v>
      </c>
      <c r="AF11">
        <f>+('KBOS -- Logan Data'!AO11+'KBED -- Bedford Data'!AO11)/2</f>
        <v>639.70000000000005</v>
      </c>
      <c r="AG11">
        <f>+('KBOS -- Logan Data'!AP11+'KBED -- Bedford Data'!AP11)/2</f>
        <v>669.2</v>
      </c>
      <c r="AH11">
        <f>+('KBOS -- Logan Data'!AQ11+'KBED -- Bedford Data'!AQ11)/2</f>
        <v>698.85</v>
      </c>
      <c r="AI11">
        <f>+('KBOS -- Logan Data'!AR11+'KBED -- Bedford Data'!AR11)/2</f>
        <v>728.55</v>
      </c>
    </row>
    <row r="12" spans="1:35" x14ac:dyDescent="0.25">
      <c r="A12" s="1">
        <v>36647</v>
      </c>
      <c r="B12">
        <f>+('KBOS -- Logan Data'!B12+'KBED -- Bedford Data'!B12)/2</f>
        <v>0.95</v>
      </c>
      <c r="C12">
        <f>+('KBOS -- Logan Data'!C12+'KBED -- Bedford Data'!C12)/2</f>
        <v>1.3</v>
      </c>
      <c r="D12">
        <f>+('KBOS -- Logan Data'!D12+'KBED -- Bedford Data'!D12)/2</f>
        <v>1.75</v>
      </c>
      <c r="E12">
        <f>+('KBOS -- Logan Data'!E12+'KBED -- Bedford Data'!E12)/2</f>
        <v>2.2999999999999998</v>
      </c>
      <c r="F12">
        <f>+('KBOS -- Logan Data'!F12+'KBED -- Bedford Data'!F12)/2</f>
        <v>2.95</v>
      </c>
      <c r="G12">
        <f>+('KBOS -- Logan Data'!G12+'KBED -- Bedford Data'!G12)/2</f>
        <v>3.75</v>
      </c>
      <c r="H12">
        <f>+('KBOS -- Logan Data'!H12+'KBED -- Bedford Data'!H12)/2</f>
        <v>5.0999999999999996</v>
      </c>
      <c r="I12">
        <f>+('KBOS -- Logan Data'!I12+'KBED -- Bedford Data'!I12)/2</f>
        <v>6.85</v>
      </c>
      <c r="J12">
        <f>+('KBOS -- Logan Data'!J12+'KBED -- Bedford Data'!J12)/2</f>
        <v>9.4500000000000011</v>
      </c>
      <c r="K12">
        <f>+('KBOS -- Logan Data'!K12+'KBED -- Bedford Data'!K12)/2</f>
        <v>12.899999999999999</v>
      </c>
      <c r="L12">
        <f>+('KBOS -- Logan Data'!L12+'KBED -- Bedford Data'!L12)/2</f>
        <v>17.75</v>
      </c>
      <c r="M12">
        <f>+('KBOS -- Logan Data'!M12+'KBED -- Bedford Data'!M12)/2</f>
        <v>23.299999999999997</v>
      </c>
      <c r="N12">
        <f>+('KBOS -- Logan Data'!R12+'KBED -- Bedford Data'!R12)/2</f>
        <v>30.2</v>
      </c>
      <c r="O12">
        <f>+('KBOS -- Logan Data'!S12+'KBED -- Bedford Data'!S12)/2</f>
        <v>39.450000000000003</v>
      </c>
      <c r="P12">
        <f>+('KBOS -- Logan Data'!T12+'KBED -- Bedford Data'!T12)/2</f>
        <v>50.2</v>
      </c>
      <c r="Q12">
        <f>+('KBOS -- Logan Data'!U12+'KBED -- Bedford Data'!U12)/2</f>
        <v>62.1</v>
      </c>
      <c r="R12">
        <f>+('KBOS -- Logan Data'!V12+'KBED -- Bedford Data'!V12)/2</f>
        <v>75.400000000000006</v>
      </c>
      <c r="S12">
        <f>+('KBOS -- Logan Data'!W12+'KBED -- Bedford Data'!W12)/2</f>
        <v>90.15</v>
      </c>
      <c r="T12">
        <f>+('KBOS -- Logan Data'!X12+'KBED -- Bedford Data'!X12)/2</f>
        <v>106.19999999999999</v>
      </c>
      <c r="U12">
        <f>+('KBOS -- Logan Data'!Y12+'KBED -- Bedford Data'!Y12)/2</f>
        <v>123.6</v>
      </c>
      <c r="V12">
        <f>+('KBOS -- Logan Data'!Z12+'KBED -- Bedford Data'!Z12)/2</f>
        <v>142.35000000000002</v>
      </c>
      <c r="W12">
        <f>+('KBOS -- Logan Data'!AA12+'KBED -- Bedford Data'!AA12)/2</f>
        <v>162.05000000000001</v>
      </c>
      <c r="X12">
        <f>+('KBOS -- Logan Data'!AB12+'KBED -- Bedford Data'!AB12)/2</f>
        <v>183.05</v>
      </c>
      <c r="Y12">
        <f>+('KBOS -- Logan Data'!AH12+'KBED -- Bedford Data'!AH12)/2</f>
        <v>205.35000000000002</v>
      </c>
      <c r="Z12">
        <f>+('KBOS -- Logan Data'!AI12+'KBED -- Bedford Data'!AI12)/2</f>
        <v>228.45</v>
      </c>
      <c r="AA12">
        <f>+('KBOS -- Logan Data'!AJ12+'KBED -- Bedford Data'!AJ12)/2</f>
        <v>252.5</v>
      </c>
      <c r="AB12">
        <f>+('KBOS -- Logan Data'!AK12+'KBED -- Bedford Data'!AK12)/2</f>
        <v>277.85000000000002</v>
      </c>
      <c r="AC12">
        <f>+('KBOS -- Logan Data'!AL12+'KBED -- Bedford Data'!AL12)/2</f>
        <v>303.85000000000002</v>
      </c>
      <c r="AD12">
        <f>+('KBOS -- Logan Data'!AM12+'KBED -- Bedford Data'!AM12)/2</f>
        <v>330.29999999999995</v>
      </c>
      <c r="AE12">
        <f>+('KBOS -- Logan Data'!AN12+'KBED -- Bedford Data'!AN12)/2</f>
        <v>357.1</v>
      </c>
      <c r="AF12">
        <f>+('KBOS -- Logan Data'!AO12+'KBED -- Bedford Data'!AO12)/2</f>
        <v>384.4</v>
      </c>
      <c r="AG12">
        <f>+('KBOS -- Logan Data'!AP12+'KBED -- Bedford Data'!AP12)/2</f>
        <v>412.25</v>
      </c>
      <c r="AH12">
        <f>+('KBOS -- Logan Data'!AQ12+'KBED -- Bedford Data'!AQ12)/2</f>
        <v>440.4</v>
      </c>
      <c r="AI12">
        <f>+('KBOS -- Logan Data'!AR12+'KBED -- Bedford Data'!AR12)/2</f>
        <v>468.95000000000005</v>
      </c>
    </row>
    <row r="13" spans="1:35" x14ac:dyDescent="0.25">
      <c r="A13" s="1">
        <v>36678</v>
      </c>
      <c r="B13">
        <f>+('KBOS -- Logan Data'!B13+'KBED -- Bedford Data'!B13)/2</f>
        <v>0</v>
      </c>
      <c r="C13">
        <f>+('KBOS -- Logan Data'!C13+'KBED -- Bedford Data'!C13)/2</f>
        <v>0</v>
      </c>
      <c r="D13">
        <f>+('KBOS -- Logan Data'!D13+'KBED -- Bedford Data'!D13)/2</f>
        <v>0</v>
      </c>
      <c r="E13">
        <f>+('KBOS -- Logan Data'!E13+'KBED -- Bedford Data'!E13)/2</f>
        <v>0</v>
      </c>
      <c r="F13">
        <f>+('KBOS -- Logan Data'!F13+'KBED -- Bedford Data'!F13)/2</f>
        <v>0</v>
      </c>
      <c r="G13">
        <f>+('KBOS -- Logan Data'!G13+'KBED -- Bedford Data'!G13)/2</f>
        <v>0</v>
      </c>
      <c r="H13">
        <f>+('KBOS -- Logan Data'!H13+'KBED -- Bedford Data'!H13)/2</f>
        <v>0.05</v>
      </c>
      <c r="I13">
        <f>+('KBOS -- Logan Data'!I13+'KBED -- Bedford Data'!I13)/2</f>
        <v>0.1</v>
      </c>
      <c r="J13">
        <f>+('KBOS -- Logan Data'!J13+'KBED -- Bedford Data'!J13)/2</f>
        <v>0.35</v>
      </c>
      <c r="K13">
        <f>+('KBOS -- Logan Data'!K13+'KBED -- Bedford Data'!K13)/2</f>
        <v>0.85000000000000009</v>
      </c>
      <c r="L13">
        <f>+('KBOS -- Logan Data'!L13+'KBED -- Bedford Data'!L13)/2</f>
        <v>1.5</v>
      </c>
      <c r="M13">
        <f>+('KBOS -- Logan Data'!M13+'KBED -- Bedford Data'!M13)/2</f>
        <v>2.35</v>
      </c>
      <c r="N13">
        <f>+('KBOS -- Logan Data'!R13+'KBED -- Bedford Data'!R13)/2</f>
        <v>3.2</v>
      </c>
      <c r="O13">
        <f>+('KBOS -- Logan Data'!S13+'KBED -- Bedford Data'!S13)/2</f>
        <v>4.55</v>
      </c>
      <c r="P13">
        <f>+('KBOS -- Logan Data'!T13+'KBED -- Bedford Data'!T13)/2</f>
        <v>6.35</v>
      </c>
      <c r="Q13">
        <f>+('KBOS -- Logan Data'!U13+'KBED -- Bedford Data'!U13)/2</f>
        <v>9.5500000000000007</v>
      </c>
      <c r="R13">
        <f>+('KBOS -- Logan Data'!V13+'KBED -- Bedford Data'!V13)/2</f>
        <v>13.25</v>
      </c>
      <c r="S13">
        <f>+('KBOS -- Logan Data'!W13+'KBED -- Bedford Data'!W13)/2</f>
        <v>18</v>
      </c>
      <c r="T13">
        <f>+('KBOS -- Logan Data'!X13+'KBED -- Bedford Data'!X13)/2</f>
        <v>23.200000000000003</v>
      </c>
      <c r="U13">
        <f>+('KBOS -- Logan Data'!Y13+'KBED -- Bedford Data'!Y13)/2</f>
        <v>29.35</v>
      </c>
      <c r="V13">
        <f>+('KBOS -- Logan Data'!Z13+'KBED -- Bedford Data'!Z13)/2</f>
        <v>36.35</v>
      </c>
      <c r="W13">
        <f>+('KBOS -- Logan Data'!AA13+'KBED -- Bedford Data'!AA13)/2</f>
        <v>44.2</v>
      </c>
      <c r="X13">
        <f>+('KBOS -- Logan Data'!AB13+'KBED -- Bedford Data'!AB13)/2</f>
        <v>52.900000000000006</v>
      </c>
      <c r="Y13">
        <f>+('KBOS -- Logan Data'!AH13+'KBED -- Bedford Data'!AH13)/2</f>
        <v>62.05</v>
      </c>
      <c r="Z13">
        <f>+('KBOS -- Logan Data'!AI13+'KBED -- Bedford Data'!AI13)/2</f>
        <v>72.099999999999994</v>
      </c>
      <c r="AA13">
        <f>+('KBOS -- Logan Data'!AJ13+'KBED -- Bedford Data'!AJ13)/2</f>
        <v>82.75</v>
      </c>
      <c r="AB13">
        <f>+('KBOS -- Logan Data'!AK13+'KBED -- Bedford Data'!AK13)/2</f>
        <v>94.45</v>
      </c>
      <c r="AC13">
        <f>+('KBOS -- Logan Data'!AL13+'KBED -- Bedford Data'!AL13)/2</f>
        <v>108</v>
      </c>
      <c r="AD13">
        <f>+('KBOS -- Logan Data'!AM13+'KBED -- Bedford Data'!AM13)/2</f>
        <v>122.75</v>
      </c>
      <c r="AE13">
        <f>+('KBOS -- Logan Data'!AN13+'KBED -- Bedford Data'!AN13)/2</f>
        <v>138.5</v>
      </c>
      <c r="AF13">
        <f>+('KBOS -- Logan Data'!AO13+'KBED -- Bedford Data'!AO13)/2</f>
        <v>155.55000000000001</v>
      </c>
      <c r="AG13">
        <f>+('KBOS -- Logan Data'!AP13+'KBED -- Bedford Data'!AP13)/2</f>
        <v>173.35</v>
      </c>
      <c r="AH13">
        <f>+('KBOS -- Logan Data'!AQ13+'KBED -- Bedford Data'!AQ13)/2</f>
        <v>192</v>
      </c>
      <c r="AI13">
        <f>+('KBOS -- Logan Data'!AR13+'KBED -- Bedford Data'!AR13)/2</f>
        <v>212.05</v>
      </c>
    </row>
    <row r="14" spans="1:35" x14ac:dyDescent="0.25">
      <c r="A14" s="1">
        <v>36708</v>
      </c>
      <c r="B14">
        <f>+('KBOS -- Logan Data'!B14+'KBED -- Bedford Data'!B14)/2</f>
        <v>0</v>
      </c>
      <c r="C14">
        <f>+('KBOS -- Logan Data'!C14+'KBED -- Bedford Data'!C14)/2</f>
        <v>0</v>
      </c>
      <c r="D14">
        <f>+('KBOS -- Logan Data'!D14+'KBED -- Bedford Data'!D14)/2</f>
        <v>0</v>
      </c>
      <c r="E14">
        <f>+('KBOS -- Logan Data'!E14+'KBED -- Bedford Data'!E14)/2</f>
        <v>0</v>
      </c>
      <c r="F14">
        <f>+('KBOS -- Logan Data'!F14+'KBED -- Bedford Data'!F14)/2</f>
        <v>0</v>
      </c>
      <c r="G14">
        <f>+('KBOS -- Logan Data'!G14+'KBED -- Bedford Data'!G14)/2</f>
        <v>0</v>
      </c>
      <c r="H14">
        <f>+('KBOS -- Logan Data'!H14+'KBED -- Bedford Data'!H14)/2</f>
        <v>0</v>
      </c>
      <c r="I14">
        <f>+('KBOS -- Logan Data'!I14+'KBED -- Bedford Data'!I14)/2</f>
        <v>0</v>
      </c>
      <c r="J14">
        <f>+('KBOS -- Logan Data'!J14+'KBED -- Bedford Data'!J14)/2</f>
        <v>0</v>
      </c>
      <c r="K14">
        <f>+('KBOS -- Logan Data'!K14+'KBED -- Bedford Data'!K14)/2</f>
        <v>0</v>
      </c>
      <c r="L14">
        <f>+('KBOS -- Logan Data'!L14+'KBED -- Bedford Data'!L14)/2</f>
        <v>0</v>
      </c>
      <c r="M14">
        <f>+('KBOS -- Logan Data'!M14+'KBED -- Bedford Data'!M14)/2</f>
        <v>0</v>
      </c>
      <c r="N14">
        <f>+('KBOS -- Logan Data'!R14+'KBED -- Bedford Data'!R14)/2</f>
        <v>0</v>
      </c>
      <c r="O14">
        <f>+('KBOS -- Logan Data'!S14+'KBED -- Bedford Data'!S14)/2</f>
        <v>0</v>
      </c>
      <c r="P14">
        <f>+('KBOS -- Logan Data'!T14+'KBED -- Bedford Data'!T14)/2</f>
        <v>0.25</v>
      </c>
      <c r="Q14">
        <f>+('KBOS -- Logan Data'!U14+'KBED -- Bedford Data'!U14)/2</f>
        <v>0.6</v>
      </c>
      <c r="R14">
        <f>+('KBOS -- Logan Data'!V14+'KBED -- Bedford Data'!V14)/2</f>
        <v>1.2</v>
      </c>
      <c r="S14">
        <f>+('KBOS -- Logan Data'!W14+'KBED -- Bedford Data'!W14)/2</f>
        <v>1.95</v>
      </c>
      <c r="T14">
        <f>+('KBOS -- Logan Data'!X14+'KBED -- Bedford Data'!X14)/2</f>
        <v>3</v>
      </c>
      <c r="U14">
        <f>+('KBOS -- Logan Data'!Y14+'KBED -- Bedford Data'!Y14)/2</f>
        <v>4.3499999999999996</v>
      </c>
      <c r="V14">
        <f>+('KBOS -- Logan Data'!Z14+'KBED -- Bedford Data'!Z14)/2</f>
        <v>5.95</v>
      </c>
      <c r="W14">
        <f>+('KBOS -- Logan Data'!AA14+'KBED -- Bedford Data'!AA14)/2</f>
        <v>7.85</v>
      </c>
      <c r="X14">
        <f>+('KBOS -- Logan Data'!AB14+'KBED -- Bedford Data'!AB14)/2</f>
        <v>10.25</v>
      </c>
      <c r="Y14">
        <f>+('KBOS -- Logan Data'!AH14+'KBED -- Bedford Data'!AH14)/2</f>
        <v>13.4</v>
      </c>
      <c r="Z14">
        <f>+('KBOS -- Logan Data'!AI14+'KBED -- Bedford Data'!AI14)/2</f>
        <v>17.45</v>
      </c>
      <c r="AA14">
        <f>+('KBOS -- Logan Data'!AJ14+'KBED -- Bedford Data'!AJ14)/2</f>
        <v>23.2</v>
      </c>
      <c r="AB14">
        <f>+('KBOS -- Logan Data'!AK14+'KBED -- Bedford Data'!AK14)/2</f>
        <v>30.05</v>
      </c>
      <c r="AC14">
        <f>+('KBOS -- Logan Data'!AL14+'KBED -- Bedford Data'!AL14)/2</f>
        <v>39.5</v>
      </c>
      <c r="AD14">
        <f>+('KBOS -- Logan Data'!AM14+'KBED -- Bedford Data'!AM14)/2</f>
        <v>50.9</v>
      </c>
      <c r="AE14">
        <f>+('KBOS -- Logan Data'!AN14+'KBED -- Bedford Data'!AN14)/2</f>
        <v>64.599999999999994</v>
      </c>
      <c r="AF14">
        <f>+('KBOS -- Logan Data'!AO14+'KBED -- Bedford Data'!AO14)/2</f>
        <v>79.8</v>
      </c>
      <c r="AG14">
        <f>+('KBOS -- Logan Data'!AP14+'KBED -- Bedford Data'!AP14)/2</f>
        <v>96.65</v>
      </c>
      <c r="AH14">
        <f>+('KBOS -- Logan Data'!AQ14+'KBED -- Bedford Data'!AQ14)/2</f>
        <v>114.75</v>
      </c>
      <c r="AI14">
        <f>+('KBOS -- Logan Data'!AR14+'KBED -- Bedford Data'!AR14)/2</f>
        <v>134.25</v>
      </c>
    </row>
    <row r="15" spans="1:35" x14ac:dyDescent="0.25">
      <c r="A15" s="1">
        <v>36739</v>
      </c>
      <c r="B15">
        <f>+('KBOS -- Logan Data'!B15+'KBED -- Bedford Data'!B15)/2</f>
        <v>0</v>
      </c>
      <c r="C15">
        <f>+('KBOS -- Logan Data'!C15+'KBED -- Bedford Data'!C15)/2</f>
        <v>0</v>
      </c>
      <c r="D15">
        <f>+('KBOS -- Logan Data'!D15+'KBED -- Bedford Data'!D15)/2</f>
        <v>0</v>
      </c>
      <c r="E15">
        <f>+('KBOS -- Logan Data'!E15+'KBED -- Bedford Data'!E15)/2</f>
        <v>0</v>
      </c>
      <c r="F15">
        <f>+('KBOS -- Logan Data'!F15+'KBED -- Bedford Data'!F15)/2</f>
        <v>0</v>
      </c>
      <c r="G15">
        <f>+('KBOS -- Logan Data'!G15+'KBED -- Bedford Data'!G15)/2</f>
        <v>0</v>
      </c>
      <c r="H15">
        <f>+('KBOS -- Logan Data'!H15+'KBED -- Bedford Data'!H15)/2</f>
        <v>0</v>
      </c>
      <c r="I15">
        <f>+('KBOS -- Logan Data'!I15+'KBED -- Bedford Data'!I15)/2</f>
        <v>0</v>
      </c>
      <c r="J15">
        <f>+('KBOS -- Logan Data'!J15+'KBED -- Bedford Data'!J15)/2</f>
        <v>0</v>
      </c>
      <c r="K15">
        <f>+('KBOS -- Logan Data'!K15+'KBED -- Bedford Data'!K15)/2</f>
        <v>0</v>
      </c>
      <c r="L15">
        <f>+('KBOS -- Logan Data'!L15+'KBED -- Bedford Data'!L15)/2</f>
        <v>0.05</v>
      </c>
      <c r="M15">
        <f>+('KBOS -- Logan Data'!M15+'KBED -- Bedford Data'!M15)/2</f>
        <v>0.15</v>
      </c>
      <c r="N15">
        <f>+('KBOS -- Logan Data'!R15+'KBED -- Bedford Data'!R15)/2</f>
        <v>0.3</v>
      </c>
      <c r="O15">
        <f>+('KBOS -- Logan Data'!S15+'KBED -- Bedford Data'!S15)/2</f>
        <v>0.65</v>
      </c>
      <c r="P15">
        <f>+('KBOS -- Logan Data'!T15+'KBED -- Bedford Data'!T15)/2</f>
        <v>1.1499999999999999</v>
      </c>
      <c r="Q15">
        <f>+('KBOS -- Logan Data'!U15+'KBED -- Bedford Data'!U15)/2</f>
        <v>1.75</v>
      </c>
      <c r="R15">
        <f>+('KBOS -- Logan Data'!V15+'KBED -- Bedford Data'!V15)/2</f>
        <v>2.35</v>
      </c>
      <c r="S15">
        <f>+('KBOS -- Logan Data'!W15+'KBED -- Bedford Data'!W15)/2</f>
        <v>3.3</v>
      </c>
      <c r="T15">
        <f>+('KBOS -- Logan Data'!X15+'KBED -- Bedford Data'!X15)/2</f>
        <v>4.45</v>
      </c>
      <c r="U15">
        <f>+('KBOS -- Logan Data'!Y15+'KBED -- Bedford Data'!Y15)/2</f>
        <v>5.8999999999999995</v>
      </c>
      <c r="V15">
        <f>+('KBOS -- Logan Data'!Z15+'KBED -- Bedford Data'!Z15)/2</f>
        <v>7.6000000000000005</v>
      </c>
      <c r="W15">
        <f>+('KBOS -- Logan Data'!AA15+'KBED -- Bedford Data'!AA15)/2</f>
        <v>9.9499999999999993</v>
      </c>
      <c r="X15">
        <f>+('KBOS -- Logan Data'!AB15+'KBED -- Bedford Data'!AB15)/2</f>
        <v>12.8</v>
      </c>
      <c r="Y15">
        <f>+('KBOS -- Logan Data'!AH15+'KBED -- Bedford Data'!AH15)/2</f>
        <v>15.850000000000001</v>
      </c>
      <c r="Z15">
        <f>+('KBOS -- Logan Data'!AI15+'KBED -- Bedford Data'!AI15)/2</f>
        <v>20.100000000000001</v>
      </c>
      <c r="AA15">
        <f>+('KBOS -- Logan Data'!AJ15+'KBED -- Bedford Data'!AJ15)/2</f>
        <v>25.75</v>
      </c>
      <c r="AB15">
        <f>+('KBOS -- Logan Data'!AK15+'KBED -- Bedford Data'!AK15)/2</f>
        <v>33.1</v>
      </c>
      <c r="AC15">
        <f>+('KBOS -- Logan Data'!AL15+'KBED -- Bedford Data'!AL15)/2</f>
        <v>42.699999999999996</v>
      </c>
      <c r="AD15">
        <f>+('KBOS -- Logan Data'!AM15+'KBED -- Bedford Data'!AM15)/2</f>
        <v>53.800000000000004</v>
      </c>
      <c r="AE15">
        <f>+('KBOS -- Logan Data'!AN15+'KBED -- Bedford Data'!AN15)/2</f>
        <v>66.599999999999994</v>
      </c>
      <c r="AF15">
        <f>+('KBOS -- Logan Data'!AO15+'KBED -- Bedford Data'!AO15)/2</f>
        <v>80.650000000000006</v>
      </c>
      <c r="AG15">
        <f>+('KBOS -- Logan Data'!AP15+'KBED -- Bedford Data'!AP15)/2</f>
        <v>96.35</v>
      </c>
      <c r="AH15">
        <f>+('KBOS -- Logan Data'!AQ15+'KBED -- Bedford Data'!AQ15)/2</f>
        <v>113.75</v>
      </c>
      <c r="AI15">
        <f>+('KBOS -- Logan Data'!AR15+'KBED -- Bedford Data'!AR15)/2</f>
        <v>132.6</v>
      </c>
    </row>
    <row r="16" spans="1:35" x14ac:dyDescent="0.25">
      <c r="A16" s="1">
        <v>36770</v>
      </c>
      <c r="B16">
        <f>+('KBOS -- Logan Data'!B16+'KBED -- Bedford Data'!B16)/2</f>
        <v>1.8</v>
      </c>
      <c r="C16">
        <f>+('KBOS -- Logan Data'!C16+'KBED -- Bedford Data'!C16)/2</f>
        <v>2.25</v>
      </c>
      <c r="D16">
        <f>+('KBOS -- Logan Data'!D16+'KBED -- Bedford Data'!D16)/2</f>
        <v>2.8499999999999996</v>
      </c>
      <c r="E16">
        <f>+('KBOS -- Logan Data'!E16+'KBED -- Bedford Data'!E16)/2</f>
        <v>3.55</v>
      </c>
      <c r="F16">
        <f>+('KBOS -- Logan Data'!F16+'KBED -- Bedford Data'!F16)/2</f>
        <v>4.25</v>
      </c>
      <c r="G16">
        <f>+('KBOS -- Logan Data'!G16+'KBED -- Bedford Data'!G16)/2</f>
        <v>5.0500000000000007</v>
      </c>
      <c r="H16">
        <f>+('KBOS -- Logan Data'!H16+'KBED -- Bedford Data'!H16)/2</f>
        <v>6.1499999999999995</v>
      </c>
      <c r="I16">
        <f>+('KBOS -- Logan Data'!I16+'KBED -- Bedford Data'!I16)/2</f>
        <v>7.6000000000000005</v>
      </c>
      <c r="J16">
        <f>+('KBOS -- Logan Data'!J16+'KBED -- Bedford Data'!J16)/2</f>
        <v>9.25</v>
      </c>
      <c r="K16">
        <f>+('KBOS -- Logan Data'!K16+'KBED -- Bedford Data'!K16)/2</f>
        <v>11.200000000000001</v>
      </c>
      <c r="L16">
        <f>+('KBOS -- Logan Data'!L16+'KBED -- Bedford Data'!L16)/2</f>
        <v>13.2</v>
      </c>
      <c r="M16">
        <f>+('KBOS -- Logan Data'!M16+'KBED -- Bedford Data'!M16)/2</f>
        <v>16.05</v>
      </c>
      <c r="N16">
        <f>+('KBOS -- Logan Data'!R16+'KBED -- Bedford Data'!R16)/2</f>
        <v>19.350000000000001</v>
      </c>
      <c r="O16">
        <f>+('KBOS -- Logan Data'!S16+'KBED -- Bedford Data'!S16)/2</f>
        <v>23.45</v>
      </c>
      <c r="P16">
        <f>+('KBOS -- Logan Data'!T16+'KBED -- Bedford Data'!T16)/2</f>
        <v>28.3</v>
      </c>
      <c r="Q16">
        <f>+('KBOS -- Logan Data'!U16+'KBED -- Bedford Data'!U16)/2</f>
        <v>33.800000000000004</v>
      </c>
      <c r="R16">
        <f>+('KBOS -- Logan Data'!V16+'KBED -- Bedford Data'!V16)/2</f>
        <v>40.200000000000003</v>
      </c>
      <c r="S16">
        <f>+('KBOS -- Logan Data'!W16+'KBED -- Bedford Data'!W16)/2</f>
        <v>47.45</v>
      </c>
      <c r="T16">
        <f>+('KBOS -- Logan Data'!X16+'KBED -- Bedford Data'!X16)/2</f>
        <v>55.55</v>
      </c>
      <c r="U16">
        <f>+('KBOS -- Logan Data'!Y16+'KBED -- Bedford Data'!Y16)/2</f>
        <v>64.400000000000006</v>
      </c>
      <c r="V16">
        <f>+('KBOS -- Logan Data'!Z16+'KBED -- Bedford Data'!Z16)/2</f>
        <v>73.900000000000006</v>
      </c>
      <c r="W16">
        <f>+('KBOS -- Logan Data'!AA16+'KBED -- Bedford Data'!AA16)/2</f>
        <v>83.9</v>
      </c>
      <c r="X16">
        <f>+('KBOS -- Logan Data'!AB16+'KBED -- Bedford Data'!AB16)/2</f>
        <v>95.05</v>
      </c>
      <c r="Y16">
        <f>+('KBOS -- Logan Data'!AH16+'KBED -- Bedford Data'!AH16)/2</f>
        <v>106.85000000000001</v>
      </c>
      <c r="Z16">
        <f>+('KBOS -- Logan Data'!AI16+'KBED -- Bedford Data'!AI16)/2</f>
        <v>120.1</v>
      </c>
      <c r="AA16">
        <f>+('KBOS -- Logan Data'!AJ16+'KBED -- Bedford Data'!AJ16)/2</f>
        <v>134.80000000000001</v>
      </c>
      <c r="AB16">
        <f>+('KBOS -- Logan Data'!AK16+'KBED -- Bedford Data'!AK16)/2</f>
        <v>150.44999999999999</v>
      </c>
      <c r="AC16">
        <f>+('KBOS -- Logan Data'!AL16+'KBED -- Bedford Data'!AL16)/2</f>
        <v>167.75</v>
      </c>
      <c r="AD16">
        <f>+('KBOS -- Logan Data'!AM16+'KBED -- Bedford Data'!AM16)/2</f>
        <v>186.39999999999998</v>
      </c>
      <c r="AE16">
        <f>+('KBOS -- Logan Data'!AN16+'KBED -- Bedford Data'!AN16)/2</f>
        <v>206.55</v>
      </c>
      <c r="AF16">
        <f>+('KBOS -- Logan Data'!AO16+'KBED -- Bedford Data'!AO16)/2</f>
        <v>228.10000000000002</v>
      </c>
      <c r="AG16">
        <f>+('KBOS -- Logan Data'!AP16+'KBED -- Bedford Data'!AP16)/2</f>
        <v>250.5</v>
      </c>
      <c r="AH16">
        <f>+('KBOS -- Logan Data'!AQ16+'KBED -- Bedford Data'!AQ16)/2</f>
        <v>273.7</v>
      </c>
      <c r="AI16">
        <f>+('KBOS -- Logan Data'!AR16+'KBED -- Bedford Data'!AR16)/2</f>
        <v>297.7</v>
      </c>
    </row>
    <row r="17" spans="1:35" x14ac:dyDescent="0.25">
      <c r="A17" s="1">
        <v>36800</v>
      </c>
      <c r="B17">
        <f>+('KBOS -- Logan Data'!B17+'KBED -- Bedford Data'!B17)/2</f>
        <v>8.75</v>
      </c>
      <c r="C17">
        <f>+('KBOS -- Logan Data'!C17+'KBED -- Bedford Data'!C17)/2</f>
        <v>11.75</v>
      </c>
      <c r="D17">
        <f>+('KBOS -- Logan Data'!D17+'KBED -- Bedford Data'!D17)/2</f>
        <v>15.350000000000001</v>
      </c>
      <c r="E17">
        <f>+('KBOS -- Logan Data'!E17+'KBED -- Bedford Data'!E17)/2</f>
        <v>19.8</v>
      </c>
      <c r="F17">
        <f>+('KBOS -- Logan Data'!F17+'KBED -- Bedford Data'!F17)/2</f>
        <v>25.25</v>
      </c>
      <c r="G17">
        <f>+('KBOS -- Logan Data'!G17+'KBED -- Bedford Data'!G17)/2</f>
        <v>31.549999999999997</v>
      </c>
      <c r="H17">
        <f>+('KBOS -- Logan Data'!H17+'KBED -- Bedford Data'!H17)/2</f>
        <v>39.200000000000003</v>
      </c>
      <c r="I17">
        <f>+('KBOS -- Logan Data'!I17+'KBED -- Bedford Data'!I17)/2</f>
        <v>47.55</v>
      </c>
      <c r="J17">
        <f>+('KBOS -- Logan Data'!J17+'KBED -- Bedford Data'!J17)/2</f>
        <v>56.75</v>
      </c>
      <c r="K17">
        <f>+('KBOS -- Logan Data'!K17+'KBED -- Bedford Data'!K17)/2</f>
        <v>66.55</v>
      </c>
      <c r="L17">
        <f>+('KBOS -- Logan Data'!L17+'KBED -- Bedford Data'!L17)/2</f>
        <v>77.349999999999994</v>
      </c>
      <c r="M17">
        <f>+('KBOS -- Logan Data'!M17+'KBED -- Bedford Data'!M17)/2</f>
        <v>89.15</v>
      </c>
      <c r="N17">
        <f>+('KBOS -- Logan Data'!R17+'KBED -- Bedford Data'!R17)/2</f>
        <v>101.80000000000001</v>
      </c>
      <c r="O17">
        <f>+('KBOS -- Logan Data'!S17+'KBED -- Bedford Data'!S17)/2</f>
        <v>116</v>
      </c>
      <c r="P17">
        <f>+('KBOS -- Logan Data'!T17+'KBED -- Bedford Data'!T17)/2</f>
        <v>131.35</v>
      </c>
      <c r="Q17">
        <f>+('KBOS -- Logan Data'!U17+'KBED -- Bedford Data'!U17)/2</f>
        <v>147.94999999999999</v>
      </c>
      <c r="R17">
        <f>+('KBOS -- Logan Data'!V17+'KBED -- Bedford Data'!V17)/2</f>
        <v>166.05</v>
      </c>
      <c r="S17">
        <f>+('KBOS -- Logan Data'!W17+'KBED -- Bedford Data'!W17)/2</f>
        <v>185.65</v>
      </c>
      <c r="T17">
        <f>+('KBOS -- Logan Data'!X17+'KBED -- Bedford Data'!X17)/2</f>
        <v>206.14999999999998</v>
      </c>
      <c r="U17">
        <f>+('KBOS -- Logan Data'!Y17+'KBED -- Bedford Data'!Y17)/2</f>
        <v>228.25</v>
      </c>
      <c r="V17">
        <f>+('KBOS -- Logan Data'!Z17+'KBED -- Bedford Data'!Z17)/2</f>
        <v>250.95</v>
      </c>
      <c r="W17">
        <f>+('KBOS -- Logan Data'!AA17+'KBED -- Bedford Data'!AA17)/2</f>
        <v>274.5</v>
      </c>
      <c r="X17">
        <f>+('KBOS -- Logan Data'!AB17+'KBED -- Bedford Data'!AB17)/2</f>
        <v>298.60000000000002</v>
      </c>
      <c r="Y17">
        <f>+('KBOS -- Logan Data'!AH17+'KBED -- Bedford Data'!AH17)/2</f>
        <v>323.79999999999995</v>
      </c>
      <c r="Z17">
        <f>+('KBOS -- Logan Data'!AI17+'KBED -- Bedford Data'!AI17)/2</f>
        <v>349.3</v>
      </c>
      <c r="AA17">
        <f>+('KBOS -- Logan Data'!AJ17+'KBED -- Bedford Data'!AJ17)/2</f>
        <v>375.6</v>
      </c>
      <c r="AB17">
        <f>+('KBOS -- Logan Data'!AK17+'KBED -- Bedford Data'!AK17)/2</f>
        <v>402.15</v>
      </c>
      <c r="AC17">
        <f>+('KBOS -- Logan Data'!AL17+'KBED -- Bedford Data'!AL17)/2</f>
        <v>429.2</v>
      </c>
      <c r="AD17">
        <f>+('KBOS -- Logan Data'!AM17+'KBED -- Bedford Data'!AM17)/2</f>
        <v>457.1</v>
      </c>
      <c r="AE17">
        <f>+('KBOS -- Logan Data'!AN17+'KBED -- Bedford Data'!AN17)/2</f>
        <v>485.25</v>
      </c>
      <c r="AF17">
        <f>+('KBOS -- Logan Data'!AO17+'KBED -- Bedford Data'!AO17)/2</f>
        <v>514.04999999999995</v>
      </c>
      <c r="AG17">
        <f>+('KBOS -- Logan Data'!AP17+'KBED -- Bedford Data'!AP17)/2</f>
        <v>543.20000000000005</v>
      </c>
      <c r="AH17">
        <f>+('KBOS -- Logan Data'!AQ17+'KBED -- Bedford Data'!AQ17)/2</f>
        <v>572.54999999999995</v>
      </c>
      <c r="AI17">
        <f>+('KBOS -- Logan Data'!AR17+'KBED -- Bedford Data'!AR17)/2</f>
        <v>602.20000000000005</v>
      </c>
    </row>
    <row r="18" spans="1:35" x14ac:dyDescent="0.25">
      <c r="A18" s="1">
        <v>36831</v>
      </c>
      <c r="B18">
        <f>+('KBOS -- Logan Data'!B18+'KBED -- Bedford Data'!B18)/2</f>
        <v>63.8</v>
      </c>
      <c r="C18">
        <f>+('KBOS -- Logan Data'!C18+'KBED -- Bedford Data'!C18)/2</f>
        <v>72.150000000000006</v>
      </c>
      <c r="D18">
        <f>+('KBOS -- Logan Data'!D18+'KBED -- Bedford Data'!D18)/2</f>
        <v>81.400000000000006</v>
      </c>
      <c r="E18">
        <f>+('KBOS -- Logan Data'!E18+'KBED -- Bedford Data'!E18)/2</f>
        <v>91.8</v>
      </c>
      <c r="F18">
        <f>+('KBOS -- Logan Data'!F18+'KBED -- Bedford Data'!F18)/2</f>
        <v>103.25</v>
      </c>
      <c r="G18">
        <f>+('KBOS -- Logan Data'!G18+'KBED -- Bedford Data'!G18)/2</f>
        <v>115.9</v>
      </c>
      <c r="H18">
        <f>+('KBOS -- Logan Data'!H18+'KBED -- Bedford Data'!H18)/2</f>
        <v>130.35</v>
      </c>
      <c r="I18">
        <f>+('KBOS -- Logan Data'!I18+'KBED -- Bedford Data'!I18)/2</f>
        <v>146.05000000000001</v>
      </c>
      <c r="J18">
        <f>+('KBOS -- Logan Data'!J18+'KBED -- Bedford Data'!J18)/2</f>
        <v>163.55000000000001</v>
      </c>
      <c r="K18">
        <f>+('KBOS -- Logan Data'!K18+'KBED -- Bedford Data'!K18)/2</f>
        <v>182.8</v>
      </c>
      <c r="L18">
        <f>+('KBOS -- Logan Data'!L18+'KBED -- Bedford Data'!L18)/2</f>
        <v>204.3</v>
      </c>
      <c r="M18">
        <f>+('KBOS -- Logan Data'!M18+'KBED -- Bedford Data'!M18)/2</f>
        <v>227.5</v>
      </c>
      <c r="N18">
        <f>+('KBOS -- Logan Data'!R18+'KBED -- Bedford Data'!R18)/2</f>
        <v>252.75</v>
      </c>
      <c r="O18">
        <f>+('KBOS -- Logan Data'!S18+'KBED -- Bedford Data'!S18)/2</f>
        <v>279.35000000000002</v>
      </c>
      <c r="P18">
        <f>+('KBOS -- Logan Data'!T18+'KBED -- Bedford Data'!T18)/2</f>
        <v>306.45</v>
      </c>
      <c r="Q18">
        <f>+('KBOS -- Logan Data'!U18+'KBED -- Bedford Data'!U18)/2</f>
        <v>334.3</v>
      </c>
      <c r="R18">
        <f>+('KBOS -- Logan Data'!V18+'KBED -- Bedford Data'!V18)/2</f>
        <v>362.45</v>
      </c>
      <c r="S18">
        <f>+('KBOS -- Logan Data'!W18+'KBED -- Bedford Data'!W18)/2</f>
        <v>391.04999999999995</v>
      </c>
      <c r="T18">
        <f>+('KBOS -- Logan Data'!X18+'KBED -- Bedford Data'!X18)/2</f>
        <v>420.05</v>
      </c>
      <c r="U18">
        <f>+('KBOS -- Logan Data'!Y18+'KBED -- Bedford Data'!Y18)/2</f>
        <v>449.15</v>
      </c>
      <c r="V18">
        <f>+('KBOS -- Logan Data'!Z18+'KBED -- Bedford Data'!Z18)/2</f>
        <v>478.5</v>
      </c>
      <c r="W18">
        <f>+('KBOS -- Logan Data'!AA18+'KBED -- Bedford Data'!AA18)/2</f>
        <v>508</v>
      </c>
      <c r="X18">
        <f>+('KBOS -- Logan Data'!AB18+'KBED -- Bedford Data'!AB18)/2</f>
        <v>537.6</v>
      </c>
      <c r="Y18">
        <f>+('KBOS -- Logan Data'!AH18+'KBED -- Bedford Data'!AH18)/2</f>
        <v>567.29999999999995</v>
      </c>
      <c r="Z18">
        <f>+('KBOS -- Logan Data'!AI18+'KBED -- Bedford Data'!AI18)/2</f>
        <v>597.15</v>
      </c>
      <c r="AA18">
        <f>+('KBOS -- Logan Data'!AJ18+'KBED -- Bedford Data'!AJ18)/2</f>
        <v>627.15</v>
      </c>
      <c r="AB18">
        <f>+('KBOS -- Logan Data'!AK18+'KBED -- Bedford Data'!AK18)/2</f>
        <v>657.15</v>
      </c>
      <c r="AC18">
        <f>+('KBOS -- Logan Data'!AL18+'KBED -- Bedford Data'!AL18)/2</f>
        <v>687.15</v>
      </c>
      <c r="AD18">
        <f>+('KBOS -- Logan Data'!AM18+'KBED -- Bedford Data'!AM18)/2</f>
        <v>717.15</v>
      </c>
      <c r="AE18">
        <f>+('KBOS -- Logan Data'!AN18+'KBED -- Bedford Data'!AN18)/2</f>
        <v>747.15</v>
      </c>
      <c r="AF18">
        <f>+('KBOS -- Logan Data'!AO18+'KBED -- Bedford Data'!AO18)/2</f>
        <v>777.15</v>
      </c>
      <c r="AG18">
        <f>+('KBOS -- Logan Data'!AP18+'KBED -- Bedford Data'!AP18)/2</f>
        <v>807.15</v>
      </c>
      <c r="AH18">
        <f>+('KBOS -- Logan Data'!AQ18+'KBED -- Bedford Data'!AQ18)/2</f>
        <v>837.15</v>
      </c>
      <c r="AI18">
        <f>+('KBOS -- Logan Data'!AR18+'KBED -- Bedford Data'!AR18)/2</f>
        <v>867.15</v>
      </c>
    </row>
    <row r="19" spans="1:35" x14ac:dyDescent="0.25">
      <c r="A19" s="1">
        <v>36861</v>
      </c>
      <c r="B19">
        <f>+('KBOS -- Logan Data'!B19+'KBED -- Bedford Data'!B19)/2</f>
        <v>344.85</v>
      </c>
      <c r="C19">
        <f>+('KBOS -- Logan Data'!C19+'KBED -- Bedford Data'!C19)/2</f>
        <v>372.54999999999995</v>
      </c>
      <c r="D19">
        <f>+('KBOS -- Logan Data'!D19+'KBED -- Bedford Data'!D19)/2</f>
        <v>401</v>
      </c>
      <c r="E19">
        <f>+('KBOS -- Logan Data'!E19+'KBED -- Bedford Data'!E19)/2</f>
        <v>429.65</v>
      </c>
      <c r="F19">
        <f>+('KBOS -- Logan Data'!F19+'KBED -- Bedford Data'!F19)/2</f>
        <v>458.7</v>
      </c>
      <c r="G19">
        <f>+('KBOS -- Logan Data'!G19+'KBED -- Bedford Data'!G19)/2</f>
        <v>488.05</v>
      </c>
      <c r="H19">
        <f>+('KBOS -- Logan Data'!H19+'KBED -- Bedford Data'!H19)/2</f>
        <v>517.6</v>
      </c>
      <c r="I19">
        <f>+('KBOS -- Logan Data'!I19+'KBED -- Bedford Data'!I19)/2</f>
        <v>547.29999999999995</v>
      </c>
      <c r="J19">
        <f>+('KBOS -- Logan Data'!J19+'KBED -- Bedford Data'!J19)/2</f>
        <v>577.20000000000005</v>
      </c>
      <c r="K19">
        <f>+('KBOS -- Logan Data'!K19+'KBED -- Bedford Data'!K19)/2</f>
        <v>607.04999999999995</v>
      </c>
      <c r="L19">
        <f>+('KBOS -- Logan Data'!L19+'KBED -- Bedford Data'!L19)/2</f>
        <v>637</v>
      </c>
      <c r="M19">
        <f>+('KBOS -- Logan Data'!M19+'KBED -- Bedford Data'!M19)/2</f>
        <v>667.09999999999991</v>
      </c>
      <c r="N19">
        <f>+('KBOS -- Logan Data'!R19+'KBED -- Bedford Data'!R19)/2</f>
        <v>697.09999999999991</v>
      </c>
      <c r="O19">
        <f>+('KBOS -- Logan Data'!S19+'KBED -- Bedford Data'!S19)/2</f>
        <v>727.25</v>
      </c>
      <c r="P19">
        <f>+('KBOS -- Logan Data'!T19+'KBED -- Bedford Data'!T19)/2</f>
        <v>757.4</v>
      </c>
      <c r="Q19">
        <f>+('KBOS -- Logan Data'!U19+'KBED -- Bedford Data'!U19)/2</f>
        <v>787.7</v>
      </c>
      <c r="R19">
        <f>+('KBOS -- Logan Data'!V19+'KBED -- Bedford Data'!V19)/2</f>
        <v>818.1</v>
      </c>
      <c r="S19">
        <f>+('KBOS -- Logan Data'!W19+'KBED -- Bedford Data'!W19)/2</f>
        <v>848.5</v>
      </c>
      <c r="T19">
        <f>+('KBOS -- Logan Data'!X19+'KBED -- Bedford Data'!X19)/2</f>
        <v>878.9</v>
      </c>
      <c r="U19">
        <f>+('KBOS -- Logan Data'!Y19+'KBED -- Bedford Data'!Y19)/2</f>
        <v>909.4</v>
      </c>
      <c r="V19">
        <f>+('KBOS -- Logan Data'!Z19+'KBED -- Bedford Data'!Z19)/2</f>
        <v>939.85</v>
      </c>
      <c r="W19">
        <f>+('KBOS -- Logan Data'!AA19+'KBED -- Bedford Data'!AA19)/2</f>
        <v>970.35</v>
      </c>
      <c r="X19">
        <f>+('KBOS -- Logan Data'!AB19+'KBED -- Bedford Data'!AB19)/2</f>
        <v>1000.9</v>
      </c>
      <c r="Y19">
        <f>+('KBOS -- Logan Data'!AH19+'KBED -- Bedford Data'!AH19)/2</f>
        <v>1031.55</v>
      </c>
      <c r="Z19">
        <f>+('KBOS -- Logan Data'!AI19+'KBED -- Bedford Data'!AI19)/2</f>
        <v>1062.25</v>
      </c>
      <c r="AA19">
        <f>+('KBOS -- Logan Data'!AJ19+'KBED -- Bedford Data'!AJ19)/2</f>
        <v>1093.1500000000001</v>
      </c>
      <c r="AB19">
        <f>+('KBOS -- Logan Data'!AK19+'KBED -- Bedford Data'!AK19)/2</f>
        <v>1124.1500000000001</v>
      </c>
      <c r="AC19">
        <f>+('KBOS -- Logan Data'!AL19+'KBED -- Bedford Data'!AL19)/2</f>
        <v>1155.1500000000001</v>
      </c>
      <c r="AD19">
        <f>+('KBOS -- Logan Data'!AM19+'KBED -- Bedford Data'!AM19)/2</f>
        <v>1186.1500000000001</v>
      </c>
      <c r="AE19">
        <f>+('KBOS -- Logan Data'!AN19+'KBED -- Bedford Data'!AN19)/2</f>
        <v>1217.1500000000001</v>
      </c>
      <c r="AF19">
        <f>+('KBOS -- Logan Data'!AO19+'KBED -- Bedford Data'!AO19)/2</f>
        <v>1248.1500000000001</v>
      </c>
      <c r="AG19">
        <f>+('KBOS -- Logan Data'!AP19+'KBED -- Bedford Data'!AP19)/2</f>
        <v>1279.1500000000001</v>
      </c>
      <c r="AH19">
        <f>+('KBOS -- Logan Data'!AQ19+'KBED -- Bedford Data'!AQ19)/2</f>
        <v>1310.1500000000001</v>
      </c>
      <c r="AI19">
        <f>+('KBOS -- Logan Data'!AR19+'KBED -- Bedford Data'!AR19)/2</f>
        <v>1341.15</v>
      </c>
    </row>
    <row r="20" spans="1:35" x14ac:dyDescent="0.25">
      <c r="A20" s="1">
        <v>36892</v>
      </c>
      <c r="B20">
        <f>+('KBOS -- Logan Data'!B20+'KBED -- Bedford Data'!B20)/2</f>
        <v>322.3</v>
      </c>
      <c r="C20">
        <f>+('KBOS -- Logan Data'!C20+'KBED -- Bedford Data'!C20)/2</f>
        <v>351.95000000000005</v>
      </c>
      <c r="D20">
        <f>+('KBOS -- Logan Data'!D20+'KBED -- Bedford Data'!D20)/2</f>
        <v>382.05</v>
      </c>
      <c r="E20">
        <f>+('KBOS -- Logan Data'!E20+'KBED -- Bedford Data'!E20)/2</f>
        <v>412.65</v>
      </c>
      <c r="F20">
        <f>+('KBOS -- Logan Data'!F20+'KBED -- Bedford Data'!F20)/2</f>
        <v>443.4</v>
      </c>
      <c r="G20">
        <f>+('KBOS -- Logan Data'!G20+'KBED -- Bedford Data'!G20)/2</f>
        <v>474.29999999999995</v>
      </c>
      <c r="H20">
        <f>+('KBOS -- Logan Data'!H20+'KBED -- Bedford Data'!H20)/2</f>
        <v>505.29999999999995</v>
      </c>
      <c r="I20">
        <f>+('KBOS -- Logan Data'!I20+'KBED -- Bedford Data'!I20)/2</f>
        <v>536.29999999999995</v>
      </c>
      <c r="J20">
        <f>+('KBOS -- Logan Data'!J20+'KBED -- Bedford Data'!J20)/2</f>
        <v>567.29999999999995</v>
      </c>
      <c r="K20">
        <f>+('KBOS -- Logan Data'!K20+'KBED -- Bedford Data'!K20)/2</f>
        <v>598.29999999999995</v>
      </c>
      <c r="L20">
        <f>+('KBOS -- Logan Data'!L20+'KBED -- Bedford Data'!L20)/2</f>
        <v>629.29999999999995</v>
      </c>
      <c r="M20">
        <f>+('KBOS -- Logan Data'!M20+'KBED -- Bedford Data'!M20)/2</f>
        <v>660.3</v>
      </c>
      <c r="N20">
        <f>+('KBOS -- Logan Data'!R20+'KBED -- Bedford Data'!R20)/2</f>
        <v>691.3</v>
      </c>
      <c r="O20">
        <f>+('KBOS -- Logan Data'!S20+'KBED -- Bedford Data'!S20)/2</f>
        <v>722.3</v>
      </c>
      <c r="P20">
        <f>+('KBOS -- Logan Data'!T20+'KBED -- Bedford Data'!T20)/2</f>
        <v>753.3</v>
      </c>
      <c r="Q20">
        <f>+('KBOS -- Logan Data'!U20+'KBED -- Bedford Data'!U20)/2</f>
        <v>784.3</v>
      </c>
      <c r="R20">
        <f>+('KBOS -- Logan Data'!V20+'KBED -- Bedford Data'!V20)/2</f>
        <v>815.3</v>
      </c>
      <c r="S20">
        <f>+('KBOS -- Logan Data'!W20+'KBED -- Bedford Data'!W20)/2</f>
        <v>846.3</v>
      </c>
      <c r="T20">
        <f>+('KBOS -- Logan Data'!X20+'KBED -- Bedford Data'!X20)/2</f>
        <v>877.3</v>
      </c>
      <c r="U20">
        <f>+('KBOS -- Logan Data'!Y20+'KBED -- Bedford Data'!Y20)/2</f>
        <v>908.3</v>
      </c>
      <c r="V20">
        <f>+('KBOS -- Logan Data'!Z20+'KBED -- Bedford Data'!Z20)/2</f>
        <v>939.3</v>
      </c>
      <c r="W20">
        <f>+('KBOS -- Logan Data'!AA20+'KBED -- Bedford Data'!AA20)/2</f>
        <v>970.30000000000007</v>
      </c>
      <c r="X20">
        <f>+('KBOS -- Logan Data'!AB20+'KBED -- Bedford Data'!AB20)/2</f>
        <v>1001.3000000000001</v>
      </c>
      <c r="Y20">
        <f>+('KBOS -- Logan Data'!AH20+'KBED -- Bedford Data'!AH20)/2</f>
        <v>1032.3000000000002</v>
      </c>
      <c r="Z20">
        <f>+('KBOS -- Logan Data'!AI20+'KBED -- Bedford Data'!AI20)/2</f>
        <v>1063.3000000000002</v>
      </c>
      <c r="AA20">
        <f>+('KBOS -- Logan Data'!AJ20+'KBED -- Bedford Data'!AJ20)/2</f>
        <v>1094.3000000000002</v>
      </c>
      <c r="AB20">
        <f>+('KBOS -- Logan Data'!AK20+'KBED -- Bedford Data'!AK20)/2</f>
        <v>1125.3000000000002</v>
      </c>
      <c r="AC20">
        <f>+('KBOS -- Logan Data'!AL20+'KBED -- Bedford Data'!AL20)/2</f>
        <v>1156.3000000000002</v>
      </c>
      <c r="AD20">
        <f>+('KBOS -- Logan Data'!AM20+'KBED -- Bedford Data'!AM20)/2</f>
        <v>1187.3000000000002</v>
      </c>
      <c r="AE20">
        <f>+('KBOS -- Logan Data'!AN20+'KBED -- Bedford Data'!AN20)/2</f>
        <v>1218.3000000000002</v>
      </c>
      <c r="AF20">
        <f>+('KBOS -- Logan Data'!AO20+'KBED -- Bedford Data'!AO20)/2</f>
        <v>1249.3000000000002</v>
      </c>
      <c r="AG20">
        <f>+('KBOS -- Logan Data'!AP20+'KBED -- Bedford Data'!AP20)/2</f>
        <v>1280.3000000000002</v>
      </c>
      <c r="AH20">
        <f>+('KBOS -- Logan Data'!AQ20+'KBED -- Bedford Data'!AQ20)/2</f>
        <v>1311.3000000000002</v>
      </c>
      <c r="AI20">
        <f>+('KBOS -- Logan Data'!AR20+'KBED -- Bedford Data'!AR20)/2</f>
        <v>1342.3000000000002</v>
      </c>
    </row>
    <row r="21" spans="1:35" x14ac:dyDescent="0.25">
      <c r="A21" s="1">
        <v>36923</v>
      </c>
      <c r="B21">
        <f>+('KBOS -- Logan Data'!B21+'KBED -- Bedford Data'!B21)/2</f>
        <v>239.3</v>
      </c>
      <c r="C21">
        <f>+('KBOS -- Logan Data'!C21+'KBED -- Bedford Data'!C21)/2</f>
        <v>262.7</v>
      </c>
      <c r="D21">
        <f>+('KBOS -- Logan Data'!D21+'KBED -- Bedford Data'!D21)/2</f>
        <v>287.05</v>
      </c>
      <c r="E21">
        <f>+('KBOS -- Logan Data'!E21+'KBED -- Bedford Data'!E21)/2</f>
        <v>312</v>
      </c>
      <c r="F21">
        <f>+('KBOS -- Logan Data'!F21+'KBED -- Bedford Data'!F21)/2</f>
        <v>337.85</v>
      </c>
      <c r="G21">
        <f>+('KBOS -- Logan Data'!G21+'KBED -- Bedford Data'!G21)/2</f>
        <v>364.15</v>
      </c>
      <c r="H21">
        <f>+('KBOS -- Logan Data'!H21+'KBED -- Bedford Data'!H21)/2</f>
        <v>390.75</v>
      </c>
      <c r="I21">
        <f>+('KBOS -- Logan Data'!I21+'KBED -- Bedford Data'!I21)/2</f>
        <v>417.70000000000005</v>
      </c>
      <c r="J21">
        <f>+('KBOS -- Logan Data'!J21+'KBED -- Bedford Data'!J21)/2</f>
        <v>444.85</v>
      </c>
      <c r="K21">
        <f>+('KBOS -- Logan Data'!K21+'KBED -- Bedford Data'!K21)/2</f>
        <v>472.09999999999997</v>
      </c>
      <c r="L21">
        <f>+('KBOS -- Logan Data'!L21+'KBED -- Bedford Data'!L21)/2</f>
        <v>499.70000000000005</v>
      </c>
      <c r="M21">
        <f>+('KBOS -- Logan Data'!M21+'KBED -- Bedford Data'!M21)/2</f>
        <v>527.4</v>
      </c>
      <c r="N21">
        <f>+('KBOS -- Logan Data'!R21+'KBED -- Bedford Data'!R21)/2</f>
        <v>555.25</v>
      </c>
      <c r="O21">
        <f>+('KBOS -- Logan Data'!S21+'KBED -- Bedford Data'!S21)/2</f>
        <v>583.15</v>
      </c>
      <c r="P21">
        <f>+('KBOS -- Logan Data'!T21+'KBED -- Bedford Data'!T21)/2</f>
        <v>611.04999999999995</v>
      </c>
      <c r="Q21">
        <f>+('KBOS -- Logan Data'!U21+'KBED -- Bedford Data'!U21)/2</f>
        <v>639</v>
      </c>
      <c r="R21">
        <f>+('KBOS -- Logan Data'!V21+'KBED -- Bedford Data'!V21)/2</f>
        <v>667</v>
      </c>
      <c r="S21">
        <f>+('KBOS -- Logan Data'!W21+'KBED -- Bedford Data'!W21)/2</f>
        <v>695</v>
      </c>
      <c r="T21">
        <f>+('KBOS -- Logan Data'!X21+'KBED -- Bedford Data'!X21)/2</f>
        <v>723</v>
      </c>
      <c r="U21">
        <f>+('KBOS -- Logan Data'!Y21+'KBED -- Bedford Data'!Y21)/2</f>
        <v>751</v>
      </c>
      <c r="V21">
        <f>+('KBOS -- Logan Data'!Z21+'KBED -- Bedford Data'!Z21)/2</f>
        <v>779</v>
      </c>
      <c r="W21">
        <f>+('KBOS -- Logan Data'!AA21+'KBED -- Bedford Data'!AA21)/2</f>
        <v>807</v>
      </c>
      <c r="X21">
        <f>+('KBOS -- Logan Data'!AB21+'KBED -- Bedford Data'!AB21)/2</f>
        <v>835</v>
      </c>
      <c r="Y21">
        <f>+('KBOS -- Logan Data'!AH21+'KBED -- Bedford Data'!AH21)/2</f>
        <v>863</v>
      </c>
      <c r="Z21">
        <f>+('KBOS -- Logan Data'!AI21+'KBED -- Bedford Data'!AI21)/2</f>
        <v>891</v>
      </c>
      <c r="AA21">
        <f>+('KBOS -- Logan Data'!AJ21+'KBED -- Bedford Data'!AJ21)/2</f>
        <v>919</v>
      </c>
      <c r="AB21">
        <f>+('KBOS -- Logan Data'!AK21+'KBED -- Bedford Data'!AK21)/2</f>
        <v>947</v>
      </c>
      <c r="AC21">
        <f>+('KBOS -- Logan Data'!AL21+'KBED -- Bedford Data'!AL21)/2</f>
        <v>975</v>
      </c>
      <c r="AD21">
        <f>+('KBOS -- Logan Data'!AM21+'KBED -- Bedford Data'!AM21)/2</f>
        <v>1003</v>
      </c>
      <c r="AE21">
        <f>+('KBOS -- Logan Data'!AN21+'KBED -- Bedford Data'!AN21)/2</f>
        <v>1031</v>
      </c>
      <c r="AF21">
        <f>+('KBOS -- Logan Data'!AO21+'KBED -- Bedford Data'!AO21)/2</f>
        <v>1059</v>
      </c>
      <c r="AG21">
        <f>+('KBOS -- Logan Data'!AP21+'KBED -- Bedford Data'!AP21)/2</f>
        <v>1087</v>
      </c>
      <c r="AH21">
        <f>+('KBOS -- Logan Data'!AQ21+'KBED -- Bedford Data'!AQ21)/2</f>
        <v>1115</v>
      </c>
      <c r="AI21">
        <f>+('KBOS -- Logan Data'!AR21+'KBED -- Bedford Data'!AR21)/2</f>
        <v>1143</v>
      </c>
    </row>
    <row r="22" spans="1:35" x14ac:dyDescent="0.25">
      <c r="A22" s="1">
        <v>36951</v>
      </c>
      <c r="B22">
        <f>+('KBOS -- Logan Data'!B22+'KBED -- Bedford Data'!B22)/2</f>
        <v>151.4</v>
      </c>
      <c r="C22">
        <f>+('KBOS -- Logan Data'!C22+'KBED -- Bedford Data'!C22)/2</f>
        <v>173.35</v>
      </c>
      <c r="D22">
        <f>+('KBOS -- Logan Data'!D22+'KBED -- Bedford Data'!D22)/2</f>
        <v>196.7</v>
      </c>
      <c r="E22">
        <f>+('KBOS -- Logan Data'!E22+'KBED -- Bedford Data'!E22)/2</f>
        <v>221.89999999999998</v>
      </c>
      <c r="F22">
        <f>+('KBOS -- Logan Data'!F22+'KBED -- Bedford Data'!F22)/2</f>
        <v>247.9</v>
      </c>
      <c r="G22">
        <f>+('KBOS -- Logan Data'!G22+'KBED -- Bedford Data'!G22)/2</f>
        <v>275.29999999999995</v>
      </c>
      <c r="H22">
        <f>+('KBOS -- Logan Data'!H22+'KBED -- Bedford Data'!H22)/2</f>
        <v>303.60000000000002</v>
      </c>
      <c r="I22">
        <f>+('KBOS -- Logan Data'!I22+'KBED -- Bedford Data'!I22)/2</f>
        <v>332.6</v>
      </c>
      <c r="J22">
        <f>+('KBOS -- Logan Data'!J22+'KBED -- Bedford Data'!J22)/2</f>
        <v>362.04999999999995</v>
      </c>
      <c r="K22">
        <f>+('KBOS -- Logan Data'!K22+'KBED -- Bedford Data'!K22)/2</f>
        <v>391.9</v>
      </c>
      <c r="L22">
        <f>+('KBOS -- Logan Data'!L22+'KBED -- Bedford Data'!L22)/2</f>
        <v>421.95</v>
      </c>
      <c r="M22">
        <f>+('KBOS -- Logan Data'!M22+'KBED -- Bedford Data'!M22)/2</f>
        <v>452.45</v>
      </c>
      <c r="N22">
        <f>+('KBOS -- Logan Data'!R22+'KBED -- Bedford Data'!R22)/2</f>
        <v>483.35</v>
      </c>
      <c r="O22">
        <f>+('KBOS -- Logan Data'!S22+'KBED -- Bedford Data'!S22)/2</f>
        <v>514.35</v>
      </c>
      <c r="P22">
        <f>+('KBOS -- Logan Data'!T22+'KBED -- Bedford Data'!T22)/2</f>
        <v>545.35</v>
      </c>
      <c r="Q22">
        <f>+('KBOS -- Logan Data'!U22+'KBED -- Bedford Data'!U22)/2</f>
        <v>576.35</v>
      </c>
      <c r="R22">
        <f>+('KBOS -- Logan Data'!V22+'KBED -- Bedford Data'!V22)/2</f>
        <v>607.35</v>
      </c>
      <c r="S22">
        <f>+('KBOS -- Logan Data'!W22+'KBED -- Bedford Data'!W22)/2</f>
        <v>638.35</v>
      </c>
      <c r="T22">
        <f>+('KBOS -- Logan Data'!X22+'KBED -- Bedford Data'!X22)/2</f>
        <v>669.35</v>
      </c>
      <c r="U22">
        <f>+('KBOS -- Logan Data'!Y22+'KBED -- Bedford Data'!Y22)/2</f>
        <v>700.35</v>
      </c>
      <c r="V22">
        <f>+('KBOS -- Logan Data'!Z22+'KBED -- Bedford Data'!Z22)/2</f>
        <v>731.35</v>
      </c>
      <c r="W22">
        <f>+('KBOS -- Logan Data'!AA22+'KBED -- Bedford Data'!AA22)/2</f>
        <v>762.35</v>
      </c>
      <c r="X22">
        <f>+('KBOS -- Logan Data'!AB22+'KBED -- Bedford Data'!AB22)/2</f>
        <v>793.35</v>
      </c>
      <c r="Y22">
        <f>+('KBOS -- Logan Data'!AH22+'KBED -- Bedford Data'!AH22)/2</f>
        <v>824.35</v>
      </c>
      <c r="Z22">
        <f>+('KBOS -- Logan Data'!AI22+'KBED -- Bedford Data'!AI22)/2</f>
        <v>855.35</v>
      </c>
      <c r="AA22">
        <f>+('KBOS -- Logan Data'!AJ22+'KBED -- Bedford Data'!AJ22)/2</f>
        <v>886.35</v>
      </c>
      <c r="AB22">
        <f>+('KBOS -- Logan Data'!AK22+'KBED -- Bedford Data'!AK22)/2</f>
        <v>917.35</v>
      </c>
      <c r="AC22">
        <f>+('KBOS -- Logan Data'!AL22+'KBED -- Bedford Data'!AL22)/2</f>
        <v>948.35</v>
      </c>
      <c r="AD22">
        <f>+('KBOS -- Logan Data'!AM22+'KBED -- Bedford Data'!AM22)/2</f>
        <v>979.35</v>
      </c>
      <c r="AE22">
        <f>+('KBOS -- Logan Data'!AN22+'KBED -- Bedford Data'!AN22)/2</f>
        <v>1010.3499999999999</v>
      </c>
      <c r="AF22">
        <f>+('KBOS -- Logan Data'!AO22+'KBED -- Bedford Data'!AO22)/2</f>
        <v>1041.3499999999999</v>
      </c>
      <c r="AG22">
        <f>+('KBOS -- Logan Data'!AP22+'KBED -- Bedford Data'!AP22)/2</f>
        <v>1072.3499999999999</v>
      </c>
      <c r="AH22">
        <f>+('KBOS -- Logan Data'!AQ22+'KBED -- Bedford Data'!AQ22)/2</f>
        <v>1103.3499999999999</v>
      </c>
      <c r="AI22">
        <f>+('KBOS -- Logan Data'!AR22+'KBED -- Bedford Data'!AR22)/2</f>
        <v>1134.3499999999999</v>
      </c>
    </row>
    <row r="23" spans="1:35" x14ac:dyDescent="0.25">
      <c r="A23" s="1">
        <v>36982</v>
      </c>
      <c r="B23">
        <f>+('KBOS -- Logan Data'!B23+'KBED -- Bedford Data'!B23)/2</f>
        <v>18.850000000000001</v>
      </c>
      <c r="C23">
        <f>+('KBOS -- Logan Data'!C23+'KBED -- Bedford Data'!C23)/2</f>
        <v>24.549999999999997</v>
      </c>
      <c r="D23">
        <f>+('KBOS -- Logan Data'!D23+'KBED -- Bedford Data'!D23)/2</f>
        <v>31.65</v>
      </c>
      <c r="E23">
        <f>+('KBOS -- Logan Data'!E23+'KBED -- Bedford Data'!E23)/2</f>
        <v>39.6</v>
      </c>
      <c r="F23">
        <f>+('KBOS -- Logan Data'!F23+'KBED -- Bedford Data'!F23)/2</f>
        <v>48.4</v>
      </c>
      <c r="G23">
        <f>+('KBOS -- Logan Data'!G23+'KBED -- Bedford Data'!G23)/2</f>
        <v>58.7</v>
      </c>
      <c r="H23">
        <f>+('KBOS -- Logan Data'!H23+'KBED -- Bedford Data'!H23)/2</f>
        <v>70.599999999999994</v>
      </c>
      <c r="I23">
        <f>+('KBOS -- Logan Data'!I23+'KBED -- Bedford Data'!I23)/2</f>
        <v>83.9</v>
      </c>
      <c r="J23">
        <f>+('KBOS -- Logan Data'!J23+'KBED -- Bedford Data'!J23)/2</f>
        <v>98.5</v>
      </c>
      <c r="K23">
        <f>+('KBOS -- Logan Data'!K23+'KBED -- Bedford Data'!K23)/2</f>
        <v>114.44999999999999</v>
      </c>
      <c r="L23">
        <f>+('KBOS -- Logan Data'!L23+'KBED -- Bedford Data'!L23)/2</f>
        <v>131.30000000000001</v>
      </c>
      <c r="M23">
        <f>+('KBOS -- Logan Data'!M23+'KBED -- Bedford Data'!M23)/2</f>
        <v>149.39999999999998</v>
      </c>
      <c r="N23">
        <f>+('KBOS -- Logan Data'!R23+'KBED -- Bedford Data'!R23)/2</f>
        <v>168.35</v>
      </c>
      <c r="O23">
        <f>+('KBOS -- Logan Data'!S23+'KBED -- Bedford Data'!S23)/2</f>
        <v>188.05</v>
      </c>
      <c r="P23">
        <f>+('KBOS -- Logan Data'!T23+'KBED -- Bedford Data'!T23)/2</f>
        <v>209.1</v>
      </c>
      <c r="Q23">
        <f>+('KBOS -- Logan Data'!U23+'KBED -- Bedford Data'!U23)/2</f>
        <v>230.85</v>
      </c>
      <c r="R23">
        <f>+('KBOS -- Logan Data'!V23+'KBED -- Bedford Data'!V23)/2</f>
        <v>253.1</v>
      </c>
      <c r="S23">
        <f>+('KBOS -- Logan Data'!W23+'KBED -- Bedford Data'!W23)/2</f>
        <v>276.8</v>
      </c>
      <c r="T23">
        <f>+('KBOS -- Logan Data'!X23+'KBED -- Bedford Data'!X23)/2</f>
        <v>300.89999999999998</v>
      </c>
      <c r="U23">
        <f>+('KBOS -- Logan Data'!Y23+'KBED -- Bedford Data'!Y23)/2</f>
        <v>325.75</v>
      </c>
      <c r="V23">
        <f>+('KBOS -- Logan Data'!Z23+'KBED -- Bedford Data'!Z23)/2</f>
        <v>351.4</v>
      </c>
      <c r="W23">
        <f>+('KBOS -- Logan Data'!AA23+'KBED -- Bedford Data'!AA23)/2</f>
        <v>377.45</v>
      </c>
      <c r="X23">
        <f>+('KBOS -- Logan Data'!AB23+'KBED -- Bedford Data'!AB23)/2</f>
        <v>404.15</v>
      </c>
      <c r="Y23">
        <f>+('KBOS -- Logan Data'!AH23+'KBED -- Bedford Data'!AH23)/2</f>
        <v>431.1</v>
      </c>
      <c r="Z23">
        <f>+('KBOS -- Logan Data'!AI23+'KBED -- Bedford Data'!AI23)/2</f>
        <v>458.5</v>
      </c>
      <c r="AA23">
        <f>+('KBOS -- Logan Data'!AJ23+'KBED -- Bedford Data'!AJ23)/2</f>
        <v>486</v>
      </c>
      <c r="AB23">
        <f>+('KBOS -- Logan Data'!AK23+'KBED -- Bedford Data'!AK23)/2</f>
        <v>513.70000000000005</v>
      </c>
      <c r="AC23">
        <f>+('KBOS -- Logan Data'!AL23+'KBED -- Bedford Data'!AL23)/2</f>
        <v>541.70000000000005</v>
      </c>
      <c r="AD23">
        <f>+('KBOS -- Logan Data'!AM23+'KBED -- Bedford Data'!AM23)/2</f>
        <v>569.84999999999991</v>
      </c>
      <c r="AE23">
        <f>+('KBOS -- Logan Data'!AN23+'KBED -- Bedford Data'!AN23)/2</f>
        <v>598.25</v>
      </c>
      <c r="AF23">
        <f>+('KBOS -- Logan Data'!AO23+'KBED -- Bedford Data'!AO23)/2</f>
        <v>626.79999999999995</v>
      </c>
      <c r="AG23">
        <f>+('KBOS -- Logan Data'!AP23+'KBED -- Bedford Data'!AP23)/2</f>
        <v>655.4</v>
      </c>
      <c r="AH23">
        <f>+('KBOS -- Logan Data'!AQ23+'KBED -- Bedford Data'!AQ23)/2</f>
        <v>684.1</v>
      </c>
      <c r="AI23">
        <f>+('KBOS -- Logan Data'!AR23+'KBED -- Bedford Data'!AR23)/2</f>
        <v>713.05</v>
      </c>
    </row>
    <row r="24" spans="1:35" x14ac:dyDescent="0.25">
      <c r="A24" s="1">
        <v>37012</v>
      </c>
      <c r="B24">
        <f>+('KBOS -- Logan Data'!B24+'KBED -- Bedford Data'!B24)/2</f>
        <v>1.8</v>
      </c>
      <c r="C24">
        <f>+('KBOS -- Logan Data'!C24+'KBED -- Bedford Data'!C24)/2</f>
        <v>2.15</v>
      </c>
      <c r="D24">
        <f>+('KBOS -- Logan Data'!D24+'KBED -- Bedford Data'!D24)/2</f>
        <v>2.5499999999999998</v>
      </c>
      <c r="E24">
        <f>+('KBOS -- Logan Data'!E24+'KBED -- Bedford Data'!E24)/2</f>
        <v>3.1</v>
      </c>
      <c r="F24">
        <f>+('KBOS -- Logan Data'!F24+'KBED -- Bedford Data'!F24)/2</f>
        <v>3.8000000000000003</v>
      </c>
      <c r="G24">
        <f>+('KBOS -- Logan Data'!G24+'KBED -- Bedford Data'!G24)/2</f>
        <v>4.5</v>
      </c>
      <c r="H24">
        <f>+('KBOS -- Logan Data'!H24+'KBED -- Bedford Data'!H24)/2</f>
        <v>5.55</v>
      </c>
      <c r="I24">
        <f>+('KBOS -- Logan Data'!I24+'KBED -- Bedford Data'!I24)/2</f>
        <v>6.75</v>
      </c>
      <c r="J24">
        <f>+('KBOS -- Logan Data'!J24+'KBED -- Bedford Data'!J24)/2</f>
        <v>8.25</v>
      </c>
      <c r="K24">
        <f>+('KBOS -- Logan Data'!K24+'KBED -- Bedford Data'!K24)/2</f>
        <v>10.199999999999999</v>
      </c>
      <c r="L24">
        <f>+('KBOS -- Logan Data'!L24+'KBED -- Bedford Data'!L24)/2</f>
        <v>12.55</v>
      </c>
      <c r="M24">
        <f>+('KBOS -- Logan Data'!M24+'KBED -- Bedford Data'!M24)/2</f>
        <v>16</v>
      </c>
      <c r="N24">
        <f>+('KBOS -- Logan Data'!R24+'KBED -- Bedford Data'!R24)/2</f>
        <v>20.950000000000003</v>
      </c>
      <c r="O24">
        <f>+('KBOS -- Logan Data'!S24+'KBED -- Bedford Data'!S24)/2</f>
        <v>27.35</v>
      </c>
      <c r="P24">
        <f>+('KBOS -- Logan Data'!T24+'KBED -- Bedford Data'!T24)/2</f>
        <v>35.299999999999997</v>
      </c>
      <c r="Q24">
        <f>+('KBOS -- Logan Data'!U24+'KBED -- Bedford Data'!U24)/2</f>
        <v>44.85</v>
      </c>
      <c r="R24">
        <f>+('KBOS -- Logan Data'!V24+'KBED -- Bedford Data'!V24)/2</f>
        <v>56.3</v>
      </c>
      <c r="S24">
        <f>+('KBOS -- Logan Data'!W24+'KBED -- Bedford Data'!W24)/2</f>
        <v>69.05</v>
      </c>
      <c r="T24">
        <f>+('KBOS -- Logan Data'!X24+'KBED -- Bedford Data'!X24)/2</f>
        <v>83.45</v>
      </c>
      <c r="U24">
        <f>+('KBOS -- Logan Data'!Y24+'KBED -- Bedford Data'!Y24)/2</f>
        <v>99.449999999999989</v>
      </c>
      <c r="V24">
        <f>+('KBOS -- Logan Data'!Z24+'KBED -- Bedford Data'!Z24)/2</f>
        <v>117</v>
      </c>
      <c r="W24">
        <f>+('KBOS -- Logan Data'!AA24+'KBED -- Bedford Data'!AA24)/2</f>
        <v>135.85</v>
      </c>
      <c r="X24">
        <f>+('KBOS -- Logan Data'!AB24+'KBED -- Bedford Data'!AB24)/2</f>
        <v>155.69999999999999</v>
      </c>
      <c r="Y24">
        <f>+('KBOS -- Logan Data'!AH24+'KBED -- Bedford Data'!AH24)/2</f>
        <v>176.8</v>
      </c>
      <c r="Z24">
        <f>+('KBOS -- Logan Data'!AI24+'KBED -- Bedford Data'!AI24)/2</f>
        <v>198.2</v>
      </c>
      <c r="AA24">
        <f>+('KBOS -- Logan Data'!AJ24+'KBED -- Bedford Data'!AJ24)/2</f>
        <v>220.75</v>
      </c>
      <c r="AB24">
        <f>+('KBOS -- Logan Data'!AK24+'KBED -- Bedford Data'!AK24)/2</f>
        <v>243.7</v>
      </c>
      <c r="AC24">
        <f>+('KBOS -- Logan Data'!AL24+'KBED -- Bedford Data'!AL24)/2</f>
        <v>267.5</v>
      </c>
      <c r="AD24">
        <f>+('KBOS -- Logan Data'!AM24+'KBED -- Bedford Data'!AM24)/2</f>
        <v>291.85000000000002</v>
      </c>
      <c r="AE24">
        <f>+('KBOS -- Logan Data'!AN24+'KBED -- Bedford Data'!AN24)/2</f>
        <v>316.75</v>
      </c>
      <c r="AF24">
        <f>+('KBOS -- Logan Data'!AO24+'KBED -- Bedford Data'!AO24)/2</f>
        <v>342.15</v>
      </c>
      <c r="AG24">
        <f>+('KBOS -- Logan Data'!AP24+'KBED -- Bedford Data'!AP24)/2</f>
        <v>367.95000000000005</v>
      </c>
      <c r="AH24">
        <f>+('KBOS -- Logan Data'!AQ24+'KBED -- Bedford Data'!AQ24)/2</f>
        <v>394.04999999999995</v>
      </c>
      <c r="AI24">
        <f>+('KBOS -- Logan Data'!AR24+'KBED -- Bedford Data'!AR24)/2</f>
        <v>420.54999999999995</v>
      </c>
    </row>
    <row r="25" spans="1:35" x14ac:dyDescent="0.25">
      <c r="A25" s="1">
        <v>37043</v>
      </c>
      <c r="B25">
        <f>+('KBOS -- Logan Data'!B25+'KBED -- Bedford Data'!B25)/2</f>
        <v>0</v>
      </c>
      <c r="C25">
        <f>+('KBOS -- Logan Data'!C25+'KBED -- Bedford Data'!C25)/2</f>
        <v>0</v>
      </c>
      <c r="D25">
        <f>+('KBOS -- Logan Data'!D25+'KBED -- Bedford Data'!D25)/2</f>
        <v>0</v>
      </c>
      <c r="E25">
        <f>+('KBOS -- Logan Data'!E25+'KBED -- Bedford Data'!E25)/2</f>
        <v>0.05</v>
      </c>
      <c r="F25">
        <f>+('KBOS -- Logan Data'!F25+'KBED -- Bedford Data'!F25)/2</f>
        <v>0.15</v>
      </c>
      <c r="G25">
        <f>+('KBOS -- Logan Data'!G25+'KBED -- Bedford Data'!G25)/2</f>
        <v>0.25</v>
      </c>
      <c r="H25">
        <f>+('KBOS -- Logan Data'!H25+'KBED -- Bedford Data'!H25)/2</f>
        <v>0.35</v>
      </c>
      <c r="I25">
        <f>+('KBOS -- Logan Data'!I25+'KBED -- Bedford Data'!I25)/2</f>
        <v>0.5</v>
      </c>
      <c r="J25">
        <f>+('KBOS -- Logan Data'!J25+'KBED -- Bedford Data'!J25)/2</f>
        <v>0.65</v>
      </c>
      <c r="K25">
        <f>+('KBOS -- Logan Data'!K25+'KBED -- Bedford Data'!K25)/2</f>
        <v>0.8</v>
      </c>
      <c r="L25">
        <f>+('KBOS -- Logan Data'!L25+'KBED -- Bedford Data'!L25)/2</f>
        <v>0.95</v>
      </c>
      <c r="M25">
        <f>+('KBOS -- Logan Data'!M25+'KBED -- Bedford Data'!M25)/2</f>
        <v>1.2</v>
      </c>
      <c r="N25">
        <f>+('KBOS -- Logan Data'!R25+'KBED -- Bedford Data'!R25)/2</f>
        <v>1.6</v>
      </c>
      <c r="O25">
        <f>+('KBOS -- Logan Data'!S25+'KBED -- Bedford Data'!S25)/2</f>
        <v>2.1999999999999997</v>
      </c>
      <c r="P25">
        <f>+('KBOS -- Logan Data'!T25+'KBED -- Bedford Data'!T25)/2</f>
        <v>2.85</v>
      </c>
      <c r="Q25">
        <f>+('KBOS -- Logan Data'!U25+'KBED -- Bedford Data'!U25)/2</f>
        <v>3.95</v>
      </c>
      <c r="R25">
        <f>+('KBOS -- Logan Data'!V25+'KBED -- Bedford Data'!V25)/2</f>
        <v>5.5</v>
      </c>
      <c r="S25">
        <f>+('KBOS -- Logan Data'!W25+'KBED -- Bedford Data'!W25)/2</f>
        <v>7.2</v>
      </c>
      <c r="T25">
        <f>+('KBOS -- Logan Data'!X25+'KBED -- Bedford Data'!X25)/2</f>
        <v>9.4</v>
      </c>
      <c r="U25">
        <f>+('KBOS -- Logan Data'!Y25+'KBED -- Bedford Data'!Y25)/2</f>
        <v>12.1</v>
      </c>
      <c r="V25">
        <f>+('KBOS -- Logan Data'!Z25+'KBED -- Bedford Data'!Z25)/2</f>
        <v>15.3</v>
      </c>
      <c r="W25">
        <f>+('KBOS -- Logan Data'!AA25+'KBED -- Bedford Data'!AA25)/2</f>
        <v>18.850000000000001</v>
      </c>
      <c r="X25">
        <f>+('KBOS -- Logan Data'!AB25+'KBED -- Bedford Data'!AB25)/2</f>
        <v>23.05</v>
      </c>
      <c r="Y25">
        <f>+('KBOS -- Logan Data'!AH25+'KBED -- Bedford Data'!AH25)/2</f>
        <v>27.75</v>
      </c>
      <c r="Z25">
        <f>+('KBOS -- Logan Data'!AI25+'KBED -- Bedford Data'!AI25)/2</f>
        <v>33.4</v>
      </c>
      <c r="AA25">
        <f>+('KBOS -- Logan Data'!AJ25+'KBED -- Bedford Data'!AJ25)/2</f>
        <v>40.15</v>
      </c>
      <c r="AB25">
        <f>+('KBOS -- Logan Data'!AK25+'KBED -- Bedford Data'!AK25)/2</f>
        <v>48</v>
      </c>
      <c r="AC25">
        <f>+('KBOS -- Logan Data'!AL25+'KBED -- Bedford Data'!AL25)/2</f>
        <v>56.95</v>
      </c>
      <c r="AD25">
        <f>+('KBOS -- Logan Data'!AM25+'KBED -- Bedford Data'!AM25)/2</f>
        <v>67</v>
      </c>
      <c r="AE25">
        <f>+('KBOS -- Logan Data'!AN25+'KBED -- Bedford Data'!AN25)/2</f>
        <v>77.95</v>
      </c>
      <c r="AF25">
        <f>+('KBOS -- Logan Data'!AO25+'KBED -- Bedford Data'!AO25)/2</f>
        <v>90.85</v>
      </c>
      <c r="AG25">
        <f>+('KBOS -- Logan Data'!AP25+'KBED -- Bedford Data'!AP25)/2</f>
        <v>104.5</v>
      </c>
      <c r="AH25">
        <f>+('KBOS -- Logan Data'!AQ25+'KBED -- Bedford Data'!AQ25)/2</f>
        <v>119.7</v>
      </c>
      <c r="AI25">
        <f>+('KBOS -- Logan Data'!AR25+'KBED -- Bedford Data'!AR25)/2</f>
        <v>136.5</v>
      </c>
    </row>
    <row r="26" spans="1:35" x14ac:dyDescent="0.25">
      <c r="A26" s="1">
        <v>37073</v>
      </c>
      <c r="B26">
        <f>+('KBOS -- Logan Data'!B26+'KBED -- Bedford Data'!B26)/2</f>
        <v>0</v>
      </c>
      <c r="C26">
        <f>+('KBOS -- Logan Data'!C26+'KBED -- Bedford Data'!C26)/2</f>
        <v>0</v>
      </c>
      <c r="D26">
        <f>+('KBOS -- Logan Data'!D26+'KBED -- Bedford Data'!D26)/2</f>
        <v>0</v>
      </c>
      <c r="E26">
        <f>+('KBOS -- Logan Data'!E26+'KBED -- Bedford Data'!E26)/2</f>
        <v>0</v>
      </c>
      <c r="F26">
        <f>+('KBOS -- Logan Data'!F26+'KBED -- Bedford Data'!F26)/2</f>
        <v>0</v>
      </c>
      <c r="G26">
        <f>+('KBOS -- Logan Data'!G26+'KBED -- Bedford Data'!G26)/2</f>
        <v>0</v>
      </c>
      <c r="H26">
        <f>+('KBOS -- Logan Data'!H26+'KBED -- Bedford Data'!H26)/2</f>
        <v>0</v>
      </c>
      <c r="I26">
        <f>+('KBOS -- Logan Data'!I26+'KBED -- Bedford Data'!I26)/2</f>
        <v>0</v>
      </c>
      <c r="J26">
        <f>+('KBOS -- Logan Data'!J26+'KBED -- Bedford Data'!J26)/2</f>
        <v>0</v>
      </c>
      <c r="K26">
        <f>+('KBOS -- Logan Data'!K26+'KBED -- Bedford Data'!K26)/2</f>
        <v>0.05</v>
      </c>
      <c r="L26">
        <f>+('KBOS -- Logan Data'!L26+'KBED -- Bedford Data'!L26)/2</f>
        <v>0.1</v>
      </c>
      <c r="M26">
        <f>+('KBOS -- Logan Data'!M26+'KBED -- Bedford Data'!M26)/2</f>
        <v>0.3</v>
      </c>
      <c r="N26">
        <f>+('KBOS -- Logan Data'!R26+'KBED -- Bedford Data'!R26)/2</f>
        <v>0.5</v>
      </c>
      <c r="O26">
        <f>+('KBOS -- Logan Data'!S26+'KBED -- Bedford Data'!S26)/2</f>
        <v>0.8</v>
      </c>
      <c r="P26">
        <f>+('KBOS -- Logan Data'!T26+'KBED -- Bedford Data'!T26)/2</f>
        <v>1.35</v>
      </c>
      <c r="Q26">
        <f>+('KBOS -- Logan Data'!U26+'KBED -- Bedford Data'!U26)/2</f>
        <v>1.85</v>
      </c>
      <c r="R26">
        <f>+('KBOS -- Logan Data'!V26+'KBED -- Bedford Data'!V26)/2</f>
        <v>2.7</v>
      </c>
      <c r="S26">
        <f>+('KBOS -- Logan Data'!W26+'KBED -- Bedford Data'!W26)/2</f>
        <v>3.7</v>
      </c>
      <c r="T26">
        <f>+('KBOS -- Logan Data'!X26+'KBED -- Bedford Data'!X26)/2</f>
        <v>5.05</v>
      </c>
      <c r="U26">
        <f>+('KBOS -- Logan Data'!Y26+'KBED -- Bedford Data'!Y26)/2</f>
        <v>6.7</v>
      </c>
      <c r="V26">
        <f>+('KBOS -- Logan Data'!Z26+'KBED -- Bedford Data'!Z26)/2</f>
        <v>9.0500000000000007</v>
      </c>
      <c r="W26">
        <f>+('KBOS -- Logan Data'!AA26+'KBED -- Bedford Data'!AA26)/2</f>
        <v>11.95</v>
      </c>
      <c r="X26">
        <f>+('KBOS -- Logan Data'!AB26+'KBED -- Bedford Data'!AB26)/2</f>
        <v>15.4</v>
      </c>
      <c r="Y26">
        <f>+('KBOS -- Logan Data'!AH26+'KBED -- Bedford Data'!AH26)/2</f>
        <v>19.899999999999999</v>
      </c>
      <c r="Z26">
        <f>+('KBOS -- Logan Data'!AI26+'KBED -- Bedford Data'!AI26)/2</f>
        <v>25</v>
      </c>
      <c r="AA26">
        <f>+('KBOS -- Logan Data'!AJ26+'KBED -- Bedford Data'!AJ26)/2</f>
        <v>31.299999999999997</v>
      </c>
      <c r="AB26">
        <f>+('KBOS -- Logan Data'!AK26+'KBED -- Bedford Data'!AK26)/2</f>
        <v>39.150000000000006</v>
      </c>
      <c r="AC26">
        <f>+('KBOS -- Logan Data'!AL26+'KBED -- Bedford Data'!AL26)/2</f>
        <v>49</v>
      </c>
      <c r="AD26">
        <f>+('KBOS -- Logan Data'!AM26+'KBED -- Bedford Data'!AM26)/2</f>
        <v>60.449999999999996</v>
      </c>
      <c r="AE26">
        <f>+('KBOS -- Logan Data'!AN26+'KBED -- Bedford Data'!AN26)/2</f>
        <v>73.349999999999994</v>
      </c>
      <c r="AF26">
        <f>+('KBOS -- Logan Data'!AO26+'KBED -- Bedford Data'!AO26)/2</f>
        <v>87.7</v>
      </c>
      <c r="AG26">
        <f>+('KBOS -- Logan Data'!AP26+'KBED -- Bedford Data'!AP26)/2</f>
        <v>104.35</v>
      </c>
      <c r="AH26">
        <f>+('KBOS -- Logan Data'!AQ26+'KBED -- Bedford Data'!AQ26)/2</f>
        <v>122.7</v>
      </c>
      <c r="AI26">
        <f>+('KBOS -- Logan Data'!AR26+'KBED -- Bedford Data'!AR26)/2</f>
        <v>142.69999999999999</v>
      </c>
    </row>
    <row r="27" spans="1:35" x14ac:dyDescent="0.25">
      <c r="A27" s="1">
        <v>37104</v>
      </c>
      <c r="B27">
        <f>+('KBOS -- Logan Data'!B27+'KBED -- Bedford Data'!B27)/2</f>
        <v>0</v>
      </c>
      <c r="C27">
        <f>+('KBOS -- Logan Data'!C27+'KBED -- Bedford Data'!C27)/2</f>
        <v>0</v>
      </c>
      <c r="D27">
        <f>+('KBOS -- Logan Data'!D27+'KBED -- Bedford Data'!D27)/2</f>
        <v>0</v>
      </c>
      <c r="E27">
        <f>+('KBOS -- Logan Data'!E27+'KBED -- Bedford Data'!E27)/2</f>
        <v>0</v>
      </c>
      <c r="F27">
        <f>+('KBOS -- Logan Data'!F27+'KBED -- Bedford Data'!F27)/2</f>
        <v>0</v>
      </c>
      <c r="G27">
        <f>+('KBOS -- Logan Data'!G27+'KBED -- Bedford Data'!G27)/2</f>
        <v>0</v>
      </c>
      <c r="H27">
        <f>+('KBOS -- Logan Data'!H27+'KBED -- Bedford Data'!H27)/2</f>
        <v>0</v>
      </c>
      <c r="I27">
        <f>+('KBOS -- Logan Data'!I27+'KBED -- Bedford Data'!I27)/2</f>
        <v>0</v>
      </c>
      <c r="J27">
        <f>+('KBOS -- Logan Data'!J27+'KBED -- Bedford Data'!J27)/2</f>
        <v>0</v>
      </c>
      <c r="K27">
        <f>+('KBOS -- Logan Data'!K27+'KBED -- Bedford Data'!K27)/2</f>
        <v>0</v>
      </c>
      <c r="L27">
        <f>+('KBOS -- Logan Data'!L27+'KBED -- Bedford Data'!L27)/2</f>
        <v>0</v>
      </c>
      <c r="M27">
        <f>+('KBOS -- Logan Data'!M27+'KBED -- Bedford Data'!M27)/2</f>
        <v>0</v>
      </c>
      <c r="N27">
        <f>+('KBOS -- Logan Data'!R27+'KBED -- Bedford Data'!R27)/2</f>
        <v>0</v>
      </c>
      <c r="O27">
        <f>+('KBOS -- Logan Data'!S27+'KBED -- Bedford Data'!S27)/2</f>
        <v>0</v>
      </c>
      <c r="P27">
        <f>+('KBOS -- Logan Data'!T27+'KBED -- Bedford Data'!T27)/2</f>
        <v>0.05</v>
      </c>
      <c r="Q27">
        <f>+('KBOS -- Logan Data'!U27+'KBED -- Bedford Data'!U27)/2</f>
        <v>0.15</v>
      </c>
      <c r="R27">
        <f>+('KBOS -- Logan Data'!V27+'KBED -- Bedford Data'!V27)/2</f>
        <v>0.35</v>
      </c>
      <c r="S27">
        <f>+('KBOS -- Logan Data'!W27+'KBED -- Bedford Data'!W27)/2</f>
        <v>0.6</v>
      </c>
      <c r="T27">
        <f>+('KBOS -- Logan Data'!X27+'KBED -- Bedford Data'!X27)/2</f>
        <v>0.9</v>
      </c>
      <c r="U27">
        <f>+('KBOS -- Logan Data'!Y27+'KBED -- Bedford Data'!Y27)/2</f>
        <v>1.5</v>
      </c>
      <c r="V27">
        <f>+('KBOS -- Logan Data'!Z27+'KBED -- Bedford Data'!Z27)/2</f>
        <v>2.1</v>
      </c>
      <c r="W27">
        <f>+('KBOS -- Logan Data'!AA27+'KBED -- Bedford Data'!AA27)/2</f>
        <v>2.95</v>
      </c>
      <c r="X27">
        <f>+('KBOS -- Logan Data'!AB27+'KBED -- Bedford Data'!AB27)/2</f>
        <v>4.05</v>
      </c>
      <c r="Y27">
        <f>+('KBOS -- Logan Data'!AH27+'KBED -- Bedford Data'!AH27)/2</f>
        <v>5.4</v>
      </c>
      <c r="Z27">
        <f>+('KBOS -- Logan Data'!AI27+'KBED -- Bedford Data'!AI27)/2</f>
        <v>7.2</v>
      </c>
      <c r="AA27">
        <f>+('KBOS -- Logan Data'!AJ27+'KBED -- Bedford Data'!AJ27)/2</f>
        <v>9.5</v>
      </c>
      <c r="AB27">
        <f>+('KBOS -- Logan Data'!AK27+'KBED -- Bedford Data'!AK27)/2</f>
        <v>12.35</v>
      </c>
      <c r="AC27">
        <f>+('KBOS -- Logan Data'!AL27+'KBED -- Bedford Data'!AL27)/2</f>
        <v>16.149999999999999</v>
      </c>
      <c r="AD27">
        <f>+('KBOS -- Logan Data'!AM27+'KBED -- Bedford Data'!AM27)/2</f>
        <v>20.85</v>
      </c>
      <c r="AE27">
        <f>+('KBOS -- Logan Data'!AN27+'KBED -- Bedford Data'!AN27)/2</f>
        <v>27.1</v>
      </c>
      <c r="AF27">
        <f>+('KBOS -- Logan Data'!AO27+'KBED -- Bedford Data'!AO27)/2</f>
        <v>34.849999999999994</v>
      </c>
      <c r="AG27">
        <f>+('KBOS -- Logan Data'!AP27+'KBED -- Bedford Data'!AP27)/2</f>
        <v>44.6</v>
      </c>
      <c r="AH27">
        <f>+('KBOS -- Logan Data'!AQ27+'KBED -- Bedford Data'!AQ27)/2</f>
        <v>55.45</v>
      </c>
      <c r="AI27">
        <f>+('KBOS -- Logan Data'!AR27+'KBED -- Bedford Data'!AR27)/2</f>
        <v>68.349999999999994</v>
      </c>
    </row>
    <row r="28" spans="1:35" x14ac:dyDescent="0.25">
      <c r="A28" s="1">
        <v>37135</v>
      </c>
      <c r="B28">
        <f>+('KBOS -- Logan Data'!B28+'KBED -- Bedford Data'!B28)/2</f>
        <v>0.05</v>
      </c>
      <c r="C28">
        <f>+('KBOS -- Logan Data'!C28+'KBED -- Bedford Data'!C28)/2</f>
        <v>0.1</v>
      </c>
      <c r="D28">
        <f>+('KBOS -- Logan Data'!D28+'KBED -- Bedford Data'!D28)/2</f>
        <v>0.2</v>
      </c>
      <c r="E28">
        <f>+('KBOS -- Logan Data'!E28+'KBED -- Bedford Data'!E28)/2</f>
        <v>0.4</v>
      </c>
      <c r="F28">
        <f>+('KBOS -- Logan Data'!F28+'KBED -- Bedford Data'!F28)/2</f>
        <v>0.6</v>
      </c>
      <c r="G28">
        <f>+('KBOS -- Logan Data'!G28+'KBED -- Bedford Data'!G28)/2</f>
        <v>0.9</v>
      </c>
      <c r="H28">
        <f>+('KBOS -- Logan Data'!H28+'KBED -- Bedford Data'!H28)/2</f>
        <v>1.35</v>
      </c>
      <c r="I28">
        <f>+('KBOS -- Logan Data'!I28+'KBED -- Bedford Data'!I28)/2</f>
        <v>2.0499999999999998</v>
      </c>
      <c r="J28">
        <f>+('KBOS -- Logan Data'!J28+'KBED -- Bedford Data'!J28)/2</f>
        <v>3.05</v>
      </c>
      <c r="K28">
        <f>+('KBOS -- Logan Data'!K28+'KBED -- Bedford Data'!K28)/2</f>
        <v>4.3</v>
      </c>
      <c r="L28">
        <f>+('KBOS -- Logan Data'!L28+'KBED -- Bedford Data'!L28)/2</f>
        <v>5.75</v>
      </c>
      <c r="M28">
        <f>+('KBOS -- Logan Data'!M28+'KBED -- Bedford Data'!M28)/2</f>
        <v>7.4</v>
      </c>
      <c r="N28">
        <f>+('KBOS -- Logan Data'!R28+'KBED -- Bedford Data'!R28)/2</f>
        <v>9.1000000000000014</v>
      </c>
      <c r="O28">
        <f>+('KBOS -- Logan Data'!S28+'KBED -- Bedford Data'!S28)/2</f>
        <v>11.3</v>
      </c>
      <c r="P28">
        <f>+('KBOS -- Logan Data'!T28+'KBED -- Bedford Data'!T28)/2</f>
        <v>13.95</v>
      </c>
      <c r="Q28">
        <f>+('KBOS -- Logan Data'!U28+'KBED -- Bedford Data'!U28)/2</f>
        <v>17.399999999999999</v>
      </c>
      <c r="R28">
        <f>+('KBOS -- Logan Data'!V28+'KBED -- Bedford Data'!V28)/2</f>
        <v>21.8</v>
      </c>
      <c r="S28">
        <f>+('KBOS -- Logan Data'!W28+'KBED -- Bedford Data'!W28)/2</f>
        <v>27.15</v>
      </c>
      <c r="T28">
        <f>+('KBOS -- Logan Data'!X28+'KBED -- Bedford Data'!X28)/2</f>
        <v>33.4</v>
      </c>
      <c r="U28">
        <f>+('KBOS -- Logan Data'!Y28+'KBED -- Bedford Data'!Y28)/2</f>
        <v>40.449999999999996</v>
      </c>
      <c r="V28">
        <f>+('KBOS -- Logan Data'!Z28+'KBED -- Bedford Data'!Z28)/2</f>
        <v>48.55</v>
      </c>
      <c r="W28">
        <f>+('KBOS -- Logan Data'!AA28+'KBED -- Bedford Data'!AA28)/2</f>
        <v>57.5</v>
      </c>
      <c r="X28">
        <f>+('KBOS -- Logan Data'!AB28+'KBED -- Bedford Data'!AB28)/2</f>
        <v>67.400000000000006</v>
      </c>
      <c r="Y28">
        <f>+('KBOS -- Logan Data'!AH28+'KBED -- Bedford Data'!AH28)/2</f>
        <v>78.25</v>
      </c>
      <c r="Z28">
        <f>+('KBOS -- Logan Data'!AI28+'KBED -- Bedford Data'!AI28)/2</f>
        <v>89.7</v>
      </c>
      <c r="AA28">
        <f>+('KBOS -- Logan Data'!AJ28+'KBED -- Bedford Data'!AJ28)/2</f>
        <v>102.8</v>
      </c>
      <c r="AB28">
        <f>+('KBOS -- Logan Data'!AK28+'KBED -- Bedford Data'!AK28)/2</f>
        <v>117.44999999999999</v>
      </c>
      <c r="AC28">
        <f>+('KBOS -- Logan Data'!AL28+'KBED -- Bedford Data'!AL28)/2</f>
        <v>133.6</v>
      </c>
      <c r="AD28">
        <f>+('KBOS -- Logan Data'!AM28+'KBED -- Bedford Data'!AM28)/2</f>
        <v>150.85</v>
      </c>
      <c r="AE28">
        <f>+('KBOS -- Logan Data'!AN28+'KBED -- Bedford Data'!AN28)/2</f>
        <v>169.8</v>
      </c>
      <c r="AF28">
        <f>+('KBOS -- Logan Data'!AO28+'KBED -- Bedford Data'!AO28)/2</f>
        <v>189.75</v>
      </c>
      <c r="AG28">
        <f>+('KBOS -- Logan Data'!AP28+'KBED -- Bedford Data'!AP28)/2</f>
        <v>210.8</v>
      </c>
      <c r="AH28">
        <f>+('KBOS -- Logan Data'!AQ28+'KBED -- Bedford Data'!AQ28)/2</f>
        <v>233.20000000000002</v>
      </c>
      <c r="AI28">
        <f>+('KBOS -- Logan Data'!AR28+'KBED -- Bedford Data'!AR28)/2</f>
        <v>256.55</v>
      </c>
    </row>
    <row r="29" spans="1:35" x14ac:dyDescent="0.25">
      <c r="A29" s="1">
        <v>37165</v>
      </c>
      <c r="B29">
        <f>+('KBOS -- Logan Data'!B29+'KBED -- Bedford Data'!B29)/2</f>
        <v>12.1</v>
      </c>
      <c r="C29">
        <f>+('KBOS -- Logan Data'!C29+'KBED -- Bedford Data'!C29)/2</f>
        <v>14.65</v>
      </c>
      <c r="D29">
        <f>+('KBOS -- Logan Data'!D29+'KBED -- Bedford Data'!D29)/2</f>
        <v>17.350000000000001</v>
      </c>
      <c r="E29">
        <f>+('KBOS -- Logan Data'!E29+'KBED -- Bedford Data'!E29)/2</f>
        <v>20.6</v>
      </c>
      <c r="F29">
        <f>+('KBOS -- Logan Data'!F29+'KBED -- Bedford Data'!F29)/2</f>
        <v>24.35</v>
      </c>
      <c r="G29">
        <f>+('KBOS -- Logan Data'!G29+'KBED -- Bedford Data'!G29)/2</f>
        <v>28.4</v>
      </c>
      <c r="H29">
        <f>+('KBOS -- Logan Data'!H29+'KBED -- Bedford Data'!H29)/2</f>
        <v>32.950000000000003</v>
      </c>
      <c r="I29">
        <f>+('KBOS -- Logan Data'!I29+'KBED -- Bedford Data'!I29)/2</f>
        <v>37.9</v>
      </c>
      <c r="J29">
        <f>+('KBOS -- Logan Data'!J29+'KBED -- Bedford Data'!J29)/2</f>
        <v>43.75</v>
      </c>
      <c r="K29">
        <f>+('KBOS -- Logan Data'!K29+'KBED -- Bedford Data'!K29)/2</f>
        <v>50.150000000000006</v>
      </c>
      <c r="L29">
        <f>+('KBOS -- Logan Data'!L29+'KBED -- Bedford Data'!L29)/2</f>
        <v>57.599999999999994</v>
      </c>
      <c r="M29">
        <f>+('KBOS -- Logan Data'!M29+'KBED -- Bedford Data'!M29)/2</f>
        <v>66.150000000000006</v>
      </c>
      <c r="N29">
        <f>+('KBOS -- Logan Data'!R29+'KBED -- Bedford Data'!R29)/2</f>
        <v>75.650000000000006</v>
      </c>
      <c r="O29">
        <f>+('KBOS -- Logan Data'!S29+'KBED -- Bedford Data'!S29)/2</f>
        <v>86.25</v>
      </c>
      <c r="P29">
        <f>+('KBOS -- Logan Data'!T29+'KBED -- Bedford Data'!T29)/2</f>
        <v>97.649999999999991</v>
      </c>
      <c r="Q29">
        <f>+('KBOS -- Logan Data'!U29+'KBED -- Bedford Data'!U29)/2</f>
        <v>110.25</v>
      </c>
      <c r="R29">
        <f>+('KBOS -- Logan Data'!V29+'KBED -- Bedford Data'!V29)/2</f>
        <v>124.45</v>
      </c>
      <c r="S29">
        <f>+('KBOS -- Logan Data'!W29+'KBED -- Bedford Data'!W29)/2</f>
        <v>140</v>
      </c>
      <c r="T29">
        <f>+('KBOS -- Logan Data'!X29+'KBED -- Bedford Data'!X29)/2</f>
        <v>157.1</v>
      </c>
      <c r="U29">
        <f>+('KBOS -- Logan Data'!Y29+'KBED -- Bedford Data'!Y29)/2</f>
        <v>175.5</v>
      </c>
      <c r="V29">
        <f>+('KBOS -- Logan Data'!Z29+'KBED -- Bedford Data'!Z29)/2</f>
        <v>195.10000000000002</v>
      </c>
      <c r="W29">
        <f>+('KBOS -- Logan Data'!AA29+'KBED -- Bedford Data'!AA29)/2</f>
        <v>216.04999999999998</v>
      </c>
      <c r="X29">
        <f>+('KBOS -- Logan Data'!AB29+'KBED -- Bedford Data'!AB29)/2</f>
        <v>237.35000000000002</v>
      </c>
      <c r="Y29">
        <f>+('KBOS -- Logan Data'!AH29+'KBED -- Bedford Data'!AH29)/2</f>
        <v>259.60000000000002</v>
      </c>
      <c r="Z29">
        <f>+('KBOS -- Logan Data'!AI29+'KBED -- Bedford Data'!AI29)/2</f>
        <v>282.60000000000002</v>
      </c>
      <c r="AA29">
        <f>+('KBOS -- Logan Data'!AJ29+'KBED -- Bedford Data'!AJ29)/2</f>
        <v>306.45000000000005</v>
      </c>
      <c r="AB29">
        <f>+('KBOS -- Logan Data'!AK29+'KBED -- Bedford Data'!AK29)/2</f>
        <v>331.1</v>
      </c>
      <c r="AC29">
        <f>+('KBOS -- Logan Data'!AL29+'KBED -- Bedford Data'!AL29)/2</f>
        <v>357.1</v>
      </c>
      <c r="AD29">
        <f>+('KBOS -- Logan Data'!AM29+'KBED -- Bedford Data'!AM29)/2</f>
        <v>383.7</v>
      </c>
      <c r="AE29">
        <f>+('KBOS -- Logan Data'!AN29+'KBED -- Bedford Data'!AN29)/2</f>
        <v>410.5</v>
      </c>
      <c r="AF29">
        <f>+('KBOS -- Logan Data'!AO29+'KBED -- Bedford Data'!AO29)/2</f>
        <v>437.8</v>
      </c>
      <c r="AG29">
        <f>+('KBOS -- Logan Data'!AP29+'KBED -- Bedford Data'!AP29)/2</f>
        <v>465.6</v>
      </c>
      <c r="AH29">
        <f>+('KBOS -- Logan Data'!AQ29+'KBED -- Bedford Data'!AQ29)/2</f>
        <v>493.9</v>
      </c>
      <c r="AI29">
        <f>+('KBOS -- Logan Data'!AR29+'KBED -- Bedford Data'!AR29)/2</f>
        <v>522.35</v>
      </c>
    </row>
    <row r="30" spans="1:35" x14ac:dyDescent="0.25">
      <c r="A30" s="1">
        <v>37196</v>
      </c>
      <c r="B30">
        <f>+('KBOS -- Logan Data'!B30+'KBED -- Bedford Data'!B30)/2</f>
        <v>30.75</v>
      </c>
      <c r="C30">
        <f>+('KBOS -- Logan Data'!C30+'KBED -- Bedford Data'!C30)/2</f>
        <v>36.65</v>
      </c>
      <c r="D30">
        <f>+('KBOS -- Logan Data'!D30+'KBED -- Bedford Data'!D30)/2</f>
        <v>43.5</v>
      </c>
      <c r="E30">
        <f>+('KBOS -- Logan Data'!E30+'KBED -- Bedford Data'!E30)/2</f>
        <v>51.3</v>
      </c>
      <c r="F30">
        <f>+('KBOS -- Logan Data'!F30+'KBED -- Bedford Data'!F30)/2</f>
        <v>59.95</v>
      </c>
      <c r="G30">
        <f>+('KBOS -- Logan Data'!G30+'KBED -- Bedford Data'!G30)/2</f>
        <v>70.099999999999994</v>
      </c>
      <c r="H30">
        <f>+('KBOS -- Logan Data'!H30+'KBED -- Bedford Data'!H30)/2</f>
        <v>81.150000000000006</v>
      </c>
      <c r="I30">
        <f>+('KBOS -- Logan Data'!I30+'KBED -- Bedford Data'!I30)/2</f>
        <v>93.6</v>
      </c>
      <c r="J30">
        <f>+('KBOS -- Logan Data'!J30+'KBED -- Bedford Data'!J30)/2</f>
        <v>107.65</v>
      </c>
      <c r="K30">
        <f>+('KBOS -- Logan Data'!K30+'KBED -- Bedford Data'!K30)/2</f>
        <v>122.45</v>
      </c>
      <c r="L30">
        <f>+('KBOS -- Logan Data'!L30+'KBED -- Bedford Data'!L30)/2</f>
        <v>138.39999999999998</v>
      </c>
      <c r="M30">
        <f>+('KBOS -- Logan Data'!M30+'KBED -- Bedford Data'!M30)/2</f>
        <v>155.65</v>
      </c>
      <c r="N30">
        <f>+('KBOS -- Logan Data'!R30+'KBED -- Bedford Data'!R30)/2</f>
        <v>174.2</v>
      </c>
      <c r="O30">
        <f>+('KBOS -- Logan Data'!S30+'KBED -- Bedford Data'!S30)/2</f>
        <v>194.25</v>
      </c>
      <c r="P30">
        <f>+('KBOS -- Logan Data'!T30+'KBED -- Bedford Data'!T30)/2</f>
        <v>215.05</v>
      </c>
      <c r="Q30">
        <f>+('KBOS -- Logan Data'!U30+'KBED -- Bedford Data'!U30)/2</f>
        <v>237.1</v>
      </c>
      <c r="R30">
        <f>+('KBOS -- Logan Data'!V30+'KBED -- Bedford Data'!V30)/2</f>
        <v>259.89999999999998</v>
      </c>
      <c r="S30">
        <f>+('KBOS -- Logan Data'!W30+'KBED -- Bedford Data'!W30)/2</f>
        <v>283.75</v>
      </c>
      <c r="T30">
        <f>+('KBOS -- Logan Data'!X30+'KBED -- Bedford Data'!X30)/2</f>
        <v>308.5</v>
      </c>
      <c r="U30">
        <f>+('KBOS -- Logan Data'!Y30+'KBED -- Bedford Data'!Y30)/2</f>
        <v>334.15</v>
      </c>
      <c r="V30">
        <f>+('KBOS -- Logan Data'!Z30+'KBED -- Bedford Data'!Z30)/2</f>
        <v>360.20000000000005</v>
      </c>
      <c r="W30">
        <f>+('KBOS -- Logan Data'!AA30+'KBED -- Bedford Data'!AA30)/2</f>
        <v>386.95</v>
      </c>
      <c r="X30">
        <f>+('KBOS -- Logan Data'!AB30+'KBED -- Bedford Data'!AB30)/2</f>
        <v>413.9</v>
      </c>
      <c r="Y30">
        <f>+('KBOS -- Logan Data'!AH30+'KBED -- Bedford Data'!AH30)/2</f>
        <v>441.35</v>
      </c>
      <c r="Z30">
        <f>+('KBOS -- Logan Data'!AI30+'KBED -- Bedford Data'!AI30)/2</f>
        <v>469.2</v>
      </c>
      <c r="AA30">
        <f>+('KBOS -- Logan Data'!AJ30+'KBED -- Bedford Data'!AJ30)/2</f>
        <v>497.4</v>
      </c>
      <c r="AB30">
        <f>+('KBOS -- Logan Data'!AK30+'KBED -- Bedford Data'!AK30)/2</f>
        <v>525.95000000000005</v>
      </c>
      <c r="AC30">
        <f>+('KBOS -- Logan Data'!AL30+'KBED -- Bedford Data'!AL30)/2</f>
        <v>555.04999999999995</v>
      </c>
      <c r="AD30">
        <f>+('KBOS -- Logan Data'!AM30+'KBED -- Bedford Data'!AM30)/2</f>
        <v>584.40000000000009</v>
      </c>
      <c r="AE30">
        <f>+('KBOS -- Logan Data'!AN30+'KBED -- Bedford Data'!AN30)/2</f>
        <v>613.85</v>
      </c>
      <c r="AF30">
        <f>+('KBOS -- Logan Data'!AO30+'KBED -- Bedford Data'!AO30)/2</f>
        <v>643.45000000000005</v>
      </c>
      <c r="AG30">
        <f>+('KBOS -- Logan Data'!AP30+'KBED -- Bedford Data'!AP30)/2</f>
        <v>673.2</v>
      </c>
      <c r="AH30">
        <f>+('KBOS -- Logan Data'!AQ30+'KBED -- Bedford Data'!AQ30)/2</f>
        <v>702.95</v>
      </c>
      <c r="AI30">
        <f>+('KBOS -- Logan Data'!AR30+'KBED -- Bedford Data'!AR30)/2</f>
        <v>732.8</v>
      </c>
    </row>
    <row r="31" spans="1:35" x14ac:dyDescent="0.25">
      <c r="A31" s="1">
        <v>37226</v>
      </c>
      <c r="B31">
        <f>+('KBOS -- Logan Data'!B31+'KBED -- Bedford Data'!B31)/2</f>
        <v>125.5</v>
      </c>
      <c r="C31">
        <f>+('KBOS -- Logan Data'!C31+'KBED -- Bedford Data'!C31)/2</f>
        <v>144.19999999999999</v>
      </c>
      <c r="D31">
        <f>+('KBOS -- Logan Data'!D31+'KBED -- Bedford Data'!D31)/2</f>
        <v>163.75</v>
      </c>
      <c r="E31">
        <f>+('KBOS -- Logan Data'!E31+'KBED -- Bedford Data'!E31)/2</f>
        <v>184.39999999999998</v>
      </c>
      <c r="F31">
        <f>+('KBOS -- Logan Data'!F31+'KBED -- Bedford Data'!F31)/2</f>
        <v>205.7</v>
      </c>
      <c r="G31">
        <f>+('KBOS -- Logan Data'!G31+'KBED -- Bedford Data'!G31)/2</f>
        <v>227.55</v>
      </c>
      <c r="H31">
        <f>+('KBOS -- Logan Data'!H31+'KBED -- Bedford Data'!H31)/2</f>
        <v>250.5</v>
      </c>
      <c r="I31">
        <f>+('KBOS -- Logan Data'!I31+'KBED -- Bedford Data'!I31)/2</f>
        <v>273.79999999999995</v>
      </c>
      <c r="J31">
        <f>+('KBOS -- Logan Data'!J31+'KBED -- Bedford Data'!J31)/2</f>
        <v>297.60000000000002</v>
      </c>
      <c r="K31">
        <f>+('KBOS -- Logan Data'!K31+'KBED -- Bedford Data'!K31)/2</f>
        <v>322</v>
      </c>
      <c r="L31">
        <f>+('KBOS -- Logan Data'!L31+'KBED -- Bedford Data'!L31)/2</f>
        <v>347.1</v>
      </c>
      <c r="M31">
        <f>+('KBOS -- Logan Data'!M31+'KBED -- Bedford Data'!M31)/2</f>
        <v>372.9</v>
      </c>
      <c r="N31">
        <f>+('KBOS -- Logan Data'!R31+'KBED -- Bedford Data'!R31)/2</f>
        <v>399.15</v>
      </c>
      <c r="O31">
        <f>+('KBOS -- Logan Data'!S31+'KBED -- Bedford Data'!S31)/2</f>
        <v>425.9</v>
      </c>
      <c r="P31">
        <f>+('KBOS -- Logan Data'!T31+'KBED -- Bedford Data'!T31)/2</f>
        <v>452.95</v>
      </c>
      <c r="Q31">
        <f>+('KBOS -- Logan Data'!U31+'KBED -- Bedford Data'!U31)/2</f>
        <v>480.4</v>
      </c>
      <c r="R31">
        <f>+('KBOS -- Logan Data'!V31+'KBED -- Bedford Data'!V31)/2</f>
        <v>508.45000000000005</v>
      </c>
      <c r="S31">
        <f>+('KBOS -- Logan Data'!W31+'KBED -- Bedford Data'!W31)/2</f>
        <v>536.79999999999995</v>
      </c>
      <c r="T31">
        <f>+('KBOS -- Logan Data'!X31+'KBED -- Bedford Data'!X31)/2</f>
        <v>565.5</v>
      </c>
      <c r="U31">
        <f>+('KBOS -- Logan Data'!Y31+'KBED -- Bedford Data'!Y31)/2</f>
        <v>594.40000000000009</v>
      </c>
      <c r="V31">
        <f>+('KBOS -- Logan Data'!Z31+'KBED -- Bedford Data'!Z31)/2</f>
        <v>623.65</v>
      </c>
      <c r="W31">
        <f>+('KBOS -- Logan Data'!AA31+'KBED -- Bedford Data'!AA31)/2</f>
        <v>653.04999999999995</v>
      </c>
      <c r="X31">
        <f>+('KBOS -- Logan Data'!AB31+'KBED -- Bedford Data'!AB31)/2</f>
        <v>682.55</v>
      </c>
      <c r="Y31">
        <f>+('KBOS -- Logan Data'!AH31+'KBED -- Bedford Data'!AH31)/2</f>
        <v>712.2</v>
      </c>
      <c r="Z31">
        <f>+('KBOS -- Logan Data'!AI31+'KBED -- Bedford Data'!AI31)/2</f>
        <v>742</v>
      </c>
      <c r="AA31">
        <f>+('KBOS -- Logan Data'!AJ31+'KBED -- Bedford Data'!AJ31)/2</f>
        <v>771.9</v>
      </c>
      <c r="AB31">
        <f>+('KBOS -- Logan Data'!AK31+'KBED -- Bedford Data'!AK31)/2</f>
        <v>801.95</v>
      </c>
      <c r="AC31">
        <f>+('KBOS -- Logan Data'!AL31+'KBED -- Bedford Data'!AL31)/2</f>
        <v>832.2</v>
      </c>
      <c r="AD31">
        <f>+('KBOS -- Logan Data'!AM31+'KBED -- Bedford Data'!AM31)/2</f>
        <v>862.65000000000009</v>
      </c>
      <c r="AE31">
        <f>+('KBOS -- Logan Data'!AN31+'KBED -- Bedford Data'!AN31)/2</f>
        <v>893.1</v>
      </c>
      <c r="AF31">
        <f>+('KBOS -- Logan Data'!AO31+'KBED -- Bedford Data'!AO31)/2</f>
        <v>923.7</v>
      </c>
      <c r="AG31">
        <f>+('KBOS -- Logan Data'!AP31+'KBED -- Bedford Data'!AP31)/2</f>
        <v>954.35</v>
      </c>
      <c r="AH31">
        <f>+('KBOS -- Logan Data'!AQ31+'KBED -- Bedford Data'!AQ31)/2</f>
        <v>985.2</v>
      </c>
      <c r="AI31">
        <f>+('KBOS -- Logan Data'!AR31+'KBED -- Bedford Data'!AR31)/2</f>
        <v>1016.1</v>
      </c>
    </row>
    <row r="32" spans="1:35" x14ac:dyDescent="0.25">
      <c r="A32" s="1">
        <v>37257</v>
      </c>
      <c r="B32">
        <f>+('KBOS -- Logan Data'!B32+'KBED -- Bedford Data'!B32)/2</f>
        <v>147.1</v>
      </c>
      <c r="C32">
        <f>+('KBOS -- Logan Data'!C32+'KBED -- Bedford Data'!C32)/2</f>
        <v>170.14999999999998</v>
      </c>
      <c r="D32">
        <f>+('KBOS -- Logan Data'!D32+'KBED -- Bedford Data'!D32)/2</f>
        <v>194.45</v>
      </c>
      <c r="E32">
        <f>+('KBOS -- Logan Data'!E32+'KBED -- Bedford Data'!E32)/2</f>
        <v>219.8</v>
      </c>
      <c r="F32">
        <f>+('KBOS -- Logan Data'!F32+'KBED -- Bedford Data'!F32)/2</f>
        <v>245.85</v>
      </c>
      <c r="G32">
        <f>+('KBOS -- Logan Data'!G32+'KBED -- Bedford Data'!G32)/2</f>
        <v>272.55</v>
      </c>
      <c r="H32">
        <f>+('KBOS -- Logan Data'!H32+'KBED -- Bedford Data'!H32)/2</f>
        <v>299.85000000000002</v>
      </c>
      <c r="I32">
        <f>+('KBOS -- Logan Data'!I32+'KBED -- Bedford Data'!I32)/2</f>
        <v>327.75</v>
      </c>
      <c r="J32">
        <f>+('KBOS -- Logan Data'!J32+'KBED -- Bedford Data'!J32)/2</f>
        <v>356.20000000000005</v>
      </c>
      <c r="K32">
        <f>+('KBOS -- Logan Data'!K32+'KBED -- Bedford Data'!K32)/2</f>
        <v>385</v>
      </c>
      <c r="L32">
        <f>+('KBOS -- Logan Data'!L32+'KBED -- Bedford Data'!L32)/2</f>
        <v>414.54999999999995</v>
      </c>
      <c r="M32">
        <f>+('KBOS -- Logan Data'!M32+'KBED -- Bedford Data'!M32)/2</f>
        <v>444.35</v>
      </c>
      <c r="N32">
        <f>+('KBOS -- Logan Data'!R32+'KBED -- Bedford Data'!R32)/2</f>
        <v>474.29999999999995</v>
      </c>
      <c r="O32">
        <f>+('KBOS -- Logan Data'!S32+'KBED -- Bedford Data'!S32)/2</f>
        <v>504.6</v>
      </c>
      <c r="P32">
        <f>+('KBOS -- Logan Data'!T32+'KBED -- Bedford Data'!T32)/2</f>
        <v>535.04999999999995</v>
      </c>
      <c r="Q32">
        <f>+('KBOS -- Logan Data'!U32+'KBED -- Bedford Data'!U32)/2</f>
        <v>565.45000000000005</v>
      </c>
      <c r="R32">
        <f>+('KBOS -- Logan Data'!V32+'KBED -- Bedford Data'!V32)/2</f>
        <v>596</v>
      </c>
      <c r="S32">
        <f>+('KBOS -- Logan Data'!W32+'KBED -- Bedford Data'!W32)/2</f>
        <v>626.65</v>
      </c>
      <c r="T32">
        <f>+('KBOS -- Logan Data'!X32+'KBED -- Bedford Data'!X32)/2</f>
        <v>657.2</v>
      </c>
      <c r="U32">
        <f>+('KBOS -- Logan Data'!Y32+'KBED -- Bedford Data'!Y32)/2</f>
        <v>687.9</v>
      </c>
      <c r="V32">
        <f>+('KBOS -- Logan Data'!Z32+'KBED -- Bedford Data'!Z32)/2</f>
        <v>718.59999999999991</v>
      </c>
      <c r="W32">
        <f>+('KBOS -- Logan Data'!AA32+'KBED -- Bedford Data'!AA32)/2</f>
        <v>749.3</v>
      </c>
      <c r="X32">
        <f>+('KBOS -- Logan Data'!AB32+'KBED -- Bedford Data'!AB32)/2</f>
        <v>780.05</v>
      </c>
      <c r="Y32">
        <f>+('KBOS -- Logan Data'!AH32+'KBED -- Bedford Data'!AH32)/2</f>
        <v>810.85</v>
      </c>
      <c r="Z32">
        <f>+('KBOS -- Logan Data'!AI32+'KBED -- Bedford Data'!AI32)/2</f>
        <v>841.65</v>
      </c>
      <c r="AA32">
        <f>+('KBOS -- Logan Data'!AJ32+'KBED -- Bedford Data'!AJ32)/2</f>
        <v>872.55</v>
      </c>
      <c r="AB32">
        <f>+('KBOS -- Logan Data'!AK32+'KBED -- Bedford Data'!AK32)/2</f>
        <v>903.5</v>
      </c>
      <c r="AC32">
        <f>+('KBOS -- Logan Data'!AL32+'KBED -- Bedford Data'!AL32)/2</f>
        <v>934.5</v>
      </c>
      <c r="AD32">
        <f>+('KBOS -- Logan Data'!AM32+'KBED -- Bedford Data'!AM32)/2</f>
        <v>965.5</v>
      </c>
      <c r="AE32">
        <f>+('KBOS -- Logan Data'!AN32+'KBED -- Bedford Data'!AN32)/2</f>
        <v>996.5</v>
      </c>
      <c r="AF32">
        <f>+('KBOS -- Logan Data'!AO32+'KBED -- Bedford Data'!AO32)/2</f>
        <v>1027.5</v>
      </c>
      <c r="AG32">
        <f>+('KBOS -- Logan Data'!AP32+'KBED -- Bedford Data'!AP32)/2</f>
        <v>1058.5</v>
      </c>
      <c r="AH32">
        <f>+('KBOS -- Logan Data'!AQ32+'KBED -- Bedford Data'!AQ32)/2</f>
        <v>1089.5</v>
      </c>
      <c r="AI32">
        <f>+('KBOS -- Logan Data'!AR32+'KBED -- Bedford Data'!AR32)/2</f>
        <v>1120.5</v>
      </c>
    </row>
    <row r="33" spans="1:35" x14ac:dyDescent="0.25">
      <c r="A33" s="1">
        <v>37288</v>
      </c>
      <c r="B33">
        <f>+('KBOS -- Logan Data'!B33+'KBED -- Bedford Data'!B33)/2</f>
        <v>161.4</v>
      </c>
      <c r="C33">
        <f>+('KBOS -- Logan Data'!C33+'KBED -- Bedford Data'!C33)/2</f>
        <v>180.5</v>
      </c>
      <c r="D33">
        <f>+('KBOS -- Logan Data'!D33+'KBED -- Bedford Data'!D33)/2</f>
        <v>200.45</v>
      </c>
      <c r="E33">
        <f>+('KBOS -- Logan Data'!E33+'KBED -- Bedford Data'!E33)/2</f>
        <v>221.29999999999998</v>
      </c>
      <c r="F33">
        <f>+('KBOS -- Logan Data'!F33+'KBED -- Bedford Data'!F33)/2</f>
        <v>242.75</v>
      </c>
      <c r="G33">
        <f>+('KBOS -- Logan Data'!G33+'KBED -- Bedford Data'!G33)/2</f>
        <v>264.85000000000002</v>
      </c>
      <c r="H33">
        <f>+('KBOS -- Logan Data'!H33+'KBED -- Bedford Data'!H33)/2</f>
        <v>287.7</v>
      </c>
      <c r="I33">
        <f>+('KBOS -- Logan Data'!I33+'KBED -- Bedford Data'!I33)/2</f>
        <v>311.14999999999998</v>
      </c>
      <c r="J33">
        <f>+('KBOS -- Logan Data'!J33+'KBED -- Bedford Data'!J33)/2</f>
        <v>335.1</v>
      </c>
      <c r="K33">
        <f>+('KBOS -- Logan Data'!K33+'KBED -- Bedford Data'!K33)/2</f>
        <v>359.55</v>
      </c>
      <c r="L33">
        <f>+('KBOS -- Logan Data'!L33+'KBED -- Bedford Data'!L33)/2</f>
        <v>384.5</v>
      </c>
      <c r="M33">
        <f>+('KBOS -- Logan Data'!M33+'KBED -- Bedford Data'!M33)/2</f>
        <v>410</v>
      </c>
      <c r="N33">
        <f>+('KBOS -- Logan Data'!R33+'KBED -- Bedford Data'!R33)/2</f>
        <v>435.9</v>
      </c>
      <c r="O33">
        <f>+('KBOS -- Logan Data'!S33+'KBED -- Bedford Data'!S33)/2</f>
        <v>462.20000000000005</v>
      </c>
      <c r="P33">
        <f>+('KBOS -- Logan Data'!T33+'KBED -- Bedford Data'!T33)/2</f>
        <v>488.79999999999995</v>
      </c>
      <c r="Q33">
        <f>+('KBOS -- Logan Data'!U33+'KBED -- Bedford Data'!U33)/2</f>
        <v>515.79999999999995</v>
      </c>
      <c r="R33">
        <f>+('KBOS -- Logan Data'!V33+'KBED -- Bedford Data'!V33)/2</f>
        <v>543.20000000000005</v>
      </c>
      <c r="S33">
        <f>+('KBOS -- Logan Data'!W33+'KBED -- Bedford Data'!W33)/2</f>
        <v>570.75</v>
      </c>
      <c r="T33">
        <f>+('KBOS -- Logan Data'!X33+'KBED -- Bedford Data'!X33)/2</f>
        <v>598.40000000000009</v>
      </c>
      <c r="U33">
        <f>+('KBOS -- Logan Data'!Y33+'KBED -- Bedford Data'!Y33)/2</f>
        <v>626.15</v>
      </c>
      <c r="V33">
        <f>+('KBOS -- Logan Data'!Z33+'KBED -- Bedford Data'!Z33)/2</f>
        <v>653.95000000000005</v>
      </c>
      <c r="W33">
        <f>+('KBOS -- Logan Data'!AA33+'KBED -- Bedford Data'!AA33)/2</f>
        <v>681.8</v>
      </c>
      <c r="X33">
        <f>+('KBOS -- Logan Data'!AB33+'KBED -- Bedford Data'!AB33)/2</f>
        <v>709.75</v>
      </c>
      <c r="Y33">
        <f>+('KBOS -- Logan Data'!AH33+'KBED -- Bedford Data'!AH33)/2</f>
        <v>737.7</v>
      </c>
      <c r="Z33">
        <f>+('KBOS -- Logan Data'!AI33+'KBED -- Bedford Data'!AI33)/2</f>
        <v>765.65000000000009</v>
      </c>
      <c r="AA33">
        <f>+('KBOS -- Logan Data'!AJ33+'KBED -- Bedford Data'!AJ33)/2</f>
        <v>793.65000000000009</v>
      </c>
      <c r="AB33">
        <f>+('KBOS -- Logan Data'!AK33+'KBED -- Bedford Data'!AK33)/2</f>
        <v>821.65000000000009</v>
      </c>
      <c r="AC33">
        <f>+('KBOS -- Logan Data'!AL33+'KBED -- Bedford Data'!AL33)/2</f>
        <v>849.65000000000009</v>
      </c>
      <c r="AD33">
        <f>+('KBOS -- Logan Data'!AM33+'KBED -- Bedford Data'!AM33)/2</f>
        <v>877.65000000000009</v>
      </c>
      <c r="AE33">
        <f>+('KBOS -- Logan Data'!AN33+'KBED -- Bedford Data'!AN33)/2</f>
        <v>905.65000000000009</v>
      </c>
      <c r="AF33">
        <f>+('KBOS -- Logan Data'!AO33+'KBED -- Bedford Data'!AO33)/2</f>
        <v>933.65000000000009</v>
      </c>
      <c r="AG33">
        <f>+('KBOS -- Logan Data'!AP33+'KBED -- Bedford Data'!AP33)/2</f>
        <v>961.65000000000009</v>
      </c>
      <c r="AH33">
        <f>+('KBOS -- Logan Data'!AQ33+'KBED -- Bedford Data'!AQ33)/2</f>
        <v>989.65000000000009</v>
      </c>
      <c r="AI33">
        <f>+('KBOS -- Logan Data'!AR33+'KBED -- Bedford Data'!AR33)/2</f>
        <v>1017.6500000000001</v>
      </c>
    </row>
    <row r="34" spans="1:35" x14ac:dyDescent="0.25">
      <c r="A34" s="1">
        <v>37316</v>
      </c>
      <c r="B34">
        <f>+('KBOS -- Logan Data'!B34+'KBED -- Bedford Data'!B34)/2</f>
        <v>95.15</v>
      </c>
      <c r="C34">
        <f>+('KBOS -- Logan Data'!C34+'KBED -- Bedford Data'!C34)/2</f>
        <v>110.85</v>
      </c>
      <c r="D34">
        <f>+('KBOS -- Logan Data'!D34+'KBED -- Bedford Data'!D34)/2</f>
        <v>128.19999999999999</v>
      </c>
      <c r="E34">
        <f>+('KBOS -- Logan Data'!E34+'KBED -- Bedford Data'!E34)/2</f>
        <v>147.15</v>
      </c>
      <c r="F34">
        <f>+('KBOS -- Logan Data'!F34+'KBED -- Bedford Data'!F34)/2</f>
        <v>167.60000000000002</v>
      </c>
      <c r="G34">
        <f>+('KBOS -- Logan Data'!G34+'KBED -- Bedford Data'!G34)/2</f>
        <v>189.55</v>
      </c>
      <c r="H34">
        <f>+('KBOS -- Logan Data'!H34+'KBED -- Bedford Data'!H34)/2</f>
        <v>212.8</v>
      </c>
      <c r="I34">
        <f>+('KBOS -- Logan Data'!I34+'KBED -- Bedford Data'!I34)/2</f>
        <v>236.95</v>
      </c>
      <c r="J34">
        <f>+('KBOS -- Logan Data'!J34+'KBED -- Bedford Data'!J34)/2</f>
        <v>261.85000000000002</v>
      </c>
      <c r="K34">
        <f>+('KBOS -- Logan Data'!K34+'KBED -- Bedford Data'!K34)/2</f>
        <v>287.75</v>
      </c>
      <c r="L34">
        <f>+('KBOS -- Logan Data'!L34+'KBED -- Bedford Data'!L34)/2</f>
        <v>314.35000000000002</v>
      </c>
      <c r="M34">
        <f>+('KBOS -- Logan Data'!M34+'KBED -- Bedford Data'!M34)/2</f>
        <v>341.35</v>
      </c>
      <c r="N34">
        <f>+('KBOS -- Logan Data'!R34+'KBED -- Bedford Data'!R34)/2</f>
        <v>368.45000000000005</v>
      </c>
      <c r="O34">
        <f>+('KBOS -- Logan Data'!S34+'KBED -- Bedford Data'!S34)/2</f>
        <v>396.2</v>
      </c>
      <c r="P34">
        <f>+('KBOS -- Logan Data'!T34+'KBED -- Bedford Data'!T34)/2</f>
        <v>424.1</v>
      </c>
      <c r="Q34">
        <f>+('KBOS -- Logan Data'!U34+'KBED -- Bedford Data'!U34)/2</f>
        <v>452.04999999999995</v>
      </c>
      <c r="R34">
        <f>+('KBOS -- Logan Data'!V34+'KBED -- Bedford Data'!V34)/2</f>
        <v>480.4</v>
      </c>
      <c r="S34">
        <f>+('KBOS -- Logan Data'!W34+'KBED -- Bedford Data'!W34)/2</f>
        <v>509.05</v>
      </c>
      <c r="T34">
        <f>+('KBOS -- Logan Data'!X34+'KBED -- Bedford Data'!X34)/2</f>
        <v>537.95000000000005</v>
      </c>
      <c r="U34">
        <f>+('KBOS -- Logan Data'!Y34+'KBED -- Bedford Data'!Y34)/2</f>
        <v>567.29999999999995</v>
      </c>
      <c r="V34">
        <f>+('KBOS -- Logan Data'!Z34+'KBED -- Bedford Data'!Z34)/2</f>
        <v>596.75</v>
      </c>
      <c r="W34">
        <f>+('KBOS -- Logan Data'!AA34+'KBED -- Bedford Data'!AA34)/2</f>
        <v>626.6</v>
      </c>
      <c r="X34">
        <f>+('KBOS -- Logan Data'!AB34+'KBED -- Bedford Data'!AB34)/2</f>
        <v>656.75</v>
      </c>
      <c r="Y34">
        <f>+('KBOS -- Logan Data'!AH34+'KBED -- Bedford Data'!AH34)/2</f>
        <v>687.2</v>
      </c>
      <c r="Z34">
        <f>+('KBOS -- Logan Data'!AI34+'KBED -- Bedford Data'!AI34)/2</f>
        <v>717.95</v>
      </c>
      <c r="AA34">
        <f>+('KBOS -- Logan Data'!AJ34+'KBED -- Bedford Data'!AJ34)/2</f>
        <v>748.65000000000009</v>
      </c>
      <c r="AB34">
        <f>+('KBOS -- Logan Data'!AK34+'KBED -- Bedford Data'!AK34)/2</f>
        <v>779.55</v>
      </c>
      <c r="AC34">
        <f>+('KBOS -- Logan Data'!AL34+'KBED -- Bedford Data'!AL34)/2</f>
        <v>810.45</v>
      </c>
      <c r="AD34">
        <f>+('KBOS -- Logan Data'!AM34+'KBED -- Bedford Data'!AM34)/2</f>
        <v>841.35</v>
      </c>
      <c r="AE34">
        <f>+('KBOS -- Logan Data'!AN34+'KBED -- Bedford Data'!AN34)/2</f>
        <v>872.3</v>
      </c>
      <c r="AF34">
        <f>+('KBOS -- Logan Data'!AO34+'KBED -- Bedford Data'!AO34)/2</f>
        <v>903.3</v>
      </c>
      <c r="AG34">
        <f>+('KBOS -- Logan Data'!AP34+'KBED -- Bedford Data'!AP34)/2</f>
        <v>934.3</v>
      </c>
      <c r="AH34">
        <f>+('KBOS -- Logan Data'!AQ34+'KBED -- Bedford Data'!AQ34)/2</f>
        <v>965.3</v>
      </c>
      <c r="AI34">
        <f>+('KBOS -- Logan Data'!AR34+'KBED -- Bedford Data'!AR34)/2</f>
        <v>996.3</v>
      </c>
    </row>
    <row r="35" spans="1:35" x14ac:dyDescent="0.25">
      <c r="A35" s="1">
        <v>37347</v>
      </c>
      <c r="B35">
        <f>+('KBOS -- Logan Data'!B35+'KBED -- Bedford Data'!B35)/2</f>
        <v>17.149999999999999</v>
      </c>
      <c r="C35">
        <f>+('KBOS -- Logan Data'!C35+'KBED -- Bedford Data'!C35)/2</f>
        <v>22.400000000000002</v>
      </c>
      <c r="D35">
        <f>+('KBOS -- Logan Data'!D35+'KBED -- Bedford Data'!D35)/2</f>
        <v>28.75</v>
      </c>
      <c r="E35">
        <f>+('KBOS -- Logan Data'!E35+'KBED -- Bedford Data'!E35)/2</f>
        <v>36.299999999999997</v>
      </c>
      <c r="F35">
        <f>+('KBOS -- Logan Data'!F35+'KBED -- Bedford Data'!F35)/2</f>
        <v>45</v>
      </c>
      <c r="G35">
        <f>+('KBOS -- Logan Data'!G35+'KBED -- Bedford Data'!G35)/2</f>
        <v>54.4</v>
      </c>
      <c r="H35">
        <f>+('KBOS -- Logan Data'!H35+'KBED -- Bedford Data'!H35)/2</f>
        <v>65.25</v>
      </c>
      <c r="I35">
        <f>+('KBOS -- Logan Data'!I35+'KBED -- Bedford Data'!I35)/2</f>
        <v>77.199999999999989</v>
      </c>
      <c r="J35">
        <f>+('KBOS -- Logan Data'!J35+'KBED -- Bedford Data'!J35)/2</f>
        <v>90.6</v>
      </c>
      <c r="K35">
        <f>+('KBOS -- Logan Data'!K35+'KBED -- Bedford Data'!K35)/2</f>
        <v>105.35</v>
      </c>
      <c r="L35">
        <f>+('KBOS -- Logan Data'!L35+'KBED -- Bedford Data'!L35)/2</f>
        <v>121</v>
      </c>
      <c r="M35">
        <f>+('KBOS -- Logan Data'!M35+'KBED -- Bedford Data'!M35)/2</f>
        <v>137.94999999999999</v>
      </c>
      <c r="N35">
        <f>+('KBOS -- Logan Data'!R35+'KBED -- Bedford Data'!R35)/2</f>
        <v>155.89999999999998</v>
      </c>
      <c r="O35">
        <f>+('KBOS -- Logan Data'!S35+'KBED -- Bedford Data'!S35)/2</f>
        <v>174.45</v>
      </c>
      <c r="P35">
        <f>+('KBOS -- Logan Data'!T35+'KBED -- Bedford Data'!T35)/2</f>
        <v>193.85</v>
      </c>
      <c r="Q35">
        <f>+('KBOS -- Logan Data'!U35+'KBED -- Bedford Data'!U35)/2</f>
        <v>214.25</v>
      </c>
      <c r="R35">
        <f>+('KBOS -- Logan Data'!V35+'KBED -- Bedford Data'!V35)/2</f>
        <v>235</v>
      </c>
      <c r="S35">
        <f>+('KBOS -- Logan Data'!W35+'KBED -- Bedford Data'!W35)/2</f>
        <v>256.89999999999998</v>
      </c>
      <c r="T35">
        <f>+('KBOS -- Logan Data'!X35+'KBED -- Bedford Data'!X35)/2</f>
        <v>279.55</v>
      </c>
      <c r="U35">
        <f>+('KBOS -- Logan Data'!Y35+'KBED -- Bedford Data'!Y35)/2</f>
        <v>302.5</v>
      </c>
      <c r="V35">
        <f>+('KBOS -- Logan Data'!Z35+'KBED -- Bedford Data'!Z35)/2</f>
        <v>326.3</v>
      </c>
      <c r="W35">
        <f>+('KBOS -- Logan Data'!AA35+'KBED -- Bedford Data'!AA35)/2</f>
        <v>350.65</v>
      </c>
      <c r="X35">
        <f>+('KBOS -- Logan Data'!AB35+'KBED -- Bedford Data'!AB35)/2</f>
        <v>375.4</v>
      </c>
      <c r="Y35">
        <f>+('KBOS -- Logan Data'!AH35+'KBED -- Bedford Data'!AH35)/2</f>
        <v>400.55</v>
      </c>
      <c r="Z35">
        <f>+('KBOS -- Logan Data'!AI35+'KBED -- Bedford Data'!AI35)/2</f>
        <v>426.2</v>
      </c>
      <c r="AA35">
        <f>+('KBOS -- Logan Data'!AJ35+'KBED -- Bedford Data'!AJ35)/2</f>
        <v>452.35</v>
      </c>
      <c r="AB35">
        <f>+('KBOS -- Logan Data'!AK35+'KBED -- Bedford Data'!AK35)/2</f>
        <v>478.55</v>
      </c>
      <c r="AC35">
        <f>+('KBOS -- Logan Data'!AL35+'KBED -- Bedford Data'!AL35)/2</f>
        <v>505.45000000000005</v>
      </c>
      <c r="AD35">
        <f>+('KBOS -- Logan Data'!AM35+'KBED -- Bedford Data'!AM35)/2</f>
        <v>532.59999999999991</v>
      </c>
      <c r="AE35">
        <f>+('KBOS -- Logan Data'!AN35+'KBED -- Bedford Data'!AN35)/2</f>
        <v>559.79999999999995</v>
      </c>
      <c r="AF35">
        <f>+('KBOS -- Logan Data'!AO35+'KBED -- Bedford Data'!AO35)/2</f>
        <v>587.45000000000005</v>
      </c>
      <c r="AG35">
        <f>+('KBOS -- Logan Data'!AP35+'KBED -- Bedford Data'!AP35)/2</f>
        <v>615.34999999999991</v>
      </c>
      <c r="AH35">
        <f>+('KBOS -- Logan Data'!AQ35+'KBED -- Bedford Data'!AQ35)/2</f>
        <v>643.59999999999991</v>
      </c>
      <c r="AI35">
        <f>+('KBOS -- Logan Data'!AR35+'KBED -- Bedford Data'!AR35)/2</f>
        <v>671.9</v>
      </c>
    </row>
    <row r="36" spans="1:35" x14ac:dyDescent="0.25">
      <c r="A36" s="1">
        <v>37377</v>
      </c>
      <c r="B36">
        <f>+('KBOS -- Logan Data'!B36+'KBED -- Bedford Data'!B36)/2</f>
        <v>1.55</v>
      </c>
      <c r="C36">
        <f>+('KBOS -- Logan Data'!C36+'KBED -- Bedford Data'!C36)/2</f>
        <v>2.3499999999999996</v>
      </c>
      <c r="D36">
        <f>+('KBOS -- Logan Data'!D36+'KBED -- Bedford Data'!D36)/2</f>
        <v>3.4</v>
      </c>
      <c r="E36">
        <f>+('KBOS -- Logan Data'!E36+'KBED -- Bedford Data'!E36)/2</f>
        <v>4.7</v>
      </c>
      <c r="F36">
        <f>+('KBOS -- Logan Data'!F36+'KBED -- Bedford Data'!F36)/2</f>
        <v>6.35</v>
      </c>
      <c r="G36">
        <f>+('KBOS -- Logan Data'!G36+'KBED -- Bedford Data'!G36)/2</f>
        <v>8.3000000000000007</v>
      </c>
      <c r="H36">
        <f>+('KBOS -- Logan Data'!H36+'KBED -- Bedford Data'!H36)/2</f>
        <v>10.9</v>
      </c>
      <c r="I36">
        <f>+('KBOS -- Logan Data'!I36+'KBED -- Bedford Data'!I36)/2</f>
        <v>14.4</v>
      </c>
      <c r="J36">
        <f>+('KBOS -- Logan Data'!J36+'KBED -- Bedford Data'!J36)/2</f>
        <v>18.7</v>
      </c>
      <c r="K36">
        <f>+('KBOS -- Logan Data'!K36+'KBED -- Bedford Data'!K36)/2</f>
        <v>24.1</v>
      </c>
      <c r="L36">
        <f>+('KBOS -- Logan Data'!L36+'KBED -- Bedford Data'!L36)/2</f>
        <v>31.05</v>
      </c>
      <c r="M36">
        <f>+('KBOS -- Logan Data'!M36+'KBED -- Bedford Data'!M36)/2</f>
        <v>39</v>
      </c>
      <c r="N36">
        <f>+('KBOS -- Logan Data'!R36+'KBED -- Bedford Data'!R36)/2</f>
        <v>47.650000000000006</v>
      </c>
      <c r="O36">
        <f>+('KBOS -- Logan Data'!S36+'KBED -- Bedford Data'!S36)/2</f>
        <v>57.6</v>
      </c>
      <c r="P36">
        <f>+('KBOS -- Logan Data'!T36+'KBED -- Bedford Data'!T36)/2</f>
        <v>68.55</v>
      </c>
      <c r="Q36">
        <f>+('KBOS -- Logan Data'!U36+'KBED -- Bedford Data'!U36)/2</f>
        <v>80.599999999999994</v>
      </c>
      <c r="R36">
        <f>+('KBOS -- Logan Data'!V36+'KBED -- Bedford Data'!V36)/2</f>
        <v>93.800000000000011</v>
      </c>
      <c r="S36">
        <f>+('KBOS -- Logan Data'!W36+'KBED -- Bedford Data'!W36)/2</f>
        <v>108.60000000000001</v>
      </c>
      <c r="T36">
        <f>+('KBOS -- Logan Data'!X36+'KBED -- Bedford Data'!X36)/2</f>
        <v>124.2</v>
      </c>
      <c r="U36">
        <f>+('KBOS -- Logan Data'!Y36+'KBED -- Bedford Data'!Y36)/2</f>
        <v>140.69999999999999</v>
      </c>
      <c r="V36">
        <f>+('KBOS -- Logan Data'!Z36+'KBED -- Bedford Data'!Z36)/2</f>
        <v>158.4</v>
      </c>
      <c r="W36">
        <f>+('KBOS -- Logan Data'!AA36+'KBED -- Bedford Data'!AA36)/2</f>
        <v>177.15</v>
      </c>
      <c r="X36">
        <f>+('KBOS -- Logan Data'!AB36+'KBED -- Bedford Data'!AB36)/2</f>
        <v>196.1</v>
      </c>
      <c r="Y36">
        <f>+('KBOS -- Logan Data'!AH36+'KBED -- Bedford Data'!AH36)/2</f>
        <v>216.35000000000002</v>
      </c>
      <c r="Z36">
        <f>+('KBOS -- Logan Data'!AI36+'KBED -- Bedford Data'!AI36)/2</f>
        <v>237.5</v>
      </c>
      <c r="AA36">
        <f>+('KBOS -- Logan Data'!AJ36+'KBED -- Bedford Data'!AJ36)/2</f>
        <v>259.39999999999998</v>
      </c>
      <c r="AB36">
        <f>+('KBOS -- Logan Data'!AK36+'KBED -- Bedford Data'!AK36)/2</f>
        <v>282.35000000000002</v>
      </c>
      <c r="AC36">
        <f>+('KBOS -- Logan Data'!AL36+'KBED -- Bedford Data'!AL36)/2</f>
        <v>306</v>
      </c>
      <c r="AD36">
        <f>+('KBOS -- Logan Data'!AM36+'KBED -- Bedford Data'!AM36)/2</f>
        <v>330.6</v>
      </c>
      <c r="AE36">
        <f>+('KBOS -- Logan Data'!AN36+'KBED -- Bedford Data'!AN36)/2</f>
        <v>356.35</v>
      </c>
      <c r="AF36">
        <f>+('KBOS -- Logan Data'!AO36+'KBED -- Bedford Data'!AO36)/2</f>
        <v>382.70000000000005</v>
      </c>
      <c r="AG36">
        <f>+('KBOS -- Logan Data'!AP36+'KBED -- Bedford Data'!AP36)/2</f>
        <v>409.54999999999995</v>
      </c>
      <c r="AH36">
        <f>+('KBOS -- Logan Data'!AQ36+'KBED -- Bedford Data'!AQ36)/2</f>
        <v>436.95</v>
      </c>
      <c r="AI36">
        <f>+('KBOS -- Logan Data'!AR36+'KBED -- Bedford Data'!AR36)/2</f>
        <v>464.45000000000005</v>
      </c>
    </row>
    <row r="37" spans="1:35" x14ac:dyDescent="0.25">
      <c r="A37" s="1">
        <v>37408</v>
      </c>
      <c r="B37">
        <f>+('KBOS -- Logan Data'!B37+'KBED -- Bedford Data'!B37)/2</f>
        <v>0</v>
      </c>
      <c r="C37">
        <f>+('KBOS -- Logan Data'!C37+'KBED -- Bedford Data'!C37)/2</f>
        <v>0.05</v>
      </c>
      <c r="D37">
        <f>+('KBOS -- Logan Data'!D37+'KBED -- Bedford Data'!D37)/2</f>
        <v>0.2</v>
      </c>
      <c r="E37">
        <f>+('KBOS -- Logan Data'!E37+'KBED -- Bedford Data'!E37)/2</f>
        <v>0.3</v>
      </c>
      <c r="F37">
        <f>+('KBOS -- Logan Data'!F37+'KBED -- Bedford Data'!F37)/2</f>
        <v>0.5</v>
      </c>
      <c r="G37">
        <f>+('KBOS -- Logan Data'!G37+'KBED -- Bedford Data'!G37)/2</f>
        <v>0.75</v>
      </c>
      <c r="H37">
        <f>+('KBOS -- Logan Data'!H37+'KBED -- Bedford Data'!H37)/2</f>
        <v>0.95</v>
      </c>
      <c r="I37">
        <f>+('KBOS -- Logan Data'!I37+'KBED -- Bedford Data'!I37)/2</f>
        <v>1.25</v>
      </c>
      <c r="J37">
        <f>+('KBOS -- Logan Data'!J37+'KBED -- Bedford Data'!J37)/2</f>
        <v>1.6</v>
      </c>
      <c r="K37">
        <f>+('KBOS -- Logan Data'!K37+'KBED -- Bedford Data'!K37)/2</f>
        <v>2</v>
      </c>
      <c r="L37">
        <f>+('KBOS -- Logan Data'!L37+'KBED -- Bedford Data'!L37)/2</f>
        <v>2.5499999999999998</v>
      </c>
      <c r="M37">
        <f>+('KBOS -- Logan Data'!M37+'KBED -- Bedford Data'!M37)/2</f>
        <v>3.35</v>
      </c>
      <c r="N37">
        <f>+('KBOS -- Logan Data'!R37+'KBED -- Bedford Data'!R37)/2</f>
        <v>4.3500000000000005</v>
      </c>
      <c r="O37">
        <f>+('KBOS -- Logan Data'!S37+'KBED -- Bedford Data'!S37)/2</f>
        <v>5.8</v>
      </c>
      <c r="P37">
        <f>+('KBOS -- Logan Data'!T37+'KBED -- Bedford Data'!T37)/2</f>
        <v>7.95</v>
      </c>
      <c r="Q37">
        <f>+('KBOS -- Logan Data'!U37+'KBED -- Bedford Data'!U37)/2</f>
        <v>10.9</v>
      </c>
      <c r="R37">
        <f>+('KBOS -- Logan Data'!V37+'KBED -- Bedford Data'!V37)/2</f>
        <v>15</v>
      </c>
      <c r="S37">
        <f>+('KBOS -- Logan Data'!W37+'KBED -- Bedford Data'!W37)/2</f>
        <v>20.85</v>
      </c>
      <c r="T37">
        <f>+('KBOS -- Logan Data'!X37+'KBED -- Bedford Data'!X37)/2</f>
        <v>27.75</v>
      </c>
      <c r="U37">
        <f>+('KBOS -- Logan Data'!Y37+'KBED -- Bedford Data'!Y37)/2</f>
        <v>35.450000000000003</v>
      </c>
      <c r="V37">
        <f>+('KBOS -- Logan Data'!Z37+'KBED -- Bedford Data'!Z37)/2</f>
        <v>44.2</v>
      </c>
      <c r="W37">
        <f>+('KBOS -- Logan Data'!AA37+'KBED -- Bedford Data'!AA37)/2</f>
        <v>53.45</v>
      </c>
      <c r="X37">
        <f>+('KBOS -- Logan Data'!AB37+'KBED -- Bedford Data'!AB37)/2</f>
        <v>63.550000000000004</v>
      </c>
      <c r="Y37">
        <f>+('KBOS -- Logan Data'!AH37+'KBED -- Bedford Data'!AH37)/2</f>
        <v>74.25</v>
      </c>
      <c r="Z37">
        <f>+('KBOS -- Logan Data'!AI37+'KBED -- Bedford Data'!AI37)/2</f>
        <v>86.35</v>
      </c>
      <c r="AA37">
        <f>+('KBOS -- Logan Data'!AJ37+'KBED -- Bedford Data'!AJ37)/2</f>
        <v>99.3</v>
      </c>
      <c r="AB37">
        <f>+('KBOS -- Logan Data'!AK37+'KBED -- Bedford Data'!AK37)/2</f>
        <v>113.3</v>
      </c>
      <c r="AC37">
        <f>+('KBOS -- Logan Data'!AL37+'KBED -- Bedford Data'!AL37)/2</f>
        <v>128.05000000000001</v>
      </c>
      <c r="AD37">
        <f>+('KBOS -- Logan Data'!AM37+'KBED -- Bedford Data'!AM37)/2</f>
        <v>143.6</v>
      </c>
      <c r="AE37">
        <f>+('KBOS -- Logan Data'!AN37+'KBED -- Bedford Data'!AN37)/2</f>
        <v>160.25</v>
      </c>
      <c r="AF37">
        <f>+('KBOS -- Logan Data'!AO37+'KBED -- Bedford Data'!AO37)/2</f>
        <v>177.8</v>
      </c>
      <c r="AG37">
        <f>+('KBOS -- Logan Data'!AP37+'KBED -- Bedford Data'!AP37)/2</f>
        <v>196.5</v>
      </c>
      <c r="AH37">
        <f>+('KBOS -- Logan Data'!AQ37+'KBED -- Bedford Data'!AQ37)/2</f>
        <v>215.8</v>
      </c>
      <c r="AI37">
        <f>+('KBOS -- Logan Data'!AR37+'KBED -- Bedford Data'!AR37)/2</f>
        <v>236</v>
      </c>
    </row>
    <row r="38" spans="1:35" x14ac:dyDescent="0.25">
      <c r="A38" s="1">
        <v>37438</v>
      </c>
      <c r="B38">
        <f>+('KBOS -- Logan Data'!B38+'KBED -- Bedford Data'!B38)/2</f>
        <v>0</v>
      </c>
      <c r="C38">
        <f>+('KBOS -- Logan Data'!C38+'KBED -- Bedford Data'!C38)/2</f>
        <v>0</v>
      </c>
      <c r="D38">
        <f>+('KBOS -- Logan Data'!D38+'KBED -- Bedford Data'!D38)/2</f>
        <v>0</v>
      </c>
      <c r="E38">
        <f>+('KBOS -- Logan Data'!E38+'KBED -- Bedford Data'!E38)/2</f>
        <v>0</v>
      </c>
      <c r="F38">
        <f>+('KBOS -- Logan Data'!F38+'KBED -- Bedford Data'!F38)/2</f>
        <v>0</v>
      </c>
      <c r="G38">
        <f>+('KBOS -- Logan Data'!G38+'KBED -- Bedford Data'!G38)/2</f>
        <v>0</v>
      </c>
      <c r="H38">
        <f>+('KBOS -- Logan Data'!H38+'KBED -- Bedford Data'!H38)/2</f>
        <v>0</v>
      </c>
      <c r="I38">
        <f>+('KBOS -- Logan Data'!I38+'KBED -- Bedford Data'!I38)/2</f>
        <v>0</v>
      </c>
      <c r="J38">
        <f>+('KBOS -- Logan Data'!J38+'KBED -- Bedford Data'!J38)/2</f>
        <v>0</v>
      </c>
      <c r="K38">
        <f>+('KBOS -- Logan Data'!K38+'KBED -- Bedford Data'!K38)/2</f>
        <v>0</v>
      </c>
      <c r="L38">
        <f>+('KBOS -- Logan Data'!L38+'KBED -- Bedford Data'!L38)/2</f>
        <v>0</v>
      </c>
      <c r="M38">
        <f>+('KBOS -- Logan Data'!M38+'KBED -- Bedford Data'!M38)/2</f>
        <v>0.15</v>
      </c>
      <c r="N38">
        <f>+('KBOS -- Logan Data'!R38+'KBED -- Bedford Data'!R38)/2</f>
        <v>0.4</v>
      </c>
      <c r="O38">
        <f>+('KBOS -- Logan Data'!S38+'KBED -- Bedford Data'!S38)/2</f>
        <v>0.75</v>
      </c>
      <c r="P38">
        <f>+('KBOS -- Logan Data'!T38+'KBED -- Bedford Data'!T38)/2</f>
        <v>1.2</v>
      </c>
      <c r="Q38">
        <f>+('KBOS -- Logan Data'!U38+'KBED -- Bedford Data'!U38)/2</f>
        <v>1.75</v>
      </c>
      <c r="R38">
        <f>+('KBOS -- Logan Data'!V38+'KBED -- Bedford Data'!V38)/2</f>
        <v>2.5</v>
      </c>
      <c r="S38">
        <f>+('KBOS -- Logan Data'!W38+'KBED -- Bedford Data'!W38)/2</f>
        <v>3.2</v>
      </c>
      <c r="T38">
        <f>+('KBOS -- Logan Data'!X38+'KBED -- Bedford Data'!X38)/2</f>
        <v>4.05</v>
      </c>
      <c r="U38">
        <f>+('KBOS -- Logan Data'!Y38+'KBED -- Bedford Data'!Y38)/2</f>
        <v>4.8499999999999996</v>
      </c>
      <c r="V38">
        <f>+('KBOS -- Logan Data'!Z38+'KBED -- Bedford Data'!Z38)/2</f>
        <v>5.85</v>
      </c>
      <c r="W38">
        <f>+('KBOS -- Logan Data'!AA38+'KBED -- Bedford Data'!AA38)/2</f>
        <v>6.9499999999999993</v>
      </c>
      <c r="X38">
        <f>+('KBOS -- Logan Data'!AB38+'KBED -- Bedford Data'!AB38)/2</f>
        <v>8.5</v>
      </c>
      <c r="Y38">
        <f>+('KBOS -- Logan Data'!AH38+'KBED -- Bedford Data'!AH38)/2</f>
        <v>10.4</v>
      </c>
      <c r="Z38">
        <f>+('KBOS -- Logan Data'!AI38+'KBED -- Bedford Data'!AI38)/2</f>
        <v>13</v>
      </c>
      <c r="AA38">
        <f>+('KBOS -- Logan Data'!AJ38+'KBED -- Bedford Data'!AJ38)/2</f>
        <v>16.149999999999999</v>
      </c>
      <c r="AB38">
        <f>+('KBOS -- Logan Data'!AK38+'KBED -- Bedford Data'!AK38)/2</f>
        <v>20.399999999999999</v>
      </c>
      <c r="AC38">
        <f>+('KBOS -- Logan Data'!AL38+'KBED -- Bedford Data'!AL38)/2</f>
        <v>25.65</v>
      </c>
      <c r="AD38">
        <f>+('KBOS -- Logan Data'!AM38+'KBED -- Bedford Data'!AM38)/2</f>
        <v>31.95</v>
      </c>
      <c r="AE38">
        <f>+('KBOS -- Logan Data'!AN38+'KBED -- Bedford Data'!AN38)/2</f>
        <v>39.25</v>
      </c>
      <c r="AF38">
        <f>+('KBOS -- Logan Data'!AO38+'KBED -- Bedford Data'!AO38)/2</f>
        <v>47.75</v>
      </c>
      <c r="AG38">
        <f>+('KBOS -- Logan Data'!AP38+'KBED -- Bedford Data'!AP38)/2</f>
        <v>57.699999999999996</v>
      </c>
      <c r="AH38">
        <f>+('KBOS -- Logan Data'!AQ38+'KBED -- Bedford Data'!AQ38)/2</f>
        <v>68.75</v>
      </c>
      <c r="AI38">
        <f>+('KBOS -- Logan Data'!AR38+'KBED -- Bedford Data'!AR38)/2</f>
        <v>81.45</v>
      </c>
    </row>
    <row r="39" spans="1:35" x14ac:dyDescent="0.25">
      <c r="A39" s="1">
        <v>37469</v>
      </c>
      <c r="B39">
        <f>+('KBOS -- Logan Data'!B39+'KBED -- Bedford Data'!B39)/2</f>
        <v>0</v>
      </c>
      <c r="C39">
        <f>+('KBOS -- Logan Data'!C39+'KBED -- Bedford Data'!C39)/2</f>
        <v>0</v>
      </c>
      <c r="D39">
        <f>+('KBOS -- Logan Data'!D39+'KBED -- Bedford Data'!D39)/2</f>
        <v>0</v>
      </c>
      <c r="E39">
        <f>+('KBOS -- Logan Data'!E39+'KBED -- Bedford Data'!E39)/2</f>
        <v>0</v>
      </c>
      <c r="F39">
        <f>+('KBOS -- Logan Data'!F39+'KBED -- Bedford Data'!F39)/2</f>
        <v>0</v>
      </c>
      <c r="G39">
        <f>+('KBOS -- Logan Data'!G39+'KBED -- Bedford Data'!G39)/2</f>
        <v>0</v>
      </c>
      <c r="H39">
        <f>+('KBOS -- Logan Data'!H39+'KBED -- Bedford Data'!H39)/2</f>
        <v>0</v>
      </c>
      <c r="I39">
        <f>+('KBOS -- Logan Data'!I39+'KBED -- Bedford Data'!I39)/2</f>
        <v>0</v>
      </c>
      <c r="J39">
        <f>+('KBOS -- Logan Data'!J39+'KBED -- Bedford Data'!J39)/2</f>
        <v>0</v>
      </c>
      <c r="K39">
        <f>+('KBOS -- Logan Data'!K39+'KBED -- Bedford Data'!K39)/2</f>
        <v>0.05</v>
      </c>
      <c r="L39">
        <f>+('KBOS -- Logan Data'!L39+'KBED -- Bedford Data'!L39)/2</f>
        <v>0.1</v>
      </c>
      <c r="M39">
        <f>+('KBOS -- Logan Data'!M39+'KBED -- Bedford Data'!M39)/2</f>
        <v>0.1</v>
      </c>
      <c r="N39">
        <f>+('KBOS -- Logan Data'!R39+'KBED -- Bedford Data'!R39)/2</f>
        <v>0.15</v>
      </c>
      <c r="O39">
        <f>+('KBOS -- Logan Data'!S39+'KBED -- Bedford Data'!S39)/2</f>
        <v>0.35</v>
      </c>
      <c r="P39">
        <f>+('KBOS -- Logan Data'!T39+'KBED -- Bedford Data'!T39)/2</f>
        <v>0.55000000000000004</v>
      </c>
      <c r="Q39">
        <f>+('KBOS -- Logan Data'!U39+'KBED -- Bedford Data'!U39)/2</f>
        <v>0.95</v>
      </c>
      <c r="R39">
        <f>+('KBOS -- Logan Data'!V39+'KBED -- Bedford Data'!V39)/2</f>
        <v>1.3</v>
      </c>
      <c r="S39">
        <f>+('KBOS -- Logan Data'!W39+'KBED -- Bedford Data'!W39)/2</f>
        <v>1.7</v>
      </c>
      <c r="T39">
        <f>+('KBOS -- Logan Data'!X39+'KBED -- Bedford Data'!X39)/2</f>
        <v>2.2999999999999998</v>
      </c>
      <c r="U39">
        <f>+('KBOS -- Logan Data'!Y39+'KBED -- Bedford Data'!Y39)/2</f>
        <v>3.1</v>
      </c>
      <c r="V39">
        <f>+('KBOS -- Logan Data'!Z39+'KBED -- Bedford Data'!Z39)/2</f>
        <v>4.4000000000000004</v>
      </c>
      <c r="W39">
        <f>+('KBOS -- Logan Data'!AA39+'KBED -- Bedford Data'!AA39)/2</f>
        <v>6.25</v>
      </c>
      <c r="X39">
        <f>+('KBOS -- Logan Data'!AB39+'KBED -- Bedford Data'!AB39)/2</f>
        <v>8.7999999999999989</v>
      </c>
      <c r="Y39">
        <f>+('KBOS -- Logan Data'!AH39+'KBED -- Bedford Data'!AH39)/2</f>
        <v>11.85</v>
      </c>
      <c r="Z39">
        <f>+('KBOS -- Logan Data'!AI39+'KBED -- Bedford Data'!AI39)/2</f>
        <v>15.8</v>
      </c>
      <c r="AA39">
        <f>+('KBOS -- Logan Data'!AJ39+'KBED -- Bedford Data'!AJ39)/2</f>
        <v>20</v>
      </c>
      <c r="AB39">
        <f>+('KBOS -- Logan Data'!AK39+'KBED -- Bedford Data'!AK39)/2</f>
        <v>24.900000000000002</v>
      </c>
      <c r="AC39">
        <f>+('KBOS -- Logan Data'!AL39+'KBED -- Bedford Data'!AL39)/2</f>
        <v>31</v>
      </c>
      <c r="AD39">
        <f>+('KBOS -- Logan Data'!AM39+'KBED -- Bedford Data'!AM39)/2</f>
        <v>38.1</v>
      </c>
      <c r="AE39">
        <f>+('KBOS -- Logan Data'!AN39+'KBED -- Bedford Data'!AN39)/2</f>
        <v>46.45</v>
      </c>
      <c r="AF39">
        <f>+('KBOS -- Logan Data'!AO39+'KBED -- Bedford Data'!AO39)/2</f>
        <v>55.7</v>
      </c>
      <c r="AG39">
        <f>+('KBOS -- Logan Data'!AP39+'KBED -- Bedford Data'!AP39)/2</f>
        <v>66.45</v>
      </c>
      <c r="AH39">
        <f>+('KBOS -- Logan Data'!AQ39+'KBED -- Bedford Data'!AQ39)/2</f>
        <v>77.800000000000011</v>
      </c>
      <c r="AI39">
        <f>+('KBOS -- Logan Data'!AR39+'KBED -- Bedford Data'!AR39)/2</f>
        <v>90.85</v>
      </c>
    </row>
    <row r="40" spans="1:35" x14ac:dyDescent="0.25">
      <c r="A40" s="1">
        <v>37500</v>
      </c>
      <c r="B40">
        <f>+('KBOS -- Logan Data'!B40+'KBED -- Bedford Data'!B40)/2</f>
        <v>0</v>
      </c>
      <c r="C40">
        <f>+('KBOS -- Logan Data'!C40+'KBED -- Bedford Data'!C40)/2</f>
        <v>0</v>
      </c>
      <c r="D40">
        <f>+('KBOS -- Logan Data'!D40+'KBED -- Bedford Data'!D40)/2</f>
        <v>0</v>
      </c>
      <c r="E40">
        <f>+('KBOS -- Logan Data'!E40+'KBED -- Bedford Data'!E40)/2</f>
        <v>0.05</v>
      </c>
      <c r="F40">
        <f>+('KBOS -- Logan Data'!F40+'KBED -- Bedford Data'!F40)/2</f>
        <v>0.1</v>
      </c>
      <c r="G40">
        <f>+('KBOS -- Logan Data'!G40+'KBED -- Bedford Data'!G40)/2</f>
        <v>0.2</v>
      </c>
      <c r="H40">
        <f>+('KBOS -- Logan Data'!H40+'KBED -- Bedford Data'!H40)/2</f>
        <v>0.3</v>
      </c>
      <c r="I40">
        <f>+('KBOS -- Logan Data'!I40+'KBED -- Bedford Data'!I40)/2</f>
        <v>0.45</v>
      </c>
      <c r="J40">
        <f>+('KBOS -- Logan Data'!J40+'KBED -- Bedford Data'!J40)/2</f>
        <v>0.6</v>
      </c>
      <c r="K40">
        <f>+('KBOS -- Logan Data'!K40+'KBED -- Bedford Data'!K40)/2</f>
        <v>0.9</v>
      </c>
      <c r="L40">
        <f>+('KBOS -- Logan Data'!L40+'KBED -- Bedford Data'!L40)/2</f>
        <v>1.4</v>
      </c>
      <c r="M40">
        <f>+('KBOS -- Logan Data'!M40+'KBED -- Bedford Data'!M40)/2</f>
        <v>2</v>
      </c>
      <c r="N40">
        <f>+('KBOS -- Logan Data'!R40+'KBED -- Bedford Data'!R40)/2</f>
        <v>3.05</v>
      </c>
      <c r="O40">
        <f>+('KBOS -- Logan Data'!S40+'KBED -- Bedford Data'!S40)/2</f>
        <v>4.1500000000000004</v>
      </c>
      <c r="P40">
        <f>+('KBOS -- Logan Data'!T40+'KBED -- Bedford Data'!T40)/2</f>
        <v>5.7</v>
      </c>
      <c r="Q40">
        <f>+('KBOS -- Logan Data'!U40+'KBED -- Bedford Data'!U40)/2</f>
        <v>7.45</v>
      </c>
      <c r="R40">
        <f>+('KBOS -- Logan Data'!V40+'KBED -- Bedford Data'!V40)/2</f>
        <v>9.5</v>
      </c>
      <c r="S40">
        <f>+('KBOS -- Logan Data'!W40+'KBED -- Bedford Data'!W40)/2</f>
        <v>11.75</v>
      </c>
      <c r="T40">
        <f>+('KBOS -- Logan Data'!X40+'KBED -- Bedford Data'!X40)/2</f>
        <v>14.4</v>
      </c>
      <c r="U40">
        <f>+('KBOS -- Logan Data'!Y40+'KBED -- Bedford Data'!Y40)/2</f>
        <v>17.599999999999998</v>
      </c>
      <c r="V40">
        <f>+('KBOS -- Logan Data'!Z40+'KBED -- Bedford Data'!Z40)/2</f>
        <v>21.5</v>
      </c>
      <c r="W40">
        <f>+('KBOS -- Logan Data'!AA40+'KBED -- Bedford Data'!AA40)/2</f>
        <v>26.25</v>
      </c>
      <c r="X40">
        <f>+('KBOS -- Logan Data'!AB40+'KBED -- Bedford Data'!AB40)/2</f>
        <v>32.1</v>
      </c>
      <c r="Y40">
        <f>+('KBOS -- Logan Data'!AH40+'KBED -- Bedford Data'!AH40)/2</f>
        <v>39.4</v>
      </c>
      <c r="Z40">
        <f>+('KBOS -- Logan Data'!AI40+'KBED -- Bedford Data'!AI40)/2</f>
        <v>47.85</v>
      </c>
      <c r="AA40">
        <f>+('KBOS -- Logan Data'!AJ40+'KBED -- Bedford Data'!AJ40)/2</f>
        <v>57.900000000000006</v>
      </c>
      <c r="AB40">
        <f>+('KBOS -- Logan Data'!AK40+'KBED -- Bedford Data'!AK40)/2</f>
        <v>69.599999999999994</v>
      </c>
      <c r="AC40">
        <f>+('KBOS -- Logan Data'!AL40+'KBED -- Bedford Data'!AL40)/2</f>
        <v>82.6</v>
      </c>
      <c r="AD40">
        <f>+('KBOS -- Logan Data'!AM40+'KBED -- Bedford Data'!AM40)/2</f>
        <v>96.55</v>
      </c>
      <c r="AE40">
        <f>+('KBOS -- Logan Data'!AN40+'KBED -- Bedford Data'!AN40)/2</f>
        <v>112.45</v>
      </c>
      <c r="AF40">
        <f>+('KBOS -- Logan Data'!AO40+'KBED -- Bedford Data'!AO40)/2</f>
        <v>129.05000000000001</v>
      </c>
      <c r="AG40">
        <f>+('KBOS -- Logan Data'!AP40+'KBED -- Bedford Data'!AP40)/2</f>
        <v>146.5</v>
      </c>
      <c r="AH40">
        <f>+('KBOS -- Logan Data'!AQ40+'KBED -- Bedford Data'!AQ40)/2</f>
        <v>165.05</v>
      </c>
      <c r="AI40">
        <f>+('KBOS -- Logan Data'!AR40+'KBED -- Bedford Data'!AR40)/2</f>
        <v>185.1</v>
      </c>
    </row>
    <row r="41" spans="1:35" x14ac:dyDescent="0.25">
      <c r="A41" s="1">
        <v>37530</v>
      </c>
      <c r="B41">
        <f>+('KBOS -- Logan Data'!B41+'KBED -- Bedford Data'!B41)/2</f>
        <v>20.95</v>
      </c>
      <c r="C41">
        <f>+('KBOS -- Logan Data'!C41+'KBED -- Bedford Data'!C41)/2</f>
        <v>25.849999999999998</v>
      </c>
      <c r="D41">
        <f>+('KBOS -- Logan Data'!D41+'KBED -- Bedford Data'!D41)/2</f>
        <v>31.299999999999997</v>
      </c>
      <c r="E41">
        <f>+('KBOS -- Logan Data'!E41+'KBED -- Bedford Data'!E41)/2</f>
        <v>37.450000000000003</v>
      </c>
      <c r="F41">
        <f>+('KBOS -- Logan Data'!F41+'KBED -- Bedford Data'!F41)/2</f>
        <v>44</v>
      </c>
      <c r="G41">
        <f>+('KBOS -- Logan Data'!G41+'KBED -- Bedford Data'!G41)/2</f>
        <v>51.400000000000006</v>
      </c>
      <c r="H41">
        <f>+('KBOS -- Logan Data'!H41+'KBED -- Bedford Data'!H41)/2</f>
        <v>59.85</v>
      </c>
      <c r="I41">
        <f>+('KBOS -- Logan Data'!I41+'KBED -- Bedford Data'!I41)/2</f>
        <v>68.95</v>
      </c>
      <c r="J41">
        <f>+('KBOS -- Logan Data'!J41+'KBED -- Bedford Data'!J41)/2</f>
        <v>78.8</v>
      </c>
      <c r="K41">
        <f>+('KBOS -- Logan Data'!K41+'KBED -- Bedford Data'!K41)/2</f>
        <v>89.949999999999989</v>
      </c>
      <c r="L41">
        <f>+('KBOS -- Logan Data'!L41+'KBED -- Bedford Data'!L41)/2</f>
        <v>101.95</v>
      </c>
      <c r="M41">
        <f>+('KBOS -- Logan Data'!M41+'KBED -- Bedford Data'!M41)/2</f>
        <v>114.94999999999999</v>
      </c>
      <c r="N41">
        <f>+('KBOS -- Logan Data'!R41+'KBED -- Bedford Data'!R41)/2</f>
        <v>128.9</v>
      </c>
      <c r="O41">
        <f>+('KBOS -- Logan Data'!S41+'KBED -- Bedford Data'!S41)/2</f>
        <v>144.25</v>
      </c>
      <c r="P41">
        <f>+('KBOS -- Logan Data'!T41+'KBED -- Bedford Data'!T41)/2</f>
        <v>160.35</v>
      </c>
      <c r="Q41">
        <f>+('KBOS -- Logan Data'!U41+'KBED -- Bedford Data'!U41)/2</f>
        <v>177.55</v>
      </c>
      <c r="R41">
        <f>+('KBOS -- Logan Data'!V41+'KBED -- Bedford Data'!V41)/2</f>
        <v>195.55</v>
      </c>
      <c r="S41">
        <f>+('KBOS -- Logan Data'!W41+'KBED -- Bedford Data'!W41)/2</f>
        <v>215.25</v>
      </c>
      <c r="T41">
        <f>+('KBOS -- Logan Data'!X41+'KBED -- Bedford Data'!X41)/2</f>
        <v>235.95</v>
      </c>
      <c r="U41">
        <f>+('KBOS -- Logan Data'!Y41+'KBED -- Bedford Data'!Y41)/2</f>
        <v>258.2</v>
      </c>
      <c r="V41">
        <f>+('KBOS -- Logan Data'!Z41+'KBED -- Bedford Data'!Z41)/2</f>
        <v>282.2</v>
      </c>
      <c r="W41">
        <f>+('KBOS -- Logan Data'!AA41+'KBED -- Bedford Data'!AA41)/2</f>
        <v>307.64999999999998</v>
      </c>
      <c r="X41">
        <f>+('KBOS -- Logan Data'!AB41+'KBED -- Bedford Data'!AB41)/2</f>
        <v>333.8</v>
      </c>
      <c r="Y41">
        <f>+('KBOS -- Logan Data'!AH41+'KBED -- Bedford Data'!AH41)/2</f>
        <v>360.54999999999995</v>
      </c>
      <c r="Z41">
        <f>+('KBOS -- Logan Data'!AI41+'KBED -- Bedford Data'!AI41)/2</f>
        <v>387.79999999999995</v>
      </c>
      <c r="AA41">
        <f>+('KBOS -- Logan Data'!AJ41+'KBED -- Bedford Data'!AJ41)/2</f>
        <v>415.3</v>
      </c>
      <c r="AB41">
        <f>+('KBOS -- Logan Data'!AK41+'KBED -- Bedford Data'!AK41)/2</f>
        <v>443</v>
      </c>
      <c r="AC41">
        <f>+('KBOS -- Logan Data'!AL41+'KBED -- Bedford Data'!AL41)/2</f>
        <v>470.9</v>
      </c>
      <c r="AD41">
        <f>+('KBOS -- Logan Data'!AM41+'KBED -- Bedford Data'!AM41)/2</f>
        <v>498.84999999999997</v>
      </c>
      <c r="AE41">
        <f>+('KBOS -- Logan Data'!AN41+'KBED -- Bedford Data'!AN41)/2</f>
        <v>527.04999999999995</v>
      </c>
      <c r="AF41">
        <f>+('KBOS -- Logan Data'!AO41+'KBED -- Bedford Data'!AO41)/2</f>
        <v>555.35</v>
      </c>
      <c r="AG41">
        <f>+('KBOS -- Logan Data'!AP41+'KBED -- Bedford Data'!AP41)/2</f>
        <v>584.09999999999991</v>
      </c>
      <c r="AH41">
        <f>+('KBOS -- Logan Data'!AQ41+'KBED -- Bedford Data'!AQ41)/2</f>
        <v>613.04999999999995</v>
      </c>
      <c r="AI41">
        <f>+('KBOS -- Logan Data'!AR41+'KBED -- Bedford Data'!AR41)/2</f>
        <v>642.29999999999995</v>
      </c>
    </row>
    <row r="42" spans="1:35" x14ac:dyDescent="0.25">
      <c r="A42" s="1">
        <v>37561</v>
      </c>
      <c r="B42">
        <f>+('KBOS -- Logan Data'!B42+'KBED -- Bedford Data'!B42)/2</f>
        <v>72.05</v>
      </c>
      <c r="C42">
        <f>+('KBOS -- Logan Data'!C42+'KBED -- Bedford Data'!C42)/2</f>
        <v>84.4</v>
      </c>
      <c r="D42">
        <f>+('KBOS -- Logan Data'!D42+'KBED -- Bedford Data'!D42)/2</f>
        <v>98.05</v>
      </c>
      <c r="E42">
        <f>+('KBOS -- Logan Data'!E42+'KBED -- Bedford Data'!E42)/2</f>
        <v>112.95</v>
      </c>
      <c r="F42">
        <f>+('KBOS -- Logan Data'!F42+'KBED -- Bedford Data'!F42)/2</f>
        <v>129.19999999999999</v>
      </c>
      <c r="G42">
        <f>+('KBOS -- Logan Data'!G42+'KBED -- Bedford Data'!G42)/2</f>
        <v>146.35000000000002</v>
      </c>
      <c r="H42">
        <f>+('KBOS -- Logan Data'!H42+'KBED -- Bedford Data'!H42)/2</f>
        <v>164.60000000000002</v>
      </c>
      <c r="I42">
        <f>+('KBOS -- Logan Data'!I42+'KBED -- Bedford Data'!I42)/2</f>
        <v>184.2</v>
      </c>
      <c r="J42">
        <f>+('KBOS -- Logan Data'!J42+'KBED -- Bedford Data'!J42)/2</f>
        <v>205.3</v>
      </c>
      <c r="K42">
        <f>+('KBOS -- Logan Data'!K42+'KBED -- Bedford Data'!K42)/2</f>
        <v>227.95</v>
      </c>
      <c r="L42">
        <f>+('KBOS -- Logan Data'!L42+'KBED -- Bedford Data'!L42)/2</f>
        <v>251.35</v>
      </c>
      <c r="M42">
        <f>+('KBOS -- Logan Data'!M42+'KBED -- Bedford Data'!M42)/2</f>
        <v>275.8</v>
      </c>
      <c r="N42">
        <f>+('KBOS -- Logan Data'!R42+'KBED -- Bedford Data'!R42)/2</f>
        <v>300.85000000000002</v>
      </c>
      <c r="O42">
        <f>+('KBOS -- Logan Data'!S42+'KBED -- Bedford Data'!S42)/2</f>
        <v>326.29999999999995</v>
      </c>
      <c r="P42">
        <f>+('KBOS -- Logan Data'!T42+'KBED -- Bedford Data'!T42)/2</f>
        <v>352.25</v>
      </c>
      <c r="Q42">
        <f>+('KBOS -- Logan Data'!U42+'KBED -- Bedford Data'!U42)/2</f>
        <v>378.54999999999995</v>
      </c>
      <c r="R42">
        <f>+('KBOS -- Logan Data'!V42+'KBED -- Bedford Data'!V42)/2</f>
        <v>405.2</v>
      </c>
      <c r="S42">
        <f>+('KBOS -- Logan Data'!W42+'KBED -- Bedford Data'!W42)/2</f>
        <v>432.2</v>
      </c>
      <c r="T42">
        <f>+('KBOS -- Logan Data'!X42+'KBED -- Bedford Data'!X42)/2</f>
        <v>459.54999999999995</v>
      </c>
      <c r="U42">
        <f>+('KBOS -- Logan Data'!Y42+'KBED -- Bedford Data'!Y42)/2</f>
        <v>487.1</v>
      </c>
      <c r="V42">
        <f>+('KBOS -- Logan Data'!Z42+'KBED -- Bedford Data'!Z42)/2</f>
        <v>514.95000000000005</v>
      </c>
      <c r="W42">
        <f>+('KBOS -- Logan Data'!AA42+'KBED -- Bedford Data'!AA42)/2</f>
        <v>543.1</v>
      </c>
      <c r="X42">
        <f>+('KBOS -- Logan Data'!AB42+'KBED -- Bedford Data'!AB42)/2</f>
        <v>571.4</v>
      </c>
      <c r="Y42">
        <f>+('KBOS -- Logan Data'!AH42+'KBED -- Bedford Data'!AH42)/2</f>
        <v>599.75</v>
      </c>
      <c r="Z42">
        <f>+('KBOS -- Logan Data'!AI42+'KBED -- Bedford Data'!AI42)/2</f>
        <v>628.34999999999991</v>
      </c>
      <c r="AA42">
        <f>+('KBOS -- Logan Data'!AJ42+'KBED -- Bedford Data'!AJ42)/2</f>
        <v>656.9</v>
      </c>
      <c r="AB42">
        <f>+('KBOS -- Logan Data'!AK42+'KBED -- Bedford Data'!AK42)/2</f>
        <v>685.6</v>
      </c>
      <c r="AC42">
        <f>+('KBOS -- Logan Data'!AL42+'KBED -- Bedford Data'!AL42)/2</f>
        <v>714.6</v>
      </c>
      <c r="AD42">
        <f>+('KBOS -- Logan Data'!AM42+'KBED -- Bedford Data'!AM42)/2</f>
        <v>743.85</v>
      </c>
      <c r="AE42">
        <f>+('KBOS -- Logan Data'!AN42+'KBED -- Bedford Data'!AN42)/2</f>
        <v>773.2</v>
      </c>
      <c r="AF42">
        <f>+('KBOS -- Logan Data'!AO42+'KBED -- Bedford Data'!AO42)/2</f>
        <v>802.8</v>
      </c>
      <c r="AG42">
        <f>+('KBOS -- Logan Data'!AP42+'KBED -- Bedford Data'!AP42)/2</f>
        <v>832.75</v>
      </c>
      <c r="AH42">
        <f>+('KBOS -- Logan Data'!AQ42+'KBED -- Bedford Data'!AQ42)/2</f>
        <v>862.65</v>
      </c>
      <c r="AI42">
        <f>+('KBOS -- Logan Data'!AR42+'KBED -- Bedford Data'!AR42)/2</f>
        <v>892.65</v>
      </c>
    </row>
    <row r="43" spans="1:35" x14ac:dyDescent="0.25">
      <c r="A43" s="1">
        <v>37591</v>
      </c>
      <c r="B43">
        <f>+('KBOS -- Logan Data'!B43+'KBED -- Bedford Data'!B43)/2</f>
        <v>232.15</v>
      </c>
      <c r="C43">
        <f>+('KBOS -- Logan Data'!C43+'KBED -- Bedford Data'!C43)/2</f>
        <v>256.45</v>
      </c>
      <c r="D43">
        <f>+('KBOS -- Logan Data'!D43+'KBED -- Bedford Data'!D43)/2</f>
        <v>282.2</v>
      </c>
      <c r="E43">
        <f>+('KBOS -- Logan Data'!E43+'KBED -- Bedford Data'!E43)/2</f>
        <v>309</v>
      </c>
      <c r="F43">
        <f>+('KBOS -- Logan Data'!F43+'KBED -- Bedford Data'!F43)/2</f>
        <v>336.9</v>
      </c>
      <c r="G43">
        <f>+('KBOS -- Logan Data'!G43+'KBED -- Bedford Data'!G43)/2</f>
        <v>365.3</v>
      </c>
      <c r="H43">
        <f>+('KBOS -- Logan Data'!H43+'KBED -- Bedford Data'!H43)/2</f>
        <v>394.4</v>
      </c>
      <c r="I43">
        <f>+('KBOS -- Logan Data'!I43+'KBED -- Bedford Data'!I43)/2</f>
        <v>424.04999999999995</v>
      </c>
      <c r="J43">
        <f>+('KBOS -- Logan Data'!J43+'KBED -- Bedford Data'!J43)/2</f>
        <v>454.1</v>
      </c>
      <c r="K43">
        <f>+('KBOS -- Logan Data'!K43+'KBED -- Bedford Data'!K43)/2</f>
        <v>484.25</v>
      </c>
      <c r="L43">
        <f>+('KBOS -- Logan Data'!L43+'KBED -- Bedford Data'!L43)/2</f>
        <v>514.5</v>
      </c>
      <c r="M43">
        <f>+('KBOS -- Logan Data'!M43+'KBED -- Bedford Data'!M43)/2</f>
        <v>544.9</v>
      </c>
      <c r="N43">
        <f>+('KBOS -- Logan Data'!R43+'KBED -- Bedford Data'!R43)/2</f>
        <v>575.29999999999995</v>
      </c>
      <c r="O43">
        <f>+('KBOS -- Logan Data'!S43+'KBED -- Bedford Data'!S43)/2</f>
        <v>605.79999999999995</v>
      </c>
      <c r="P43">
        <f>+('KBOS -- Logan Data'!T43+'KBED -- Bedford Data'!T43)/2</f>
        <v>636.4</v>
      </c>
      <c r="Q43">
        <f>+('KBOS -- Logan Data'!U43+'KBED -- Bedford Data'!U43)/2</f>
        <v>667</v>
      </c>
      <c r="R43">
        <f>+('KBOS -- Logan Data'!V43+'KBED -- Bedford Data'!V43)/2</f>
        <v>697.6</v>
      </c>
      <c r="S43">
        <f>+('KBOS -- Logan Data'!W43+'KBED -- Bedford Data'!W43)/2</f>
        <v>728.3</v>
      </c>
      <c r="T43">
        <f>+('KBOS -- Logan Data'!X43+'KBED -- Bedford Data'!X43)/2</f>
        <v>759</v>
      </c>
      <c r="U43">
        <f>+('KBOS -- Logan Data'!Y43+'KBED -- Bedford Data'!Y43)/2</f>
        <v>789.7</v>
      </c>
      <c r="V43">
        <f>+('KBOS -- Logan Data'!Z43+'KBED -- Bedford Data'!Z43)/2</f>
        <v>820.45</v>
      </c>
      <c r="W43">
        <f>+('KBOS -- Logan Data'!AA43+'KBED -- Bedford Data'!AA43)/2</f>
        <v>851.25</v>
      </c>
      <c r="X43">
        <f>+('KBOS -- Logan Data'!AB43+'KBED -- Bedford Data'!AB43)/2</f>
        <v>882.09999999999991</v>
      </c>
      <c r="Y43">
        <f>+('KBOS -- Logan Data'!AH43+'KBED -- Bedford Data'!AH43)/2</f>
        <v>913.09999999999991</v>
      </c>
      <c r="Z43">
        <f>+('KBOS -- Logan Data'!AI43+'KBED -- Bedford Data'!AI43)/2</f>
        <v>944.09999999999991</v>
      </c>
      <c r="AA43">
        <f>+('KBOS -- Logan Data'!AJ43+'KBED -- Bedford Data'!AJ43)/2</f>
        <v>975.1</v>
      </c>
      <c r="AB43">
        <f>+('KBOS -- Logan Data'!AK43+'KBED -- Bedford Data'!AK43)/2</f>
        <v>1006.1</v>
      </c>
      <c r="AC43">
        <f>+('KBOS -- Logan Data'!AL43+'KBED -- Bedford Data'!AL43)/2</f>
        <v>1037.0999999999999</v>
      </c>
      <c r="AD43">
        <f>+('KBOS -- Logan Data'!AM43+'KBED -- Bedford Data'!AM43)/2</f>
        <v>1068.0999999999999</v>
      </c>
      <c r="AE43">
        <f>+('KBOS -- Logan Data'!AN43+'KBED -- Bedford Data'!AN43)/2</f>
        <v>1099.0999999999999</v>
      </c>
      <c r="AF43">
        <f>+('KBOS -- Logan Data'!AO43+'KBED -- Bedford Data'!AO43)/2</f>
        <v>1130.0999999999999</v>
      </c>
      <c r="AG43">
        <f>+('KBOS -- Logan Data'!AP43+'KBED -- Bedford Data'!AP43)/2</f>
        <v>1161.0999999999999</v>
      </c>
      <c r="AH43">
        <f>+('KBOS -- Logan Data'!AQ43+'KBED -- Bedford Data'!AQ43)/2</f>
        <v>1192.0999999999999</v>
      </c>
      <c r="AI43">
        <f>+('KBOS -- Logan Data'!AR43+'KBED -- Bedford Data'!AR43)/2</f>
        <v>1223.0999999999999</v>
      </c>
    </row>
    <row r="44" spans="1:35" x14ac:dyDescent="0.25">
      <c r="A44" s="1">
        <v>37622</v>
      </c>
      <c r="B44">
        <f>+('KBOS -- Logan Data'!B44+'KBED -- Bedford Data'!B44)/2</f>
        <v>500.4</v>
      </c>
      <c r="C44">
        <f>+('KBOS -- Logan Data'!C44+'KBED -- Bedford Data'!C44)/2</f>
        <v>530.85</v>
      </c>
      <c r="D44">
        <f>+('KBOS -- Logan Data'!D44+'KBED -- Bedford Data'!D44)/2</f>
        <v>561.40000000000009</v>
      </c>
      <c r="E44">
        <f>+('KBOS -- Logan Data'!E44+'KBED -- Bedford Data'!E44)/2</f>
        <v>592.04999999999995</v>
      </c>
      <c r="F44">
        <f>+('KBOS -- Logan Data'!F44+'KBED -- Bedford Data'!F44)/2</f>
        <v>622.79999999999995</v>
      </c>
      <c r="G44">
        <f>+('KBOS -- Logan Data'!G44+'KBED -- Bedford Data'!G44)/2</f>
        <v>653.65000000000009</v>
      </c>
      <c r="H44">
        <f>+('KBOS -- Logan Data'!H44+'KBED -- Bedford Data'!H44)/2</f>
        <v>684.65000000000009</v>
      </c>
      <c r="I44">
        <f>+('KBOS -- Logan Data'!I44+'KBED -- Bedford Data'!I44)/2</f>
        <v>715.65000000000009</v>
      </c>
      <c r="J44">
        <f>+('KBOS -- Logan Data'!J44+'KBED -- Bedford Data'!J44)/2</f>
        <v>746.65000000000009</v>
      </c>
      <c r="K44">
        <f>+('KBOS -- Logan Data'!K44+'KBED -- Bedford Data'!K44)/2</f>
        <v>777.65000000000009</v>
      </c>
      <c r="L44">
        <f>+('KBOS -- Logan Data'!L44+'KBED -- Bedford Data'!L44)/2</f>
        <v>808.65000000000009</v>
      </c>
      <c r="M44">
        <f>+('KBOS -- Logan Data'!M44+'KBED -- Bedford Data'!M44)/2</f>
        <v>839.65000000000009</v>
      </c>
      <c r="N44">
        <f>+('KBOS -- Logan Data'!R44+'KBED -- Bedford Data'!R44)/2</f>
        <v>870.65000000000009</v>
      </c>
      <c r="O44">
        <f>+('KBOS -- Logan Data'!S44+'KBED -- Bedford Data'!S44)/2</f>
        <v>901.65000000000009</v>
      </c>
      <c r="P44">
        <f>+('KBOS -- Logan Data'!T44+'KBED -- Bedford Data'!T44)/2</f>
        <v>932.65000000000009</v>
      </c>
      <c r="Q44">
        <f>+('KBOS -- Logan Data'!U44+'KBED -- Bedford Data'!U44)/2</f>
        <v>963.65</v>
      </c>
      <c r="R44">
        <f>+('KBOS -- Logan Data'!V44+'KBED -- Bedford Data'!V44)/2</f>
        <v>994.65</v>
      </c>
      <c r="S44">
        <f>+('KBOS -- Logan Data'!W44+'KBED -- Bedford Data'!W44)/2</f>
        <v>1025.6500000000001</v>
      </c>
      <c r="T44">
        <f>+('KBOS -- Logan Data'!X44+'KBED -- Bedford Data'!X44)/2</f>
        <v>1056.6500000000001</v>
      </c>
      <c r="U44">
        <f>+('KBOS -- Logan Data'!Y44+'KBED -- Bedford Data'!Y44)/2</f>
        <v>1087.6500000000001</v>
      </c>
      <c r="V44">
        <f>+('KBOS -- Logan Data'!Z44+'KBED -- Bedford Data'!Z44)/2</f>
        <v>1118.6500000000001</v>
      </c>
      <c r="W44">
        <f>+('KBOS -- Logan Data'!AA44+'KBED -- Bedford Data'!AA44)/2</f>
        <v>1149.6500000000001</v>
      </c>
      <c r="X44">
        <f>+('KBOS -- Logan Data'!AB44+'KBED -- Bedford Data'!AB44)/2</f>
        <v>1180.6500000000001</v>
      </c>
      <c r="Y44">
        <f>+('KBOS -- Logan Data'!AH44+'KBED -- Bedford Data'!AH44)/2</f>
        <v>1211.6500000000001</v>
      </c>
      <c r="Z44">
        <f>+('KBOS -- Logan Data'!AI44+'KBED -- Bedford Data'!AI44)/2</f>
        <v>1242.6500000000001</v>
      </c>
      <c r="AA44">
        <f>+('KBOS -- Logan Data'!AJ44+'KBED -- Bedford Data'!AJ44)/2</f>
        <v>1273.6500000000001</v>
      </c>
      <c r="AB44">
        <f>+('KBOS -- Logan Data'!AK44+'KBED -- Bedford Data'!AK44)/2</f>
        <v>1304.6500000000001</v>
      </c>
      <c r="AC44">
        <f>+('KBOS -- Logan Data'!AL44+'KBED -- Bedford Data'!AL44)/2</f>
        <v>1335.65</v>
      </c>
      <c r="AD44">
        <f>+('KBOS -- Logan Data'!AM44+'KBED -- Bedford Data'!AM44)/2</f>
        <v>1366.65</v>
      </c>
      <c r="AE44">
        <f>+('KBOS -- Logan Data'!AN44+'KBED -- Bedford Data'!AN44)/2</f>
        <v>1397.65</v>
      </c>
      <c r="AF44">
        <f>+('KBOS -- Logan Data'!AO44+'KBED -- Bedford Data'!AO44)/2</f>
        <v>1428.65</v>
      </c>
      <c r="AG44">
        <f>+('KBOS -- Logan Data'!AP44+'KBED -- Bedford Data'!AP44)/2</f>
        <v>1459.65</v>
      </c>
      <c r="AH44">
        <f>+('KBOS -- Logan Data'!AQ44+'KBED -- Bedford Data'!AQ44)/2</f>
        <v>1490.65</v>
      </c>
      <c r="AI44">
        <f>+('KBOS -- Logan Data'!AR44+'KBED -- Bedford Data'!AR44)/2</f>
        <v>1521.65</v>
      </c>
    </row>
    <row r="45" spans="1:35" x14ac:dyDescent="0.25">
      <c r="A45" s="1">
        <v>37653</v>
      </c>
      <c r="B45">
        <f>+('KBOS -- Logan Data'!B45+'KBED -- Bedford Data'!B45)/2</f>
        <v>367.75</v>
      </c>
      <c r="C45">
        <f>+('KBOS -- Logan Data'!C45+'KBED -- Bedford Data'!C45)/2</f>
        <v>393.75</v>
      </c>
      <c r="D45">
        <f>+('KBOS -- Logan Data'!D45+'KBED -- Bedford Data'!D45)/2</f>
        <v>420.04999999999995</v>
      </c>
      <c r="E45">
        <f>+('KBOS -- Logan Data'!E45+'KBED -- Bedford Data'!E45)/2</f>
        <v>446.45000000000005</v>
      </c>
      <c r="F45">
        <f>+('KBOS -- Logan Data'!F45+'KBED -- Bedford Data'!F45)/2</f>
        <v>473.15</v>
      </c>
      <c r="G45">
        <f>+('KBOS -- Logan Data'!G45+'KBED -- Bedford Data'!G45)/2</f>
        <v>500.05</v>
      </c>
      <c r="H45">
        <f>+('KBOS -- Logan Data'!H45+'KBED -- Bedford Data'!H45)/2</f>
        <v>527.20000000000005</v>
      </c>
      <c r="I45">
        <f>+('KBOS -- Logan Data'!I45+'KBED -- Bedford Data'!I45)/2</f>
        <v>554.65</v>
      </c>
      <c r="J45">
        <f>+('KBOS -- Logan Data'!J45+'KBED -- Bedford Data'!J45)/2</f>
        <v>582.09999999999991</v>
      </c>
      <c r="K45">
        <f>+('KBOS -- Logan Data'!K45+'KBED -- Bedford Data'!K45)/2</f>
        <v>609.70000000000005</v>
      </c>
      <c r="L45">
        <f>+('KBOS -- Logan Data'!L45+'KBED -- Bedford Data'!L45)/2</f>
        <v>637.40000000000009</v>
      </c>
      <c r="M45">
        <f>+('KBOS -- Logan Data'!M45+'KBED -- Bedford Data'!M45)/2</f>
        <v>665.15</v>
      </c>
      <c r="N45">
        <f>+('KBOS -- Logan Data'!R45+'KBED -- Bedford Data'!R45)/2</f>
        <v>692.95</v>
      </c>
      <c r="O45">
        <f>+('KBOS -- Logan Data'!S45+'KBED -- Bedford Data'!S45)/2</f>
        <v>720.75</v>
      </c>
      <c r="P45">
        <f>+('KBOS -- Logan Data'!T45+'KBED -- Bedford Data'!T45)/2</f>
        <v>748.65</v>
      </c>
      <c r="Q45">
        <f>+('KBOS -- Logan Data'!U45+'KBED -- Bedford Data'!U45)/2</f>
        <v>776.59999999999991</v>
      </c>
      <c r="R45">
        <f>+('KBOS -- Logan Data'!V45+'KBED -- Bedford Data'!V45)/2</f>
        <v>804.59999999999991</v>
      </c>
      <c r="S45">
        <f>+('KBOS -- Logan Data'!W45+'KBED -- Bedford Data'!W45)/2</f>
        <v>832.59999999999991</v>
      </c>
      <c r="T45">
        <f>+('KBOS -- Logan Data'!X45+'KBED -- Bedford Data'!X45)/2</f>
        <v>860.59999999999991</v>
      </c>
      <c r="U45">
        <f>+('KBOS -- Logan Data'!Y45+'KBED -- Bedford Data'!Y45)/2</f>
        <v>888.59999999999991</v>
      </c>
      <c r="V45">
        <f>+('KBOS -- Logan Data'!Z45+'KBED -- Bedford Data'!Z45)/2</f>
        <v>916.59999999999991</v>
      </c>
      <c r="W45">
        <f>+('KBOS -- Logan Data'!AA45+'KBED -- Bedford Data'!AA45)/2</f>
        <v>944.59999999999991</v>
      </c>
      <c r="X45">
        <f>+('KBOS -- Logan Data'!AB45+'KBED -- Bedford Data'!AB45)/2</f>
        <v>972.59999999999991</v>
      </c>
      <c r="Y45">
        <f>+('KBOS -- Logan Data'!AH45+'KBED -- Bedford Data'!AH45)/2</f>
        <v>1000.6</v>
      </c>
      <c r="Z45">
        <f>+('KBOS -- Logan Data'!AI45+'KBED -- Bedford Data'!AI45)/2</f>
        <v>1028.5999999999999</v>
      </c>
      <c r="AA45">
        <f>+('KBOS -- Logan Data'!AJ45+'KBED -- Bedford Data'!AJ45)/2</f>
        <v>1056.5999999999999</v>
      </c>
      <c r="AB45">
        <f>+('KBOS -- Logan Data'!AK45+'KBED -- Bedford Data'!AK45)/2</f>
        <v>1084.5999999999999</v>
      </c>
      <c r="AC45">
        <f>+('KBOS -- Logan Data'!AL45+'KBED -- Bedford Data'!AL45)/2</f>
        <v>1112.5999999999999</v>
      </c>
      <c r="AD45">
        <f>+('KBOS -- Logan Data'!AM45+'KBED -- Bedford Data'!AM45)/2</f>
        <v>1140.5999999999999</v>
      </c>
      <c r="AE45">
        <f>+('KBOS -- Logan Data'!AN45+'KBED -- Bedford Data'!AN45)/2</f>
        <v>1168.5999999999999</v>
      </c>
      <c r="AF45">
        <f>+('KBOS -- Logan Data'!AO45+'KBED -- Bedford Data'!AO45)/2</f>
        <v>1196.5999999999999</v>
      </c>
      <c r="AG45">
        <f>+('KBOS -- Logan Data'!AP45+'KBED -- Bedford Data'!AP45)/2</f>
        <v>1224.5999999999999</v>
      </c>
      <c r="AH45">
        <f>+('KBOS -- Logan Data'!AQ45+'KBED -- Bedford Data'!AQ45)/2</f>
        <v>1252.5999999999999</v>
      </c>
      <c r="AI45">
        <f>+('KBOS -- Logan Data'!AR45+'KBED -- Bedford Data'!AR45)/2</f>
        <v>1280.5999999999999</v>
      </c>
    </row>
    <row r="46" spans="1:35" x14ac:dyDescent="0.25">
      <c r="A46" s="1">
        <v>37681</v>
      </c>
      <c r="B46">
        <f>+('KBOS -- Logan Data'!B46+'KBED -- Bedford Data'!B46)/2</f>
        <v>182.95</v>
      </c>
      <c r="C46">
        <f>+('KBOS -- Logan Data'!C46+'KBED -- Bedford Data'!C46)/2</f>
        <v>201.35</v>
      </c>
      <c r="D46">
        <f>+('KBOS -- Logan Data'!D46+'KBED -- Bedford Data'!D46)/2</f>
        <v>220.8</v>
      </c>
      <c r="E46">
        <f>+('KBOS -- Logan Data'!E46+'KBED -- Bedford Data'!E46)/2</f>
        <v>241</v>
      </c>
      <c r="F46">
        <f>+('KBOS -- Logan Data'!F46+'KBED -- Bedford Data'!F46)/2</f>
        <v>262.05</v>
      </c>
      <c r="G46">
        <f>+('KBOS -- Logan Data'!G46+'KBED -- Bedford Data'!G46)/2</f>
        <v>284.04999999999995</v>
      </c>
      <c r="H46">
        <f>+('KBOS -- Logan Data'!H46+'KBED -- Bedford Data'!H46)/2</f>
        <v>306.85000000000002</v>
      </c>
      <c r="I46">
        <f>+('KBOS -- Logan Data'!I46+'KBED -- Bedford Data'!I46)/2</f>
        <v>330.5</v>
      </c>
      <c r="J46">
        <f>+('KBOS -- Logan Data'!J46+'KBED -- Bedford Data'!J46)/2</f>
        <v>354.95</v>
      </c>
      <c r="K46">
        <f>+('KBOS -- Logan Data'!K46+'KBED -- Bedford Data'!K46)/2</f>
        <v>379.9</v>
      </c>
      <c r="L46">
        <f>+('KBOS -- Logan Data'!L46+'KBED -- Bedford Data'!L46)/2</f>
        <v>405.8</v>
      </c>
      <c r="M46">
        <f>+('KBOS -- Logan Data'!M46+'KBED -- Bedford Data'!M46)/2</f>
        <v>431.9</v>
      </c>
      <c r="N46">
        <f>+('KBOS -- Logan Data'!R46+'KBED -- Bedford Data'!R46)/2</f>
        <v>458.55</v>
      </c>
      <c r="O46">
        <f>+('KBOS -- Logan Data'!S46+'KBED -- Bedford Data'!S46)/2</f>
        <v>485.6</v>
      </c>
      <c r="P46">
        <f>+('KBOS -- Logan Data'!T46+'KBED -- Bedford Data'!T46)/2</f>
        <v>513.1</v>
      </c>
      <c r="Q46">
        <f>+('KBOS -- Logan Data'!U46+'KBED -- Bedford Data'!U46)/2</f>
        <v>541.04999999999995</v>
      </c>
      <c r="R46">
        <f>+('KBOS -- Logan Data'!V46+'KBED -- Bedford Data'!V46)/2</f>
        <v>569.35</v>
      </c>
      <c r="S46">
        <f>+('KBOS -- Logan Data'!W46+'KBED -- Bedford Data'!W46)/2</f>
        <v>597.95000000000005</v>
      </c>
      <c r="T46">
        <f>+('KBOS -- Logan Data'!X46+'KBED -- Bedford Data'!X46)/2</f>
        <v>627</v>
      </c>
      <c r="U46">
        <f>+('KBOS -- Logan Data'!Y46+'KBED -- Bedford Data'!Y46)/2</f>
        <v>656.05</v>
      </c>
      <c r="V46">
        <f>+('KBOS -- Logan Data'!Z46+'KBED -- Bedford Data'!Z46)/2</f>
        <v>685.55</v>
      </c>
      <c r="W46">
        <f>+('KBOS -- Logan Data'!AA46+'KBED -- Bedford Data'!AA46)/2</f>
        <v>715.05</v>
      </c>
      <c r="X46">
        <f>+('KBOS -- Logan Data'!AB46+'KBED -- Bedford Data'!AB46)/2</f>
        <v>744.84999999999991</v>
      </c>
      <c r="Y46">
        <f>+('KBOS -- Logan Data'!AH46+'KBED -- Bedford Data'!AH46)/2</f>
        <v>774.75</v>
      </c>
      <c r="Z46">
        <f>+('KBOS -- Logan Data'!AI46+'KBED -- Bedford Data'!AI46)/2</f>
        <v>804.75</v>
      </c>
      <c r="AA46">
        <f>+('KBOS -- Logan Data'!AJ46+'KBED -- Bedford Data'!AJ46)/2</f>
        <v>834.95</v>
      </c>
      <c r="AB46">
        <f>+('KBOS -- Logan Data'!AK46+'KBED -- Bedford Data'!AK46)/2</f>
        <v>865.45</v>
      </c>
      <c r="AC46">
        <f>+('KBOS -- Logan Data'!AL46+'KBED -- Bedford Data'!AL46)/2</f>
        <v>895.85</v>
      </c>
      <c r="AD46">
        <f>+('KBOS -- Logan Data'!AM46+'KBED -- Bedford Data'!AM46)/2</f>
        <v>926.5</v>
      </c>
      <c r="AE46">
        <f>+('KBOS -- Logan Data'!AN46+'KBED -- Bedford Data'!AN46)/2</f>
        <v>957.2</v>
      </c>
      <c r="AF46">
        <f>+('KBOS -- Logan Data'!AO46+'KBED -- Bedford Data'!AO46)/2</f>
        <v>988.15000000000009</v>
      </c>
      <c r="AG46">
        <f>+('KBOS -- Logan Data'!AP46+'KBED -- Bedford Data'!AP46)/2</f>
        <v>1019.0999999999999</v>
      </c>
      <c r="AH46">
        <f>+('KBOS -- Logan Data'!AQ46+'KBED -- Bedford Data'!AQ46)/2</f>
        <v>1050.05</v>
      </c>
      <c r="AI46">
        <f>+('KBOS -- Logan Data'!AR46+'KBED -- Bedford Data'!AR46)/2</f>
        <v>1081.05</v>
      </c>
    </row>
    <row r="47" spans="1:35" x14ac:dyDescent="0.25">
      <c r="A47" s="1">
        <v>37712</v>
      </c>
      <c r="B47">
        <f>+('KBOS -- Logan Data'!B47+'KBED -- Bedford Data'!B47)/2</f>
        <v>55.75</v>
      </c>
      <c r="C47">
        <f>+('KBOS -- Logan Data'!C47+'KBED -- Bedford Data'!C47)/2</f>
        <v>67.2</v>
      </c>
      <c r="D47">
        <f>+('KBOS -- Logan Data'!D47+'KBED -- Bedford Data'!D47)/2</f>
        <v>80.05</v>
      </c>
      <c r="E47">
        <f>+('KBOS -- Logan Data'!E47+'KBED -- Bedford Data'!E47)/2</f>
        <v>94</v>
      </c>
      <c r="F47">
        <f>+('KBOS -- Logan Data'!F47+'KBED -- Bedford Data'!F47)/2</f>
        <v>108.85</v>
      </c>
      <c r="G47">
        <f>+('KBOS -- Logan Data'!G47+'KBED -- Bedford Data'!G47)/2</f>
        <v>124.55</v>
      </c>
      <c r="H47">
        <f>+('KBOS -- Logan Data'!H47+'KBED -- Bedford Data'!H47)/2</f>
        <v>141.35</v>
      </c>
      <c r="I47">
        <f>+('KBOS -- Logan Data'!I47+'KBED -- Bedford Data'!I47)/2</f>
        <v>159</v>
      </c>
      <c r="J47">
        <f>+('KBOS -- Logan Data'!J47+'KBED -- Bedford Data'!J47)/2</f>
        <v>177.64999999999998</v>
      </c>
      <c r="K47">
        <f>+('KBOS -- Logan Data'!K47+'KBED -- Bedford Data'!K47)/2</f>
        <v>197.4</v>
      </c>
      <c r="L47">
        <f>+('KBOS -- Logan Data'!L47+'KBED -- Bedford Data'!L47)/2</f>
        <v>218.05</v>
      </c>
      <c r="M47">
        <f>+('KBOS -- Logan Data'!M47+'KBED -- Bedford Data'!M47)/2</f>
        <v>239.65</v>
      </c>
      <c r="N47">
        <f>+('KBOS -- Logan Data'!R47+'KBED -- Bedford Data'!R47)/2</f>
        <v>262.14999999999998</v>
      </c>
      <c r="O47">
        <f>+('KBOS -- Logan Data'!S47+'KBED -- Bedford Data'!S47)/2</f>
        <v>285.5</v>
      </c>
      <c r="P47">
        <f>+('KBOS -- Logan Data'!T47+'KBED -- Bedford Data'!T47)/2</f>
        <v>309.3</v>
      </c>
      <c r="Q47">
        <f>+('KBOS -- Logan Data'!U47+'KBED -- Bedford Data'!U47)/2</f>
        <v>333.6</v>
      </c>
      <c r="R47">
        <f>+('KBOS -- Logan Data'!V47+'KBED -- Bedford Data'!V47)/2</f>
        <v>358.15</v>
      </c>
      <c r="S47">
        <f>+('KBOS -- Logan Data'!W47+'KBED -- Bedford Data'!W47)/2</f>
        <v>383.5</v>
      </c>
      <c r="T47">
        <f>+('KBOS -- Logan Data'!X47+'KBED -- Bedford Data'!X47)/2</f>
        <v>408.55</v>
      </c>
      <c r="U47">
        <f>+('KBOS -- Logan Data'!Y47+'KBED -- Bedford Data'!Y47)/2</f>
        <v>434.3</v>
      </c>
      <c r="V47">
        <f>+('KBOS -- Logan Data'!Z47+'KBED -- Bedford Data'!Z47)/2</f>
        <v>460.20000000000005</v>
      </c>
      <c r="W47">
        <f>+('KBOS -- Logan Data'!AA47+'KBED -- Bedford Data'!AA47)/2</f>
        <v>486.6</v>
      </c>
      <c r="X47">
        <f>+('KBOS -- Logan Data'!AB47+'KBED -- Bedford Data'!AB47)/2</f>
        <v>513.25</v>
      </c>
      <c r="Y47">
        <f>+('KBOS -- Logan Data'!AH47+'KBED -- Bedford Data'!AH47)/2</f>
        <v>540</v>
      </c>
      <c r="Z47">
        <f>+('KBOS -- Logan Data'!AI47+'KBED -- Bedford Data'!AI47)/2</f>
        <v>567.25</v>
      </c>
      <c r="AA47">
        <f>+('KBOS -- Logan Data'!AJ47+'KBED -- Bedford Data'!AJ47)/2</f>
        <v>594.54999999999995</v>
      </c>
      <c r="AB47">
        <f>+('KBOS -- Logan Data'!AK47+'KBED -- Bedford Data'!AK47)/2</f>
        <v>622.20000000000005</v>
      </c>
      <c r="AC47">
        <f>+('KBOS -- Logan Data'!AL47+'KBED -- Bedford Data'!AL47)/2</f>
        <v>650.04999999999995</v>
      </c>
      <c r="AD47">
        <f>+('KBOS -- Logan Data'!AM47+'KBED -- Bedford Data'!AM47)/2</f>
        <v>678</v>
      </c>
      <c r="AE47">
        <f>+('KBOS -- Logan Data'!AN47+'KBED -- Bedford Data'!AN47)/2</f>
        <v>706.25</v>
      </c>
      <c r="AF47">
        <f>+('KBOS -- Logan Data'!AO47+'KBED -- Bedford Data'!AO47)/2</f>
        <v>734.55</v>
      </c>
      <c r="AG47">
        <f>+('KBOS -- Logan Data'!AP47+'KBED -- Bedford Data'!AP47)/2</f>
        <v>763.05</v>
      </c>
      <c r="AH47">
        <f>+('KBOS -- Logan Data'!AQ47+'KBED -- Bedford Data'!AQ47)/2</f>
        <v>791.55</v>
      </c>
      <c r="AI47">
        <f>+('KBOS -- Logan Data'!AR47+'KBED -- Bedford Data'!AR47)/2</f>
        <v>820.15000000000009</v>
      </c>
    </row>
    <row r="48" spans="1:35" x14ac:dyDescent="0.25">
      <c r="A48" s="1">
        <v>37742</v>
      </c>
      <c r="B48">
        <f>+('KBOS -- Logan Data'!B48+'KBED -- Bedford Data'!B48)/2</f>
        <v>1.2</v>
      </c>
      <c r="C48">
        <f>+('KBOS -- Logan Data'!C48+'KBED -- Bedford Data'!C48)/2</f>
        <v>1.55</v>
      </c>
      <c r="D48">
        <f>+('KBOS -- Logan Data'!D48+'KBED -- Bedford Data'!D48)/2</f>
        <v>2</v>
      </c>
      <c r="E48">
        <f>+('KBOS -- Logan Data'!E48+'KBED -- Bedford Data'!E48)/2</f>
        <v>2.5</v>
      </c>
      <c r="F48">
        <f>+('KBOS -- Logan Data'!F48+'KBED -- Bedford Data'!F48)/2</f>
        <v>3.1999999999999997</v>
      </c>
      <c r="G48">
        <f>+('KBOS -- Logan Data'!G48+'KBED -- Bedford Data'!G48)/2</f>
        <v>4.1500000000000004</v>
      </c>
      <c r="H48">
        <f>+('KBOS -- Logan Data'!H48+'KBED -- Bedford Data'!H48)/2</f>
        <v>5.35</v>
      </c>
      <c r="I48">
        <f>+('KBOS -- Logan Data'!I48+'KBED -- Bedford Data'!I48)/2</f>
        <v>7.35</v>
      </c>
      <c r="J48">
        <f>+('KBOS -- Logan Data'!J48+'KBED -- Bedford Data'!J48)/2</f>
        <v>9.6</v>
      </c>
      <c r="K48">
        <f>+('KBOS -- Logan Data'!K48+'KBED -- Bedford Data'!K48)/2</f>
        <v>13.15</v>
      </c>
      <c r="L48">
        <f>+('KBOS -- Logan Data'!L48+'KBED -- Bedford Data'!L48)/2</f>
        <v>18.75</v>
      </c>
      <c r="M48">
        <f>+('KBOS -- Logan Data'!M48+'KBED -- Bedford Data'!M48)/2</f>
        <v>26.900000000000002</v>
      </c>
      <c r="N48">
        <f>+('KBOS -- Logan Data'!R48+'KBED -- Bedford Data'!R48)/2</f>
        <v>37.299999999999997</v>
      </c>
      <c r="O48">
        <f>+('KBOS -- Logan Data'!S48+'KBED -- Bedford Data'!S48)/2</f>
        <v>49.4</v>
      </c>
      <c r="P48">
        <f>+('KBOS -- Logan Data'!T48+'KBED -- Bedford Data'!T48)/2</f>
        <v>63.05</v>
      </c>
      <c r="Q48">
        <f>+('KBOS -- Logan Data'!U48+'KBED -- Bedford Data'!U48)/2</f>
        <v>78.050000000000011</v>
      </c>
      <c r="R48">
        <f>+('KBOS -- Logan Data'!V48+'KBED -- Bedford Data'!V48)/2</f>
        <v>94.9</v>
      </c>
      <c r="S48">
        <f>+('KBOS -- Logan Data'!W48+'KBED -- Bedford Data'!W48)/2</f>
        <v>112.69999999999999</v>
      </c>
      <c r="T48">
        <f>+('KBOS -- Logan Data'!X48+'KBED -- Bedford Data'!X48)/2</f>
        <v>132.30000000000001</v>
      </c>
      <c r="U48">
        <f>+('KBOS -- Logan Data'!Y48+'KBED -- Bedford Data'!Y48)/2</f>
        <v>153</v>
      </c>
      <c r="V48">
        <f>+('KBOS -- Logan Data'!Z48+'KBED -- Bedford Data'!Z48)/2</f>
        <v>174.95</v>
      </c>
      <c r="W48">
        <f>+('KBOS -- Logan Data'!AA48+'KBED -- Bedford Data'!AA48)/2</f>
        <v>197.6</v>
      </c>
      <c r="X48">
        <f>+('KBOS -- Logan Data'!AB48+'KBED -- Bedford Data'!AB48)/2</f>
        <v>221.2</v>
      </c>
      <c r="Y48">
        <f>+('KBOS -- Logan Data'!AH48+'KBED -- Bedford Data'!AH48)/2</f>
        <v>245.89999999999998</v>
      </c>
      <c r="Z48">
        <f>+('KBOS -- Logan Data'!AI48+'KBED -- Bedford Data'!AI48)/2</f>
        <v>271.3</v>
      </c>
      <c r="AA48">
        <f>+('KBOS -- Logan Data'!AJ48+'KBED -- Bedford Data'!AJ48)/2</f>
        <v>297.55</v>
      </c>
      <c r="AB48">
        <f>+('KBOS -- Logan Data'!AK48+'KBED -- Bedford Data'!AK48)/2</f>
        <v>324.39999999999998</v>
      </c>
      <c r="AC48">
        <f>+('KBOS -- Logan Data'!AL48+'KBED -- Bedford Data'!AL48)/2</f>
        <v>351.8</v>
      </c>
      <c r="AD48">
        <f>+('KBOS -- Logan Data'!AM48+'KBED -- Bedford Data'!AM48)/2</f>
        <v>379.4</v>
      </c>
      <c r="AE48">
        <f>+('KBOS -- Logan Data'!AN48+'KBED -- Bedford Data'!AN48)/2</f>
        <v>407.6</v>
      </c>
      <c r="AF48">
        <f>+('KBOS -- Logan Data'!AO48+'KBED -- Bedford Data'!AO48)/2</f>
        <v>435.85</v>
      </c>
      <c r="AG48">
        <f>+('KBOS -- Logan Data'!AP48+'KBED -- Bedford Data'!AP48)/2</f>
        <v>464.35</v>
      </c>
      <c r="AH48">
        <f>+('KBOS -- Logan Data'!AQ48+'KBED -- Bedford Data'!AQ48)/2</f>
        <v>493.3</v>
      </c>
      <c r="AI48">
        <f>+('KBOS -- Logan Data'!AR48+'KBED -- Bedford Data'!AR48)/2</f>
        <v>522.6</v>
      </c>
    </row>
    <row r="49" spans="1:35" x14ac:dyDescent="0.25">
      <c r="A49" s="1">
        <v>37773</v>
      </c>
      <c r="B49">
        <f>+('KBOS -- Logan Data'!B49+'KBED -- Bedford Data'!B49)/2</f>
        <v>0</v>
      </c>
      <c r="C49">
        <f>+('KBOS -- Logan Data'!C49+'KBED -- Bedford Data'!C49)/2</f>
        <v>0</v>
      </c>
      <c r="D49">
        <f>+('KBOS -- Logan Data'!D49+'KBED -- Bedford Data'!D49)/2</f>
        <v>0</v>
      </c>
      <c r="E49">
        <f>+('KBOS -- Logan Data'!E49+'KBED -- Bedford Data'!E49)/2</f>
        <v>0</v>
      </c>
      <c r="F49">
        <f>+('KBOS -- Logan Data'!F49+'KBED -- Bedford Data'!F49)/2</f>
        <v>0</v>
      </c>
      <c r="G49">
        <f>+('KBOS -- Logan Data'!G49+'KBED -- Bedford Data'!G49)/2</f>
        <v>0</v>
      </c>
      <c r="H49">
        <f>+('KBOS -- Logan Data'!H49+'KBED -- Bedford Data'!H49)/2</f>
        <v>0</v>
      </c>
      <c r="I49">
        <f>+('KBOS -- Logan Data'!I49+'KBED -- Bedford Data'!I49)/2</f>
        <v>0.05</v>
      </c>
      <c r="J49">
        <f>+('KBOS -- Logan Data'!J49+'KBED -- Bedford Data'!J49)/2</f>
        <v>0.1</v>
      </c>
      <c r="K49">
        <f>+('KBOS -- Logan Data'!K49+'KBED -- Bedford Data'!K49)/2</f>
        <v>0.15</v>
      </c>
      <c r="L49">
        <f>+('KBOS -- Logan Data'!L49+'KBED -- Bedford Data'!L49)/2</f>
        <v>0.4</v>
      </c>
      <c r="M49">
        <f>+('KBOS -- Logan Data'!M49+'KBED -- Bedford Data'!M49)/2</f>
        <v>0.65</v>
      </c>
      <c r="N49">
        <f>+('KBOS -- Logan Data'!R49+'KBED -- Bedford Data'!R49)/2</f>
        <v>1</v>
      </c>
      <c r="O49">
        <f>+('KBOS -- Logan Data'!S49+'KBED -- Bedford Data'!S49)/2</f>
        <v>1.45</v>
      </c>
      <c r="P49">
        <f>+('KBOS -- Logan Data'!T49+'KBED -- Bedford Data'!T49)/2</f>
        <v>2.15</v>
      </c>
      <c r="Q49">
        <f>+('KBOS -- Logan Data'!U49+'KBED -- Bedford Data'!U49)/2</f>
        <v>3.1</v>
      </c>
      <c r="R49">
        <f>+('KBOS -- Logan Data'!V49+'KBED -- Bedford Data'!V49)/2</f>
        <v>4.5</v>
      </c>
      <c r="S49">
        <f>+('KBOS -- Logan Data'!W49+'KBED -- Bedford Data'!W49)/2</f>
        <v>6.9</v>
      </c>
      <c r="T49">
        <f>+('KBOS -- Logan Data'!X49+'KBED -- Bedford Data'!X49)/2</f>
        <v>10.149999999999999</v>
      </c>
      <c r="U49">
        <f>+('KBOS -- Logan Data'!Y49+'KBED -- Bedford Data'!Y49)/2</f>
        <v>14.75</v>
      </c>
      <c r="V49">
        <f>+('KBOS -- Logan Data'!Z49+'KBED -- Bedford Data'!Z49)/2</f>
        <v>21.35</v>
      </c>
      <c r="W49">
        <f>+('KBOS -- Logan Data'!AA49+'KBED -- Bedford Data'!AA49)/2</f>
        <v>29.8</v>
      </c>
      <c r="X49">
        <f>+('KBOS -- Logan Data'!AB49+'KBED -- Bedford Data'!AB49)/2</f>
        <v>40.349999999999994</v>
      </c>
      <c r="Y49">
        <f>+('KBOS -- Logan Data'!AH49+'KBED -- Bedford Data'!AH49)/2</f>
        <v>52.25</v>
      </c>
      <c r="Z49">
        <f>+('KBOS -- Logan Data'!AI49+'KBED -- Bedford Data'!AI49)/2</f>
        <v>65.55</v>
      </c>
      <c r="AA49">
        <f>+('KBOS -- Logan Data'!AJ49+'KBED -- Bedford Data'!AJ49)/2</f>
        <v>79.599999999999994</v>
      </c>
      <c r="AB49">
        <f>+('KBOS -- Logan Data'!AK49+'KBED -- Bedford Data'!AK49)/2</f>
        <v>95.15</v>
      </c>
      <c r="AC49">
        <f>+('KBOS -- Logan Data'!AL49+'KBED -- Bedford Data'!AL49)/2</f>
        <v>112.1</v>
      </c>
      <c r="AD49">
        <f>+('KBOS -- Logan Data'!AM49+'KBED -- Bedford Data'!AM49)/2</f>
        <v>129.75</v>
      </c>
      <c r="AE49">
        <f>+('KBOS -- Logan Data'!AN49+'KBED -- Bedford Data'!AN49)/2</f>
        <v>148.4</v>
      </c>
      <c r="AF49">
        <f>+('KBOS -- Logan Data'!AO49+'KBED -- Bedford Data'!AO49)/2</f>
        <v>168.25</v>
      </c>
      <c r="AG49">
        <f>+('KBOS -- Logan Data'!AP49+'KBED -- Bedford Data'!AP49)/2</f>
        <v>188.8</v>
      </c>
      <c r="AH49">
        <f>+('KBOS -- Logan Data'!AQ49+'KBED -- Bedford Data'!AQ49)/2</f>
        <v>210.1</v>
      </c>
      <c r="AI49">
        <f>+('KBOS -- Logan Data'!AR49+'KBED -- Bedford Data'!AR49)/2</f>
        <v>232.3</v>
      </c>
    </row>
    <row r="50" spans="1:35" x14ac:dyDescent="0.25">
      <c r="A50" s="1">
        <v>37803</v>
      </c>
      <c r="B50">
        <f>+('KBOS -- Logan Data'!B50+'KBED -- Bedford Data'!B50)/2</f>
        <v>0</v>
      </c>
      <c r="C50">
        <f>+('KBOS -- Logan Data'!C50+'KBED -- Bedford Data'!C50)/2</f>
        <v>0</v>
      </c>
      <c r="D50">
        <f>+('KBOS -- Logan Data'!D50+'KBED -- Bedford Data'!D50)/2</f>
        <v>0</v>
      </c>
      <c r="E50">
        <f>+('KBOS -- Logan Data'!E50+'KBED -- Bedford Data'!E50)/2</f>
        <v>0</v>
      </c>
      <c r="F50">
        <f>+('KBOS -- Logan Data'!F50+'KBED -- Bedford Data'!F50)/2</f>
        <v>0</v>
      </c>
      <c r="G50">
        <f>+('KBOS -- Logan Data'!G50+'KBED -- Bedford Data'!G50)/2</f>
        <v>0</v>
      </c>
      <c r="H50">
        <f>+('KBOS -- Logan Data'!H50+'KBED -- Bedford Data'!H50)/2</f>
        <v>0</v>
      </c>
      <c r="I50">
        <f>+('KBOS -- Logan Data'!I50+'KBED -- Bedford Data'!I50)/2</f>
        <v>0</v>
      </c>
      <c r="J50">
        <f>+('KBOS -- Logan Data'!J50+'KBED -- Bedford Data'!J50)/2</f>
        <v>0</v>
      </c>
      <c r="K50">
        <f>+('KBOS -- Logan Data'!K50+'KBED -- Bedford Data'!K50)/2</f>
        <v>0</v>
      </c>
      <c r="L50">
        <f>+('KBOS -- Logan Data'!L50+'KBED -- Bedford Data'!L50)/2</f>
        <v>0</v>
      </c>
      <c r="M50">
        <f>+('KBOS -- Logan Data'!M50+'KBED -- Bedford Data'!M50)/2</f>
        <v>0</v>
      </c>
      <c r="N50">
        <f>+('KBOS -- Logan Data'!R50+'KBED -- Bedford Data'!R50)/2</f>
        <v>0</v>
      </c>
      <c r="O50">
        <f>+('KBOS -- Logan Data'!S50+'KBED -- Bedford Data'!S50)/2</f>
        <v>0</v>
      </c>
      <c r="P50">
        <f>+('KBOS -- Logan Data'!T50+'KBED -- Bedford Data'!T50)/2</f>
        <v>0</v>
      </c>
      <c r="Q50">
        <f>+('KBOS -- Logan Data'!U50+'KBED -- Bedford Data'!U50)/2</f>
        <v>0</v>
      </c>
      <c r="R50">
        <f>+('KBOS -- Logan Data'!V50+'KBED -- Bedford Data'!V50)/2</f>
        <v>0</v>
      </c>
      <c r="S50">
        <f>+('KBOS -- Logan Data'!W50+'KBED -- Bedford Data'!W50)/2</f>
        <v>0.05</v>
      </c>
      <c r="T50">
        <f>+('KBOS -- Logan Data'!X50+'KBED -- Bedford Data'!X50)/2</f>
        <v>0.15</v>
      </c>
      <c r="U50">
        <f>+('KBOS -- Logan Data'!Y50+'KBED -- Bedford Data'!Y50)/2</f>
        <v>0.35</v>
      </c>
      <c r="V50">
        <f>+('KBOS -- Logan Data'!Z50+'KBED -- Bedford Data'!Z50)/2</f>
        <v>0.55000000000000004</v>
      </c>
      <c r="W50">
        <f>+('KBOS -- Logan Data'!AA50+'KBED -- Bedford Data'!AA50)/2</f>
        <v>1.05</v>
      </c>
      <c r="X50">
        <f>+('KBOS -- Logan Data'!AB50+'KBED -- Bedford Data'!AB50)/2</f>
        <v>1.95</v>
      </c>
      <c r="Y50">
        <f>+('KBOS -- Logan Data'!AH50+'KBED -- Bedford Data'!AH50)/2</f>
        <v>3.4000000000000004</v>
      </c>
      <c r="Z50">
        <f>+('KBOS -- Logan Data'!AI50+'KBED -- Bedford Data'!AI50)/2</f>
        <v>5.05</v>
      </c>
      <c r="AA50">
        <f>+('KBOS -- Logan Data'!AJ50+'KBED -- Bedford Data'!AJ50)/2</f>
        <v>7.4</v>
      </c>
      <c r="AB50">
        <f>+('KBOS -- Logan Data'!AK50+'KBED -- Bedford Data'!AK50)/2</f>
        <v>10.8</v>
      </c>
      <c r="AC50">
        <f>+('KBOS -- Logan Data'!AL50+'KBED -- Bedford Data'!AL50)/2</f>
        <v>14.799999999999999</v>
      </c>
      <c r="AD50">
        <f>+('KBOS -- Logan Data'!AM50+'KBED -- Bedford Data'!AM50)/2</f>
        <v>19.95</v>
      </c>
      <c r="AE50">
        <f>+('KBOS -- Logan Data'!AN50+'KBED -- Bedford Data'!AN50)/2</f>
        <v>26.05</v>
      </c>
      <c r="AF50">
        <f>+('KBOS -- Logan Data'!AO50+'KBED -- Bedford Data'!AO50)/2</f>
        <v>33.349999999999994</v>
      </c>
      <c r="AG50">
        <f>+('KBOS -- Logan Data'!AP50+'KBED -- Bedford Data'!AP50)/2</f>
        <v>41.95</v>
      </c>
      <c r="AH50">
        <f>+('KBOS -- Logan Data'!AQ50+'KBED -- Bedford Data'!AQ50)/2</f>
        <v>51.45</v>
      </c>
      <c r="AI50">
        <f>+('KBOS -- Logan Data'!AR50+'KBED -- Bedford Data'!AR50)/2</f>
        <v>62.650000000000006</v>
      </c>
    </row>
    <row r="51" spans="1:35" x14ac:dyDescent="0.25">
      <c r="A51" s="1">
        <v>37834</v>
      </c>
      <c r="B51">
        <f>+('KBOS -- Logan Data'!B51+'KBED -- Bedford Data'!B51)/2</f>
        <v>0</v>
      </c>
      <c r="C51">
        <f>+('KBOS -- Logan Data'!C51+'KBED -- Bedford Data'!C51)/2</f>
        <v>0</v>
      </c>
      <c r="D51">
        <f>+('KBOS -- Logan Data'!D51+'KBED -- Bedford Data'!D51)/2</f>
        <v>0</v>
      </c>
      <c r="E51">
        <f>+('KBOS -- Logan Data'!E51+'KBED -- Bedford Data'!E51)/2</f>
        <v>0</v>
      </c>
      <c r="F51">
        <f>+('KBOS -- Logan Data'!F51+'KBED -- Bedford Data'!F51)/2</f>
        <v>0</v>
      </c>
      <c r="G51">
        <f>+('KBOS -- Logan Data'!G51+'KBED -- Bedford Data'!G51)/2</f>
        <v>0</v>
      </c>
      <c r="H51">
        <f>+('KBOS -- Logan Data'!H51+'KBED -- Bedford Data'!H51)/2</f>
        <v>0</v>
      </c>
      <c r="I51">
        <f>+('KBOS -- Logan Data'!I51+'KBED -- Bedford Data'!I51)/2</f>
        <v>0</v>
      </c>
      <c r="J51">
        <f>+('KBOS -- Logan Data'!J51+'KBED -- Bedford Data'!J51)/2</f>
        <v>0</v>
      </c>
      <c r="K51">
        <f>+('KBOS -- Logan Data'!K51+'KBED -- Bedford Data'!K51)/2</f>
        <v>0</v>
      </c>
      <c r="L51">
        <f>+('KBOS -- Logan Data'!L51+'KBED -- Bedford Data'!L51)/2</f>
        <v>0</v>
      </c>
      <c r="M51">
        <f>+('KBOS -- Logan Data'!M51+'KBED -- Bedford Data'!M51)/2</f>
        <v>0</v>
      </c>
      <c r="N51">
        <f>+('KBOS -- Logan Data'!R51+'KBED -- Bedford Data'!R51)/2</f>
        <v>0.05</v>
      </c>
      <c r="O51">
        <f>+('KBOS -- Logan Data'!S51+'KBED -- Bedford Data'!S51)/2</f>
        <v>0.3</v>
      </c>
      <c r="P51">
        <f>+('KBOS -- Logan Data'!T51+'KBED -- Bedford Data'!T51)/2</f>
        <v>0.6</v>
      </c>
      <c r="Q51">
        <f>+('KBOS -- Logan Data'!U51+'KBED -- Bedford Data'!U51)/2</f>
        <v>0.95</v>
      </c>
      <c r="R51">
        <f>+('KBOS -- Logan Data'!V51+'KBED -- Bedford Data'!V51)/2</f>
        <v>1.3</v>
      </c>
      <c r="S51">
        <f>+('KBOS -- Logan Data'!W51+'KBED -- Bedford Data'!W51)/2</f>
        <v>1.8</v>
      </c>
      <c r="T51">
        <f>+('KBOS -- Logan Data'!X51+'KBED -- Bedford Data'!X51)/2</f>
        <v>2.2999999999999998</v>
      </c>
      <c r="U51">
        <f>+('KBOS -- Logan Data'!Y51+'KBED -- Bedford Data'!Y51)/2</f>
        <v>3</v>
      </c>
      <c r="V51">
        <f>+('KBOS -- Logan Data'!Z51+'KBED -- Bedford Data'!Z51)/2</f>
        <v>3.8000000000000003</v>
      </c>
      <c r="W51">
        <f>+('KBOS -- Logan Data'!AA51+'KBED -- Bedford Data'!AA51)/2</f>
        <v>4.7</v>
      </c>
      <c r="X51">
        <f>+('KBOS -- Logan Data'!AB51+'KBED -- Bedford Data'!AB51)/2</f>
        <v>5.75</v>
      </c>
      <c r="Y51">
        <f>+('KBOS -- Logan Data'!AH51+'KBED -- Bedford Data'!AH51)/2</f>
        <v>7.3</v>
      </c>
      <c r="Z51">
        <f>+('KBOS -- Logan Data'!AI51+'KBED -- Bedford Data'!AI51)/2</f>
        <v>9.3000000000000007</v>
      </c>
      <c r="AA51">
        <f>+('KBOS -- Logan Data'!AJ51+'KBED -- Bedford Data'!AJ51)/2</f>
        <v>11.95</v>
      </c>
      <c r="AB51">
        <f>+('KBOS -- Logan Data'!AK51+'KBED -- Bedford Data'!AK51)/2</f>
        <v>15.149999999999999</v>
      </c>
      <c r="AC51">
        <f>+('KBOS -- Logan Data'!AL51+'KBED -- Bedford Data'!AL51)/2</f>
        <v>19.100000000000001</v>
      </c>
      <c r="AD51">
        <f>+('KBOS -- Logan Data'!AM51+'KBED -- Bedford Data'!AM51)/2</f>
        <v>23.900000000000002</v>
      </c>
      <c r="AE51">
        <f>+('KBOS -- Logan Data'!AN51+'KBED -- Bedford Data'!AN51)/2</f>
        <v>29.849999999999998</v>
      </c>
      <c r="AF51">
        <f>+('KBOS -- Logan Data'!AO51+'KBED -- Bedford Data'!AO51)/2</f>
        <v>36.6</v>
      </c>
      <c r="AG51">
        <f>+('KBOS -- Logan Data'!AP51+'KBED -- Bedford Data'!AP51)/2</f>
        <v>44.7</v>
      </c>
      <c r="AH51">
        <f>+('KBOS -- Logan Data'!AQ51+'KBED -- Bedford Data'!AQ51)/2</f>
        <v>53.85</v>
      </c>
      <c r="AI51">
        <f>+('KBOS -- Logan Data'!AR51+'KBED -- Bedford Data'!AR51)/2</f>
        <v>64.55</v>
      </c>
    </row>
    <row r="52" spans="1:35" x14ac:dyDescent="0.25">
      <c r="A52" s="1">
        <v>37865</v>
      </c>
      <c r="B52">
        <f>+('KBOS -- Logan Data'!B52+'KBED -- Bedford Data'!B52)/2</f>
        <v>0</v>
      </c>
      <c r="C52">
        <f>+('KBOS -- Logan Data'!C52+'KBED -- Bedford Data'!C52)/2</f>
        <v>0</v>
      </c>
      <c r="D52">
        <f>+('KBOS -- Logan Data'!D52+'KBED -- Bedford Data'!D52)/2</f>
        <v>0.05</v>
      </c>
      <c r="E52">
        <f>+('KBOS -- Logan Data'!E52+'KBED -- Bedford Data'!E52)/2</f>
        <v>0.15</v>
      </c>
      <c r="F52">
        <f>+('KBOS -- Logan Data'!F52+'KBED -- Bedford Data'!F52)/2</f>
        <v>0.2</v>
      </c>
      <c r="G52">
        <f>+('KBOS -- Logan Data'!G52+'KBED -- Bedford Data'!G52)/2</f>
        <v>0.35</v>
      </c>
      <c r="H52">
        <f>+('KBOS -- Logan Data'!H52+'KBED -- Bedford Data'!H52)/2</f>
        <v>0.55000000000000004</v>
      </c>
      <c r="I52">
        <f>+('KBOS -- Logan Data'!I52+'KBED -- Bedford Data'!I52)/2</f>
        <v>0.75</v>
      </c>
      <c r="J52">
        <f>+('KBOS -- Logan Data'!J52+'KBED -- Bedford Data'!J52)/2</f>
        <v>1.05</v>
      </c>
      <c r="K52">
        <f>+('KBOS -- Logan Data'!K52+'KBED -- Bedford Data'!K52)/2</f>
        <v>1.4</v>
      </c>
      <c r="L52">
        <f>+('KBOS -- Logan Data'!L52+'KBED -- Bedford Data'!L52)/2</f>
        <v>1.8</v>
      </c>
      <c r="M52">
        <f>+('KBOS -- Logan Data'!M52+'KBED -- Bedford Data'!M52)/2</f>
        <v>2.2999999999999998</v>
      </c>
      <c r="N52">
        <f>+('KBOS -- Logan Data'!R52+'KBED -- Bedford Data'!R52)/2</f>
        <v>2.85</v>
      </c>
      <c r="O52">
        <f>+('KBOS -- Logan Data'!S52+'KBED -- Bedford Data'!S52)/2</f>
        <v>3.7</v>
      </c>
      <c r="P52">
        <f>+('KBOS -- Logan Data'!T52+'KBED -- Bedford Data'!T52)/2</f>
        <v>4.75</v>
      </c>
      <c r="Q52">
        <f>+('KBOS -- Logan Data'!U52+'KBED -- Bedford Data'!U52)/2</f>
        <v>6.45</v>
      </c>
      <c r="R52">
        <f>+('KBOS -- Logan Data'!V52+'KBED -- Bedford Data'!V52)/2</f>
        <v>8.9500000000000011</v>
      </c>
      <c r="S52">
        <f>+('KBOS -- Logan Data'!W52+'KBED -- Bedford Data'!W52)/2</f>
        <v>11.5</v>
      </c>
      <c r="T52">
        <f>+('KBOS -- Logan Data'!X52+'KBED -- Bedford Data'!X52)/2</f>
        <v>14.600000000000001</v>
      </c>
      <c r="U52">
        <f>+('KBOS -- Logan Data'!Y52+'KBED -- Bedford Data'!Y52)/2</f>
        <v>18.05</v>
      </c>
      <c r="V52">
        <f>+('KBOS -- Logan Data'!Z52+'KBED -- Bedford Data'!Z52)/2</f>
        <v>22.25</v>
      </c>
      <c r="W52">
        <f>+('KBOS -- Logan Data'!AA52+'KBED -- Bedford Data'!AA52)/2</f>
        <v>27.25</v>
      </c>
      <c r="X52">
        <f>+('KBOS -- Logan Data'!AB52+'KBED -- Bedford Data'!AB52)/2</f>
        <v>33.85</v>
      </c>
      <c r="Y52">
        <f>+('KBOS -- Logan Data'!AH52+'KBED -- Bedford Data'!AH52)/2</f>
        <v>41.6</v>
      </c>
      <c r="Z52">
        <f>+('KBOS -- Logan Data'!AI52+'KBED -- Bedford Data'!AI52)/2</f>
        <v>50.65</v>
      </c>
      <c r="AA52">
        <f>+('KBOS -- Logan Data'!AJ52+'KBED -- Bedford Data'!AJ52)/2</f>
        <v>61.699999999999996</v>
      </c>
      <c r="AB52">
        <f>+('KBOS -- Logan Data'!AK52+'KBED -- Bedford Data'!AK52)/2</f>
        <v>74.849999999999994</v>
      </c>
      <c r="AC52">
        <f>+('KBOS -- Logan Data'!AL52+'KBED -- Bedford Data'!AL52)/2</f>
        <v>90.2</v>
      </c>
      <c r="AD52">
        <f>+('KBOS -- Logan Data'!AM52+'KBED -- Bedford Data'!AM52)/2</f>
        <v>107.55</v>
      </c>
      <c r="AE52">
        <f>+('KBOS -- Logan Data'!AN52+'KBED -- Bedford Data'!AN52)/2</f>
        <v>127</v>
      </c>
      <c r="AF52">
        <f>+('KBOS -- Logan Data'!AO52+'KBED -- Bedford Data'!AO52)/2</f>
        <v>147.85</v>
      </c>
      <c r="AG52">
        <f>+('KBOS -- Logan Data'!AP52+'KBED -- Bedford Data'!AP52)/2</f>
        <v>169.6</v>
      </c>
      <c r="AH52">
        <f>+('KBOS -- Logan Data'!AQ52+'KBED -- Bedford Data'!AQ52)/2</f>
        <v>193.1</v>
      </c>
      <c r="AI52">
        <f>+('KBOS -- Logan Data'!AR52+'KBED -- Bedford Data'!AR52)/2</f>
        <v>217.89999999999998</v>
      </c>
    </row>
    <row r="53" spans="1:35" x14ac:dyDescent="0.25">
      <c r="A53" s="1">
        <v>37895</v>
      </c>
      <c r="B53">
        <f>+('KBOS -- Logan Data'!B53+'KBED -- Bedford Data'!B53)/2</f>
        <v>12</v>
      </c>
      <c r="C53">
        <f>+('KBOS -- Logan Data'!C53+'KBED -- Bedford Data'!C53)/2</f>
        <v>15.5</v>
      </c>
      <c r="D53">
        <f>+('KBOS -- Logan Data'!D53+'KBED -- Bedford Data'!D53)/2</f>
        <v>19.399999999999999</v>
      </c>
      <c r="E53">
        <f>+('KBOS -- Logan Data'!E53+'KBED -- Bedford Data'!E53)/2</f>
        <v>23.9</v>
      </c>
      <c r="F53">
        <f>+('KBOS -- Logan Data'!F53+'KBED -- Bedford Data'!F53)/2</f>
        <v>29.2</v>
      </c>
      <c r="G53">
        <f>+('KBOS -- Logan Data'!G53+'KBED -- Bedford Data'!G53)/2</f>
        <v>35.199999999999996</v>
      </c>
      <c r="H53">
        <f>+('KBOS -- Logan Data'!H53+'KBED -- Bedford Data'!H53)/2</f>
        <v>41.9</v>
      </c>
      <c r="I53">
        <f>+('KBOS -- Logan Data'!I53+'KBED -- Bedford Data'!I53)/2</f>
        <v>49.4</v>
      </c>
      <c r="J53">
        <f>+('KBOS -- Logan Data'!J53+'KBED -- Bedford Data'!J53)/2</f>
        <v>57.6</v>
      </c>
      <c r="K53">
        <f>+('KBOS -- Logan Data'!K53+'KBED -- Bedford Data'!K53)/2</f>
        <v>66.8</v>
      </c>
      <c r="L53">
        <f>+('KBOS -- Logan Data'!L53+'KBED -- Bedford Data'!L53)/2</f>
        <v>76.650000000000006</v>
      </c>
      <c r="M53">
        <f>+('KBOS -- Logan Data'!M53+'KBED -- Bedford Data'!M53)/2</f>
        <v>87.9</v>
      </c>
      <c r="N53">
        <f>+('KBOS -- Logan Data'!R53+'KBED -- Bedford Data'!R53)/2</f>
        <v>99.949999999999989</v>
      </c>
      <c r="O53">
        <f>+('KBOS -- Logan Data'!S53+'KBED -- Bedford Data'!S53)/2</f>
        <v>113.05</v>
      </c>
      <c r="P53">
        <f>+('KBOS -- Logan Data'!T53+'KBED -- Bedford Data'!T53)/2</f>
        <v>127.35</v>
      </c>
      <c r="Q53">
        <f>+('KBOS -- Logan Data'!U53+'KBED -- Bedford Data'!U53)/2</f>
        <v>143.30000000000001</v>
      </c>
      <c r="R53">
        <f>+('KBOS -- Logan Data'!V53+'KBED -- Bedford Data'!V53)/2</f>
        <v>160.25</v>
      </c>
      <c r="S53">
        <f>+('KBOS -- Logan Data'!W53+'KBED -- Bedford Data'!W53)/2</f>
        <v>179.05</v>
      </c>
      <c r="T53">
        <f>+('KBOS -- Logan Data'!X53+'KBED -- Bedford Data'!X53)/2</f>
        <v>199.1</v>
      </c>
      <c r="U53">
        <f>+('KBOS -- Logan Data'!Y53+'KBED -- Bedford Data'!Y53)/2</f>
        <v>220.85</v>
      </c>
      <c r="V53">
        <f>+('KBOS -- Logan Data'!Z53+'KBED -- Bedford Data'!Z53)/2</f>
        <v>244</v>
      </c>
      <c r="W53">
        <f>+('KBOS -- Logan Data'!AA53+'KBED -- Bedford Data'!AA53)/2</f>
        <v>268.64999999999998</v>
      </c>
      <c r="X53">
        <f>+('KBOS -- Logan Data'!AB53+'KBED -- Bedford Data'!AB53)/2</f>
        <v>293.89999999999998</v>
      </c>
      <c r="Y53">
        <f>+('KBOS -- Logan Data'!AH53+'KBED -- Bedford Data'!AH53)/2</f>
        <v>320.3</v>
      </c>
      <c r="Z53">
        <f>+('KBOS -- Logan Data'!AI53+'KBED -- Bedford Data'!AI53)/2</f>
        <v>347.6</v>
      </c>
      <c r="AA53">
        <f>+('KBOS -- Logan Data'!AJ53+'KBED -- Bedford Data'!AJ53)/2</f>
        <v>376</v>
      </c>
      <c r="AB53">
        <f>+('KBOS -- Logan Data'!AK53+'KBED -- Bedford Data'!AK53)/2</f>
        <v>404.85</v>
      </c>
      <c r="AC53">
        <f>+('KBOS -- Logan Data'!AL53+'KBED -- Bedford Data'!AL53)/2</f>
        <v>434.04999999999995</v>
      </c>
      <c r="AD53">
        <f>+('KBOS -- Logan Data'!AM53+'KBED -- Bedford Data'!AM53)/2</f>
        <v>463.7</v>
      </c>
      <c r="AE53">
        <f>+('KBOS -- Logan Data'!AN53+'KBED -- Bedford Data'!AN53)/2</f>
        <v>493.6</v>
      </c>
      <c r="AF53">
        <f>+('KBOS -- Logan Data'!AO53+'KBED -- Bedford Data'!AO53)/2</f>
        <v>523.79999999999995</v>
      </c>
      <c r="AG53">
        <f>+('KBOS -- Logan Data'!AP53+'KBED -- Bedford Data'!AP53)/2</f>
        <v>554.20000000000005</v>
      </c>
      <c r="AH53">
        <f>+('KBOS -- Logan Data'!AQ53+'KBED -- Bedford Data'!AQ53)/2</f>
        <v>584.70000000000005</v>
      </c>
      <c r="AI53">
        <f>+('KBOS -- Logan Data'!AR53+'KBED -- Bedford Data'!AR53)/2</f>
        <v>615.45000000000005</v>
      </c>
    </row>
    <row r="54" spans="1:35" x14ac:dyDescent="0.25">
      <c r="A54" s="1">
        <v>37926</v>
      </c>
      <c r="B54">
        <f>+('KBOS -- Logan Data'!B54+'KBED -- Bedford Data'!B54)/2</f>
        <v>40.6</v>
      </c>
      <c r="C54">
        <f>+('KBOS -- Logan Data'!C54+'KBED -- Bedford Data'!C54)/2</f>
        <v>48.3</v>
      </c>
      <c r="D54">
        <f>+('KBOS -- Logan Data'!D54+'KBED -- Bedford Data'!D54)/2</f>
        <v>57.599999999999994</v>
      </c>
      <c r="E54">
        <f>+('KBOS -- Logan Data'!E54+'KBED -- Bedford Data'!E54)/2</f>
        <v>67.7</v>
      </c>
      <c r="F54">
        <f>+('KBOS -- Logan Data'!F54+'KBED -- Bedford Data'!F54)/2</f>
        <v>78.95</v>
      </c>
      <c r="G54">
        <f>+('KBOS -- Logan Data'!G54+'KBED -- Bedford Data'!G54)/2</f>
        <v>91.55</v>
      </c>
      <c r="H54">
        <f>+('KBOS -- Logan Data'!H54+'KBED -- Bedford Data'!H54)/2</f>
        <v>105.64999999999999</v>
      </c>
      <c r="I54">
        <f>+('KBOS -- Logan Data'!I54+'KBED -- Bedford Data'!I54)/2</f>
        <v>121.44999999999999</v>
      </c>
      <c r="J54">
        <f>+('KBOS -- Logan Data'!J54+'KBED -- Bedford Data'!J54)/2</f>
        <v>138.9</v>
      </c>
      <c r="K54">
        <f>+('KBOS -- Logan Data'!K54+'KBED -- Bedford Data'!K54)/2</f>
        <v>157.85</v>
      </c>
      <c r="L54">
        <f>+('KBOS -- Logan Data'!L54+'KBED -- Bedford Data'!L54)/2</f>
        <v>178.05</v>
      </c>
      <c r="M54">
        <f>+('KBOS -- Logan Data'!M54+'KBED -- Bedford Data'!M54)/2</f>
        <v>199.35000000000002</v>
      </c>
      <c r="N54">
        <f>+('KBOS -- Logan Data'!R54+'KBED -- Bedford Data'!R54)/2</f>
        <v>221.5</v>
      </c>
      <c r="O54">
        <f>+('KBOS -- Logan Data'!S54+'KBED -- Bedford Data'!S54)/2</f>
        <v>244.64999999999998</v>
      </c>
      <c r="P54">
        <f>+('KBOS -- Logan Data'!T54+'KBED -- Bedford Data'!T54)/2</f>
        <v>268.55</v>
      </c>
      <c r="Q54">
        <f>+('KBOS -- Logan Data'!U54+'KBED -- Bedford Data'!U54)/2</f>
        <v>293.5</v>
      </c>
      <c r="R54">
        <f>+('KBOS -- Logan Data'!V54+'KBED -- Bedford Data'!V54)/2</f>
        <v>319.39999999999998</v>
      </c>
      <c r="S54">
        <f>+('KBOS -- Logan Data'!W54+'KBED -- Bedford Data'!W54)/2</f>
        <v>345.9</v>
      </c>
      <c r="T54">
        <f>+('KBOS -- Logan Data'!X54+'KBED -- Bedford Data'!X54)/2</f>
        <v>373.1</v>
      </c>
      <c r="U54">
        <f>+('KBOS -- Logan Data'!Y54+'KBED -- Bedford Data'!Y54)/2</f>
        <v>400.8</v>
      </c>
      <c r="V54">
        <f>+('KBOS -- Logan Data'!Z54+'KBED -- Bedford Data'!Z54)/2</f>
        <v>428.95000000000005</v>
      </c>
      <c r="W54">
        <f>+('KBOS -- Logan Data'!AA54+'KBED -- Bedford Data'!AA54)/2</f>
        <v>457.25</v>
      </c>
      <c r="X54">
        <f>+('KBOS -- Logan Data'!AB54+'KBED -- Bedford Data'!AB54)/2</f>
        <v>485.90000000000003</v>
      </c>
      <c r="Y54">
        <f>+('KBOS -- Logan Data'!AH54+'KBED -- Bedford Data'!AH54)/2</f>
        <v>514.70000000000005</v>
      </c>
      <c r="Z54">
        <f>+('KBOS -- Logan Data'!AI54+'KBED -- Bedford Data'!AI54)/2</f>
        <v>543.70000000000005</v>
      </c>
      <c r="AA54">
        <f>+('KBOS -- Logan Data'!AJ54+'KBED -- Bedford Data'!AJ54)/2</f>
        <v>572.95000000000005</v>
      </c>
      <c r="AB54">
        <f>+('KBOS -- Logan Data'!AK54+'KBED -- Bedford Data'!AK54)/2</f>
        <v>602.29999999999995</v>
      </c>
      <c r="AC54">
        <f>+('KBOS -- Logan Data'!AL54+'KBED -- Bedford Data'!AL54)/2</f>
        <v>631.70000000000005</v>
      </c>
      <c r="AD54">
        <f>+('KBOS -- Logan Data'!AM54+'KBED -- Bedford Data'!AM54)/2</f>
        <v>661.3</v>
      </c>
      <c r="AE54">
        <f>+('KBOS -- Logan Data'!AN54+'KBED -- Bedford Data'!AN54)/2</f>
        <v>690.84999999999991</v>
      </c>
      <c r="AF54">
        <f>+('KBOS -- Logan Data'!AO54+'KBED -- Bedford Data'!AO54)/2</f>
        <v>720.45</v>
      </c>
      <c r="AG54">
        <f>+('KBOS -- Logan Data'!AP54+'KBED -- Bedford Data'!AP54)/2</f>
        <v>750.1</v>
      </c>
      <c r="AH54">
        <f>+('KBOS -- Logan Data'!AQ54+'KBED -- Bedford Data'!AQ54)/2</f>
        <v>779.75</v>
      </c>
      <c r="AI54">
        <f>+('KBOS -- Logan Data'!AR54+'KBED -- Bedford Data'!AR54)/2</f>
        <v>809.5</v>
      </c>
    </row>
    <row r="55" spans="1:35" x14ac:dyDescent="0.25">
      <c r="A55" s="1">
        <v>37956</v>
      </c>
      <c r="B55">
        <f>+('KBOS -- Logan Data'!B55+'KBED -- Bedford Data'!B55)/2</f>
        <v>187</v>
      </c>
      <c r="C55">
        <f>+('KBOS -- Logan Data'!C55+'KBED -- Bedford Data'!C55)/2</f>
        <v>208</v>
      </c>
      <c r="D55">
        <f>+('KBOS -- Logan Data'!D55+'KBED -- Bedford Data'!D55)/2</f>
        <v>230.15</v>
      </c>
      <c r="E55">
        <f>+('KBOS -- Logan Data'!E55+'KBED -- Bedford Data'!E55)/2</f>
        <v>253.5</v>
      </c>
      <c r="F55">
        <f>+('KBOS -- Logan Data'!F55+'KBED -- Bedford Data'!F55)/2</f>
        <v>277.64999999999998</v>
      </c>
      <c r="G55">
        <f>+('KBOS -- Logan Data'!G55+'KBED -- Bedford Data'!G55)/2</f>
        <v>302.60000000000002</v>
      </c>
      <c r="H55">
        <f>+('KBOS -- Logan Data'!H55+'KBED -- Bedford Data'!H55)/2</f>
        <v>328.1</v>
      </c>
      <c r="I55">
        <f>+('KBOS -- Logan Data'!I55+'KBED -- Bedford Data'!I55)/2</f>
        <v>354.05</v>
      </c>
      <c r="J55">
        <f>+('KBOS -- Logan Data'!J55+'KBED -- Bedford Data'!J55)/2</f>
        <v>380.45</v>
      </c>
      <c r="K55">
        <f>+('KBOS -- Logan Data'!K55+'KBED -- Bedford Data'!K55)/2</f>
        <v>407.55</v>
      </c>
      <c r="L55">
        <f>+('KBOS -- Logan Data'!L55+'KBED -- Bedford Data'!L55)/2</f>
        <v>435.3</v>
      </c>
      <c r="M55">
        <f>+('KBOS -- Logan Data'!M55+'KBED -- Bedford Data'!M55)/2</f>
        <v>463.75</v>
      </c>
      <c r="N55">
        <f>+('KBOS -- Logan Data'!R55+'KBED -- Bedford Data'!R55)/2</f>
        <v>492.54999999999995</v>
      </c>
      <c r="O55">
        <f>+('KBOS -- Logan Data'!S55+'KBED -- Bedford Data'!S55)/2</f>
        <v>521.65</v>
      </c>
      <c r="P55">
        <f>+('KBOS -- Logan Data'!T55+'KBED -- Bedford Data'!T55)/2</f>
        <v>551.04999999999995</v>
      </c>
      <c r="Q55">
        <f>+('KBOS -- Logan Data'!U55+'KBED -- Bedford Data'!U55)/2</f>
        <v>580.75</v>
      </c>
      <c r="R55">
        <f>+('KBOS -- Logan Data'!V55+'KBED -- Bedford Data'!V55)/2</f>
        <v>610.95000000000005</v>
      </c>
      <c r="S55">
        <f>+('KBOS -- Logan Data'!W55+'KBED -- Bedford Data'!W55)/2</f>
        <v>641.29999999999995</v>
      </c>
      <c r="T55">
        <f>+('KBOS -- Logan Data'!X55+'KBED -- Bedford Data'!X55)/2</f>
        <v>671.9</v>
      </c>
      <c r="U55">
        <f>+('KBOS -- Logan Data'!Y55+'KBED -- Bedford Data'!Y55)/2</f>
        <v>702.75</v>
      </c>
      <c r="V55">
        <f>+('KBOS -- Logan Data'!Z55+'KBED -- Bedford Data'!Z55)/2</f>
        <v>733.7</v>
      </c>
      <c r="W55">
        <f>+('KBOS -- Logan Data'!AA55+'KBED -- Bedford Data'!AA55)/2</f>
        <v>764.7</v>
      </c>
      <c r="X55">
        <f>+('KBOS -- Logan Data'!AB55+'KBED -- Bedford Data'!AB55)/2</f>
        <v>795.7</v>
      </c>
      <c r="Y55">
        <f>+('KBOS -- Logan Data'!AH55+'KBED -- Bedford Data'!AH55)/2</f>
        <v>826.7</v>
      </c>
      <c r="Z55">
        <f>+('KBOS -- Logan Data'!AI55+'KBED -- Bedford Data'!AI55)/2</f>
        <v>857.7</v>
      </c>
      <c r="AA55">
        <f>+('KBOS -- Logan Data'!AJ55+'KBED -- Bedford Data'!AJ55)/2</f>
        <v>888.7</v>
      </c>
      <c r="AB55">
        <f>+('KBOS -- Logan Data'!AK55+'KBED -- Bedford Data'!AK55)/2</f>
        <v>919.7</v>
      </c>
      <c r="AC55">
        <f>+('KBOS -- Logan Data'!AL55+'KBED -- Bedford Data'!AL55)/2</f>
        <v>950.7</v>
      </c>
      <c r="AD55">
        <f>+('KBOS -- Logan Data'!AM55+'KBED -- Bedford Data'!AM55)/2</f>
        <v>981.69999999999993</v>
      </c>
      <c r="AE55">
        <f>+('KBOS -- Logan Data'!AN55+'KBED -- Bedford Data'!AN55)/2</f>
        <v>1012.6999999999999</v>
      </c>
      <c r="AF55">
        <f>+('KBOS -- Logan Data'!AO55+'KBED -- Bedford Data'!AO55)/2</f>
        <v>1043.6999999999998</v>
      </c>
      <c r="AG55">
        <f>+('KBOS -- Logan Data'!AP55+'KBED -- Bedford Data'!AP55)/2</f>
        <v>1074.6999999999998</v>
      </c>
      <c r="AH55">
        <f>+('KBOS -- Logan Data'!AQ55+'KBED -- Bedford Data'!AQ55)/2</f>
        <v>1105.6999999999998</v>
      </c>
      <c r="AI55">
        <f>+('KBOS -- Logan Data'!AR55+'KBED -- Bedford Data'!AR55)/2</f>
        <v>1136.6999999999998</v>
      </c>
    </row>
    <row r="56" spans="1:35" x14ac:dyDescent="0.25">
      <c r="A56" s="1">
        <v>37987</v>
      </c>
      <c r="B56">
        <f>+('KBOS -- Logan Data'!B56+'KBED -- Bedford Data'!B56)/2</f>
        <v>577.9</v>
      </c>
      <c r="C56">
        <f>+('KBOS -- Logan Data'!C56+'KBED -- Bedford Data'!C56)/2</f>
        <v>607.29999999999995</v>
      </c>
      <c r="D56">
        <f>+('KBOS -- Logan Data'!D56+'KBED -- Bedford Data'!D56)/2</f>
        <v>636.85</v>
      </c>
      <c r="E56">
        <f>+('KBOS -- Logan Data'!E56+'KBED -- Bedford Data'!E56)/2</f>
        <v>666.75</v>
      </c>
      <c r="F56">
        <f>+('KBOS -- Logan Data'!F56+'KBED -- Bedford Data'!F56)/2</f>
        <v>696.75</v>
      </c>
      <c r="G56">
        <f>+('KBOS -- Logan Data'!G56+'KBED -- Bedford Data'!G56)/2</f>
        <v>727.09999999999991</v>
      </c>
      <c r="H56">
        <f>+('KBOS -- Logan Data'!H56+'KBED -- Bedford Data'!H56)/2</f>
        <v>757.45</v>
      </c>
      <c r="I56">
        <f>+('KBOS -- Logan Data'!I56+'KBED -- Bedford Data'!I56)/2</f>
        <v>787.85</v>
      </c>
      <c r="J56">
        <f>+('KBOS -- Logan Data'!J56+'KBED -- Bedford Data'!J56)/2</f>
        <v>818.4</v>
      </c>
      <c r="K56">
        <f>+('KBOS -- Logan Data'!K56+'KBED -- Bedford Data'!K56)/2</f>
        <v>849</v>
      </c>
      <c r="L56">
        <f>+('KBOS -- Logan Data'!L56+'KBED -- Bedford Data'!L56)/2</f>
        <v>879.7</v>
      </c>
      <c r="M56">
        <f>+('KBOS -- Logan Data'!M56+'KBED -- Bedford Data'!M56)/2</f>
        <v>910.5</v>
      </c>
      <c r="N56">
        <f>+('KBOS -- Logan Data'!R56+'KBED -- Bedford Data'!R56)/2</f>
        <v>941.40000000000009</v>
      </c>
      <c r="O56">
        <f>+('KBOS -- Logan Data'!S56+'KBED -- Bedford Data'!S56)/2</f>
        <v>972.40000000000009</v>
      </c>
      <c r="P56">
        <f>+('KBOS -- Logan Data'!T56+'KBED -- Bedford Data'!T56)/2</f>
        <v>1003.4</v>
      </c>
      <c r="Q56">
        <f>+('KBOS -- Logan Data'!U56+'KBED -- Bedford Data'!U56)/2</f>
        <v>1034.4000000000001</v>
      </c>
      <c r="R56">
        <f>+('KBOS -- Logan Data'!V56+'KBED -- Bedford Data'!V56)/2</f>
        <v>1065.4000000000001</v>
      </c>
      <c r="S56">
        <f>+('KBOS -- Logan Data'!W56+'KBED -- Bedford Data'!W56)/2</f>
        <v>1096.4000000000001</v>
      </c>
      <c r="T56">
        <f>+('KBOS -- Logan Data'!X56+'KBED -- Bedford Data'!X56)/2</f>
        <v>1127.4000000000001</v>
      </c>
      <c r="U56">
        <f>+('KBOS -- Logan Data'!Y56+'KBED -- Bedford Data'!Y56)/2</f>
        <v>1158.4000000000001</v>
      </c>
      <c r="V56">
        <f>+('KBOS -- Logan Data'!Z56+'KBED -- Bedford Data'!Z56)/2</f>
        <v>1189.4000000000001</v>
      </c>
      <c r="W56">
        <f>+('KBOS -- Logan Data'!AA56+'KBED -- Bedford Data'!AA56)/2</f>
        <v>1220.4000000000001</v>
      </c>
      <c r="X56">
        <f>+('KBOS -- Logan Data'!AB56+'KBED -- Bedford Data'!AB56)/2</f>
        <v>1251.4000000000001</v>
      </c>
      <c r="Y56">
        <f>+('KBOS -- Logan Data'!AH56+'KBED -- Bedford Data'!AH56)/2</f>
        <v>1282.4000000000001</v>
      </c>
      <c r="Z56">
        <f>+('KBOS -- Logan Data'!AI56+'KBED -- Bedford Data'!AI56)/2</f>
        <v>1313.4</v>
      </c>
      <c r="AA56">
        <f>+('KBOS -- Logan Data'!AJ56+'KBED -- Bedford Data'!AJ56)/2</f>
        <v>1344.4</v>
      </c>
      <c r="AB56">
        <f>+('KBOS -- Logan Data'!AK56+'KBED -- Bedford Data'!AK56)/2</f>
        <v>1375.4</v>
      </c>
      <c r="AC56">
        <f>+('KBOS -- Logan Data'!AL56+'KBED -- Bedford Data'!AL56)/2</f>
        <v>1406.4</v>
      </c>
      <c r="AD56">
        <f>+('KBOS -- Logan Data'!AM56+'KBED -- Bedford Data'!AM56)/2</f>
        <v>1437.4</v>
      </c>
      <c r="AE56">
        <f>+('KBOS -- Logan Data'!AN56+'KBED -- Bedford Data'!AN56)/2</f>
        <v>1468.4</v>
      </c>
      <c r="AF56">
        <f>+('KBOS -- Logan Data'!AO56+'KBED -- Bedford Data'!AO56)/2</f>
        <v>1499.4</v>
      </c>
      <c r="AG56">
        <f>+('KBOS -- Logan Data'!AP56+'KBED -- Bedford Data'!AP56)/2</f>
        <v>1530.4</v>
      </c>
      <c r="AH56">
        <f>+('KBOS -- Logan Data'!AQ56+'KBED -- Bedford Data'!AQ56)/2</f>
        <v>1561.4</v>
      </c>
      <c r="AI56">
        <f>+('KBOS -- Logan Data'!AR56+'KBED -- Bedford Data'!AR56)/2</f>
        <v>1592.4</v>
      </c>
    </row>
    <row r="57" spans="1:35" x14ac:dyDescent="0.25">
      <c r="A57" s="1">
        <v>38018</v>
      </c>
      <c r="B57">
        <f>+('KBOS -- Logan Data'!B57+'KBED -- Bedford Data'!B57)/2</f>
        <v>220.4</v>
      </c>
      <c r="C57">
        <f>+('KBOS -- Logan Data'!C57+'KBED -- Bedford Data'!C57)/2</f>
        <v>244.25</v>
      </c>
      <c r="D57">
        <f>+('KBOS -- Logan Data'!D57+'KBED -- Bedford Data'!D57)/2</f>
        <v>269.10000000000002</v>
      </c>
      <c r="E57">
        <f>+('KBOS -- Logan Data'!E57+'KBED -- Bedford Data'!E57)/2</f>
        <v>294.64999999999998</v>
      </c>
      <c r="F57">
        <f>+('KBOS -- Logan Data'!F57+'KBED -- Bedford Data'!F57)/2</f>
        <v>321.14999999999998</v>
      </c>
      <c r="G57">
        <f>+('KBOS -- Logan Data'!G57+'KBED -- Bedford Data'!G57)/2</f>
        <v>348.3</v>
      </c>
      <c r="H57">
        <f>+('KBOS -- Logan Data'!H57+'KBED -- Bedford Data'!H57)/2</f>
        <v>375.85</v>
      </c>
      <c r="I57">
        <f>+('KBOS -- Logan Data'!I57+'KBED -- Bedford Data'!I57)/2</f>
        <v>403.6</v>
      </c>
      <c r="J57">
        <f>+('KBOS -- Logan Data'!J57+'KBED -- Bedford Data'!J57)/2</f>
        <v>431.6</v>
      </c>
      <c r="K57">
        <f>+('KBOS -- Logan Data'!K57+'KBED -- Bedford Data'!K57)/2</f>
        <v>459.8</v>
      </c>
      <c r="L57">
        <f>+('KBOS -- Logan Data'!L57+'KBED -- Bedford Data'!L57)/2</f>
        <v>488.05</v>
      </c>
      <c r="M57">
        <f>+('KBOS -- Logan Data'!M57+'KBED -- Bedford Data'!M57)/2</f>
        <v>516.4</v>
      </c>
      <c r="N57">
        <f>+('KBOS -- Logan Data'!R57+'KBED -- Bedford Data'!R57)/2</f>
        <v>544.95000000000005</v>
      </c>
      <c r="O57">
        <f>+('KBOS -- Logan Data'!S57+'KBED -- Bedford Data'!S57)/2</f>
        <v>573.5</v>
      </c>
      <c r="P57">
        <f>+('KBOS -- Logan Data'!T57+'KBED -- Bedford Data'!T57)/2</f>
        <v>602.20000000000005</v>
      </c>
      <c r="Q57">
        <f>+('KBOS -- Logan Data'!U57+'KBED -- Bedford Data'!U57)/2</f>
        <v>631.04999999999995</v>
      </c>
      <c r="R57">
        <f>+('KBOS -- Logan Data'!V57+'KBED -- Bedford Data'!V57)/2</f>
        <v>660</v>
      </c>
      <c r="S57">
        <f>+('KBOS -- Logan Data'!W57+'KBED -- Bedford Data'!W57)/2</f>
        <v>689</v>
      </c>
      <c r="T57">
        <f>+('KBOS -- Logan Data'!X57+'KBED -- Bedford Data'!X57)/2</f>
        <v>718</v>
      </c>
      <c r="U57">
        <f>+('KBOS -- Logan Data'!Y57+'KBED -- Bedford Data'!Y57)/2</f>
        <v>747</v>
      </c>
      <c r="V57">
        <f>+('KBOS -- Logan Data'!Z57+'KBED -- Bedford Data'!Z57)/2</f>
        <v>776</v>
      </c>
      <c r="W57">
        <f>+('KBOS -- Logan Data'!AA57+'KBED -- Bedford Data'!AA57)/2</f>
        <v>805</v>
      </c>
      <c r="X57">
        <f>+('KBOS -- Logan Data'!AB57+'KBED -- Bedford Data'!AB57)/2</f>
        <v>834</v>
      </c>
      <c r="Y57">
        <f>+('KBOS -- Logan Data'!AH57+'KBED -- Bedford Data'!AH57)/2</f>
        <v>863</v>
      </c>
      <c r="Z57">
        <f>+('KBOS -- Logan Data'!AI57+'KBED -- Bedford Data'!AI57)/2</f>
        <v>892</v>
      </c>
      <c r="AA57">
        <f>+('KBOS -- Logan Data'!AJ57+'KBED -- Bedford Data'!AJ57)/2</f>
        <v>921</v>
      </c>
      <c r="AB57">
        <f>+('KBOS -- Logan Data'!AK57+'KBED -- Bedford Data'!AK57)/2</f>
        <v>950</v>
      </c>
      <c r="AC57">
        <f>+('KBOS -- Logan Data'!AL57+'KBED -- Bedford Data'!AL57)/2</f>
        <v>979</v>
      </c>
      <c r="AD57">
        <f>+('KBOS -- Logan Data'!AM57+'KBED -- Bedford Data'!AM57)/2</f>
        <v>1008</v>
      </c>
      <c r="AE57">
        <f>+('KBOS -- Logan Data'!AN57+'KBED -- Bedford Data'!AN57)/2</f>
        <v>1037</v>
      </c>
      <c r="AF57">
        <f>+('KBOS -- Logan Data'!AO57+'KBED -- Bedford Data'!AO57)/2</f>
        <v>1066</v>
      </c>
      <c r="AG57">
        <f>+('KBOS -- Logan Data'!AP57+'KBED -- Bedford Data'!AP57)/2</f>
        <v>1095</v>
      </c>
      <c r="AH57">
        <f>+('KBOS -- Logan Data'!AQ57+'KBED -- Bedford Data'!AQ57)/2</f>
        <v>1124</v>
      </c>
      <c r="AI57">
        <f>+('KBOS -- Logan Data'!AR57+'KBED -- Bedford Data'!AR57)/2</f>
        <v>1153</v>
      </c>
    </row>
    <row r="58" spans="1:35" x14ac:dyDescent="0.25">
      <c r="A58" s="1">
        <v>38047</v>
      </c>
      <c r="B58">
        <f>+('KBOS -- Logan Data'!B58+'KBED -- Bedford Data'!B58)/2</f>
        <v>113.75</v>
      </c>
      <c r="C58">
        <f>+('KBOS -- Logan Data'!C58+'KBED -- Bedford Data'!C58)/2</f>
        <v>130.80000000000001</v>
      </c>
      <c r="D58">
        <f>+('KBOS -- Logan Data'!D58+'KBED -- Bedford Data'!D58)/2</f>
        <v>149.69999999999999</v>
      </c>
      <c r="E58">
        <f>+('KBOS -- Logan Data'!E58+'KBED -- Bedford Data'!E58)/2</f>
        <v>169.95</v>
      </c>
      <c r="F58">
        <f>+('KBOS -- Logan Data'!F58+'KBED -- Bedford Data'!F58)/2</f>
        <v>191</v>
      </c>
      <c r="G58">
        <f>+('KBOS -- Logan Data'!G58+'KBED -- Bedford Data'!G58)/2</f>
        <v>213.39999999999998</v>
      </c>
      <c r="H58">
        <f>+('KBOS -- Logan Data'!H58+'KBED -- Bedford Data'!H58)/2</f>
        <v>236.35000000000002</v>
      </c>
      <c r="I58">
        <f>+('KBOS -- Logan Data'!I58+'KBED -- Bedford Data'!I58)/2</f>
        <v>260.5</v>
      </c>
      <c r="J58">
        <f>+('KBOS -- Logan Data'!J58+'KBED -- Bedford Data'!J58)/2</f>
        <v>285.39999999999998</v>
      </c>
      <c r="K58">
        <f>+('KBOS -- Logan Data'!K58+'KBED -- Bedford Data'!K58)/2</f>
        <v>311.14999999999998</v>
      </c>
      <c r="L58">
        <f>+('KBOS -- Logan Data'!L58+'KBED -- Bedford Data'!L58)/2</f>
        <v>337.55</v>
      </c>
      <c r="M58">
        <f>+('KBOS -- Logan Data'!M58+'KBED -- Bedford Data'!M58)/2</f>
        <v>364.8</v>
      </c>
      <c r="N58">
        <f>+('KBOS -- Logan Data'!R58+'KBED -- Bedford Data'!R58)/2</f>
        <v>392.6</v>
      </c>
      <c r="O58">
        <f>+('KBOS -- Logan Data'!S58+'KBED -- Bedford Data'!S58)/2</f>
        <v>421.1</v>
      </c>
      <c r="P58">
        <f>+('KBOS -- Logan Data'!T58+'KBED -- Bedford Data'!T58)/2</f>
        <v>450.04999999999995</v>
      </c>
      <c r="Q58">
        <f>+('KBOS -- Logan Data'!U58+'KBED -- Bedford Data'!U58)/2</f>
        <v>479.25</v>
      </c>
      <c r="R58">
        <f>+('KBOS -- Logan Data'!V58+'KBED -- Bedford Data'!V58)/2</f>
        <v>508.7</v>
      </c>
      <c r="S58">
        <f>+('KBOS -- Logan Data'!W58+'KBED -- Bedford Data'!W58)/2</f>
        <v>538.45000000000005</v>
      </c>
      <c r="T58">
        <f>+('KBOS -- Logan Data'!X58+'KBED -- Bedford Data'!X58)/2</f>
        <v>568.29999999999995</v>
      </c>
      <c r="U58">
        <f>+('KBOS -- Logan Data'!Y58+'KBED -- Bedford Data'!Y58)/2</f>
        <v>598.5</v>
      </c>
      <c r="V58">
        <f>+('KBOS -- Logan Data'!Z58+'KBED -- Bedford Data'!Z58)/2</f>
        <v>628.70000000000005</v>
      </c>
      <c r="W58">
        <f>+('KBOS -- Logan Data'!AA58+'KBED -- Bedford Data'!AA58)/2</f>
        <v>659</v>
      </c>
      <c r="X58">
        <f>+('KBOS -- Logan Data'!AB58+'KBED -- Bedford Data'!AB58)/2</f>
        <v>689.5</v>
      </c>
      <c r="Y58">
        <f>+('KBOS -- Logan Data'!AH58+'KBED -- Bedford Data'!AH58)/2</f>
        <v>720</v>
      </c>
      <c r="Z58">
        <f>+('KBOS -- Logan Data'!AI58+'KBED -- Bedford Data'!AI58)/2</f>
        <v>750.6</v>
      </c>
      <c r="AA58">
        <f>+('KBOS -- Logan Data'!AJ58+'KBED -- Bedford Data'!AJ58)/2</f>
        <v>781.3</v>
      </c>
      <c r="AB58">
        <f>+('KBOS -- Logan Data'!AK58+'KBED -- Bedford Data'!AK58)/2</f>
        <v>811.95</v>
      </c>
      <c r="AC58">
        <f>+('KBOS -- Logan Data'!AL58+'KBED -- Bedford Data'!AL58)/2</f>
        <v>842.75</v>
      </c>
      <c r="AD58">
        <f>+('KBOS -- Logan Data'!AM58+'KBED -- Bedford Data'!AM58)/2</f>
        <v>873.65</v>
      </c>
      <c r="AE58">
        <f>+('KBOS -- Logan Data'!AN58+'KBED -- Bedford Data'!AN58)/2</f>
        <v>904.59999999999991</v>
      </c>
      <c r="AF58">
        <f>+('KBOS -- Logan Data'!AO58+'KBED -- Bedford Data'!AO58)/2</f>
        <v>935.55</v>
      </c>
      <c r="AG58">
        <f>+('KBOS -- Logan Data'!AP58+'KBED -- Bedford Data'!AP58)/2</f>
        <v>966.55</v>
      </c>
      <c r="AH58">
        <f>+('KBOS -- Logan Data'!AQ58+'KBED -- Bedford Data'!AQ58)/2</f>
        <v>997.55</v>
      </c>
      <c r="AI58">
        <f>+('KBOS -- Logan Data'!AR58+'KBED -- Bedford Data'!AR58)/2</f>
        <v>1028.55</v>
      </c>
    </row>
    <row r="59" spans="1:35" x14ac:dyDescent="0.25">
      <c r="A59" s="1">
        <v>38078</v>
      </c>
      <c r="B59">
        <f>+('KBOS -- Logan Data'!B59+'KBED -- Bedford Data'!B59)/2</f>
        <v>11.3</v>
      </c>
      <c r="C59">
        <f>+('KBOS -- Logan Data'!C59+'KBED -- Bedford Data'!C59)/2</f>
        <v>15.35</v>
      </c>
      <c r="D59">
        <f>+('KBOS -- Logan Data'!D59+'KBED -- Bedford Data'!D59)/2</f>
        <v>21.4</v>
      </c>
      <c r="E59">
        <f>+('KBOS -- Logan Data'!E59+'KBED -- Bedford Data'!E59)/2</f>
        <v>28.5</v>
      </c>
      <c r="F59">
        <f>+('KBOS -- Logan Data'!F59+'KBED -- Bedford Data'!F59)/2</f>
        <v>37.9</v>
      </c>
      <c r="G59">
        <f>+('KBOS -- Logan Data'!G59+'KBED -- Bedford Data'!G59)/2</f>
        <v>48.55</v>
      </c>
      <c r="H59">
        <f>+('KBOS -- Logan Data'!H59+'KBED -- Bedford Data'!H59)/2</f>
        <v>60.45</v>
      </c>
      <c r="I59">
        <f>+('KBOS -- Logan Data'!I59+'KBED -- Bedford Data'!I59)/2</f>
        <v>73.55</v>
      </c>
      <c r="J59">
        <f>+('KBOS -- Logan Data'!J59+'KBED -- Bedford Data'!J59)/2</f>
        <v>87.9</v>
      </c>
      <c r="K59">
        <f>+('KBOS -- Logan Data'!K59+'KBED -- Bedford Data'!K59)/2</f>
        <v>103.05000000000001</v>
      </c>
      <c r="L59">
        <f>+('KBOS -- Logan Data'!L59+'KBED -- Bedford Data'!L59)/2</f>
        <v>119.1</v>
      </c>
      <c r="M59">
        <f>+('KBOS -- Logan Data'!M59+'KBED -- Bedford Data'!M59)/2</f>
        <v>136.65</v>
      </c>
      <c r="N59">
        <f>+('KBOS -- Logan Data'!R59+'KBED -- Bedford Data'!R59)/2</f>
        <v>154.69999999999999</v>
      </c>
      <c r="O59">
        <f>+('KBOS -- Logan Data'!S59+'KBED -- Bedford Data'!S59)/2</f>
        <v>174.14999999999998</v>
      </c>
      <c r="P59">
        <f>+('KBOS -- Logan Data'!T59+'KBED -- Bedford Data'!T59)/2</f>
        <v>194.60000000000002</v>
      </c>
      <c r="Q59">
        <f>+('KBOS -- Logan Data'!U59+'KBED -- Bedford Data'!U59)/2</f>
        <v>215.7</v>
      </c>
      <c r="R59">
        <f>+('KBOS -- Logan Data'!V59+'KBED -- Bedford Data'!V59)/2</f>
        <v>237.5</v>
      </c>
      <c r="S59">
        <f>+('KBOS -- Logan Data'!W59+'KBED -- Bedford Data'!W59)/2</f>
        <v>260</v>
      </c>
      <c r="T59">
        <f>+('KBOS -- Logan Data'!X59+'KBED -- Bedford Data'!X59)/2</f>
        <v>283.45000000000005</v>
      </c>
      <c r="U59">
        <f>+('KBOS -- Logan Data'!Y59+'KBED -- Bedford Data'!Y59)/2</f>
        <v>307.25</v>
      </c>
      <c r="V59">
        <f>+('KBOS -- Logan Data'!Z59+'KBED -- Bedford Data'!Z59)/2</f>
        <v>331.9</v>
      </c>
      <c r="W59">
        <f>+('KBOS -- Logan Data'!AA59+'KBED -- Bedford Data'!AA59)/2</f>
        <v>356.95000000000005</v>
      </c>
      <c r="X59">
        <f>+('KBOS -- Logan Data'!AB59+'KBED -- Bedford Data'!AB59)/2</f>
        <v>382.55</v>
      </c>
      <c r="Y59">
        <f>+('KBOS -- Logan Data'!AH59+'KBED -- Bedford Data'!AH59)/2</f>
        <v>408.35</v>
      </c>
      <c r="Z59">
        <f>+('KBOS -- Logan Data'!AI59+'KBED -- Bedford Data'!AI59)/2</f>
        <v>434.5</v>
      </c>
      <c r="AA59">
        <f>+('KBOS -- Logan Data'!AJ59+'KBED -- Bedford Data'!AJ59)/2</f>
        <v>461.05</v>
      </c>
      <c r="AB59">
        <f>+('KBOS -- Logan Data'!AK59+'KBED -- Bedford Data'!AK59)/2</f>
        <v>487.95000000000005</v>
      </c>
      <c r="AC59">
        <f>+('KBOS -- Logan Data'!AL59+'KBED -- Bedford Data'!AL59)/2</f>
        <v>515.29999999999995</v>
      </c>
      <c r="AD59">
        <f>+('KBOS -- Logan Data'!AM59+'KBED -- Bedford Data'!AM59)/2</f>
        <v>542.79999999999995</v>
      </c>
      <c r="AE59">
        <f>+('KBOS -- Logan Data'!AN59+'KBED -- Bedford Data'!AN59)/2</f>
        <v>570.70000000000005</v>
      </c>
      <c r="AF59">
        <f>+('KBOS -- Logan Data'!AO59+'KBED -- Bedford Data'!AO59)/2</f>
        <v>598.5</v>
      </c>
      <c r="AG59">
        <f>+('KBOS -- Logan Data'!AP59+'KBED -- Bedford Data'!AP59)/2</f>
        <v>626.65</v>
      </c>
      <c r="AH59">
        <f>+('KBOS -- Logan Data'!AQ59+'KBED -- Bedford Data'!AQ59)/2</f>
        <v>654.9</v>
      </c>
      <c r="AI59">
        <f>+('KBOS -- Logan Data'!AR59+'KBED -- Bedford Data'!AR59)/2</f>
        <v>683.2</v>
      </c>
    </row>
    <row r="60" spans="1:35" x14ac:dyDescent="0.25">
      <c r="A60" s="1">
        <v>38108</v>
      </c>
      <c r="B60">
        <f>+('KBOS -- Logan Data'!B60+'KBED -- Bedford Data'!B60)/2</f>
        <v>0.5</v>
      </c>
      <c r="C60">
        <f>+('KBOS -- Logan Data'!C60+'KBED -- Bedford Data'!C60)/2</f>
        <v>0.6</v>
      </c>
      <c r="D60">
        <f>+('KBOS -- Logan Data'!D60+'KBED -- Bedford Data'!D60)/2</f>
        <v>0.8</v>
      </c>
      <c r="E60">
        <f>+('KBOS -- Logan Data'!E60+'KBED -- Bedford Data'!E60)/2</f>
        <v>1</v>
      </c>
      <c r="F60">
        <f>+('KBOS -- Logan Data'!F60+'KBED -- Bedford Data'!F60)/2</f>
        <v>1.3</v>
      </c>
      <c r="G60">
        <f>+('KBOS -- Logan Data'!G60+'KBED -- Bedford Data'!G60)/2</f>
        <v>1.9000000000000001</v>
      </c>
      <c r="H60">
        <f>+('KBOS -- Logan Data'!H60+'KBED -- Bedford Data'!H60)/2</f>
        <v>2.5</v>
      </c>
      <c r="I60">
        <f>+('KBOS -- Logan Data'!I60+'KBED -- Bedford Data'!I60)/2</f>
        <v>3.3</v>
      </c>
      <c r="J60">
        <f>+('KBOS -- Logan Data'!J60+'KBED -- Bedford Data'!J60)/2</f>
        <v>4.3500000000000005</v>
      </c>
      <c r="K60">
        <f>+('KBOS -- Logan Data'!K60+'KBED -- Bedford Data'!K60)/2</f>
        <v>6</v>
      </c>
      <c r="L60">
        <f>+('KBOS -- Logan Data'!L60+'KBED -- Bedford Data'!L60)/2</f>
        <v>8.6999999999999993</v>
      </c>
      <c r="M60">
        <f>+('KBOS -- Logan Data'!M60+'KBED -- Bedford Data'!M60)/2</f>
        <v>12.899999999999999</v>
      </c>
      <c r="N60">
        <f>+('KBOS -- Logan Data'!R60+'KBED -- Bedford Data'!R60)/2</f>
        <v>18.2</v>
      </c>
      <c r="O60">
        <f>+('KBOS -- Logan Data'!S60+'KBED -- Bedford Data'!S60)/2</f>
        <v>24.950000000000003</v>
      </c>
      <c r="P60">
        <f>+('KBOS -- Logan Data'!T60+'KBED -- Bedford Data'!T60)/2</f>
        <v>33.200000000000003</v>
      </c>
      <c r="Q60">
        <f>+('KBOS -- Logan Data'!U60+'KBED -- Bedford Data'!U60)/2</f>
        <v>43.4</v>
      </c>
      <c r="R60">
        <f>+('KBOS -- Logan Data'!V60+'KBED -- Bedford Data'!V60)/2</f>
        <v>54.599999999999994</v>
      </c>
      <c r="S60">
        <f>+('KBOS -- Logan Data'!W60+'KBED -- Bedford Data'!W60)/2</f>
        <v>67.25</v>
      </c>
      <c r="T60">
        <f>+('KBOS -- Logan Data'!X60+'KBED -- Bedford Data'!X60)/2</f>
        <v>81.300000000000011</v>
      </c>
      <c r="U60">
        <f>+('KBOS -- Logan Data'!Y60+'KBED -- Bedford Data'!Y60)/2</f>
        <v>96.35</v>
      </c>
      <c r="V60">
        <f>+('KBOS -- Logan Data'!Z60+'KBED -- Bedford Data'!Z60)/2</f>
        <v>113</v>
      </c>
      <c r="W60">
        <f>+('KBOS -- Logan Data'!AA60+'KBED -- Bedford Data'!AA60)/2</f>
        <v>130.85000000000002</v>
      </c>
      <c r="X60">
        <f>+('KBOS -- Logan Data'!AB60+'KBED -- Bedford Data'!AB60)/2</f>
        <v>149.55000000000001</v>
      </c>
      <c r="Y60">
        <f>+('KBOS -- Logan Data'!AH60+'KBED -- Bedford Data'!AH60)/2</f>
        <v>169.4</v>
      </c>
      <c r="Z60">
        <f>+('KBOS -- Logan Data'!AI60+'KBED -- Bedford Data'!AI60)/2</f>
        <v>190.85000000000002</v>
      </c>
      <c r="AA60">
        <f>+('KBOS -- Logan Data'!AJ60+'KBED -- Bedford Data'!AJ60)/2</f>
        <v>213.35000000000002</v>
      </c>
      <c r="AB60">
        <f>+('KBOS -- Logan Data'!AK60+'KBED -- Bedford Data'!AK60)/2</f>
        <v>236.85</v>
      </c>
      <c r="AC60">
        <f>+('KBOS -- Logan Data'!AL60+'KBED -- Bedford Data'!AL60)/2</f>
        <v>260.75</v>
      </c>
      <c r="AD60">
        <f>+('KBOS -- Logan Data'!AM60+'KBED -- Bedford Data'!AM60)/2</f>
        <v>285.75</v>
      </c>
      <c r="AE60">
        <f>+('KBOS -- Logan Data'!AN60+'KBED -- Bedford Data'!AN60)/2</f>
        <v>311.05</v>
      </c>
      <c r="AF60">
        <f>+('KBOS -- Logan Data'!AO60+'KBED -- Bedford Data'!AO60)/2</f>
        <v>337.3</v>
      </c>
      <c r="AG60">
        <f>+('KBOS -- Logan Data'!AP60+'KBED -- Bedford Data'!AP60)/2</f>
        <v>364.15</v>
      </c>
      <c r="AH60">
        <f>+('KBOS -- Logan Data'!AQ60+'KBED -- Bedford Data'!AQ60)/2</f>
        <v>391.3</v>
      </c>
      <c r="AI60">
        <f>+('KBOS -- Logan Data'!AR60+'KBED -- Bedford Data'!AR60)/2</f>
        <v>419</v>
      </c>
    </row>
    <row r="61" spans="1:35" x14ac:dyDescent="0.25">
      <c r="A61" s="1">
        <v>38139</v>
      </c>
      <c r="B61">
        <f>+('KBOS -- Logan Data'!B61+'KBED -- Bedford Data'!B61)/2</f>
        <v>0</v>
      </c>
      <c r="C61">
        <f>+('KBOS -- Logan Data'!C61+'KBED -- Bedford Data'!C61)/2</f>
        <v>0</v>
      </c>
      <c r="D61">
        <f>+('KBOS -- Logan Data'!D61+'KBED -- Bedford Data'!D61)/2</f>
        <v>0</v>
      </c>
      <c r="E61">
        <f>+('KBOS -- Logan Data'!E61+'KBED -- Bedford Data'!E61)/2</f>
        <v>0.05</v>
      </c>
      <c r="F61">
        <f>+('KBOS -- Logan Data'!F61+'KBED -- Bedford Data'!F61)/2</f>
        <v>0.1</v>
      </c>
      <c r="G61">
        <f>+('KBOS -- Logan Data'!G61+'KBED -- Bedford Data'!G61)/2</f>
        <v>0.15</v>
      </c>
      <c r="H61">
        <f>+('KBOS -- Logan Data'!H61+'KBED -- Bedford Data'!H61)/2</f>
        <v>0.3</v>
      </c>
      <c r="I61">
        <f>+('KBOS -- Logan Data'!I61+'KBED -- Bedford Data'!I61)/2</f>
        <v>0.5</v>
      </c>
      <c r="J61">
        <f>+('KBOS -- Logan Data'!J61+'KBED -- Bedford Data'!J61)/2</f>
        <v>0.75</v>
      </c>
      <c r="K61">
        <f>+('KBOS -- Logan Data'!K61+'KBED -- Bedford Data'!K61)/2</f>
        <v>1.05</v>
      </c>
      <c r="L61">
        <f>+('KBOS -- Logan Data'!L61+'KBED -- Bedford Data'!L61)/2</f>
        <v>1.45</v>
      </c>
      <c r="M61">
        <f>+('KBOS -- Logan Data'!M61+'KBED -- Bedford Data'!M61)/2</f>
        <v>2.0999999999999996</v>
      </c>
      <c r="N61">
        <f>+('KBOS -- Logan Data'!R61+'KBED -- Bedford Data'!R61)/2</f>
        <v>3.4</v>
      </c>
      <c r="O61">
        <f>+('KBOS -- Logan Data'!S61+'KBED -- Bedford Data'!S61)/2</f>
        <v>5.25</v>
      </c>
      <c r="P61">
        <f>+('KBOS -- Logan Data'!T61+'KBED -- Bedford Data'!T61)/2</f>
        <v>7.75</v>
      </c>
      <c r="Q61">
        <f>+('KBOS -- Logan Data'!U61+'KBED -- Bedford Data'!U61)/2</f>
        <v>10.85</v>
      </c>
      <c r="R61">
        <f>+('KBOS -- Logan Data'!V61+'KBED -- Bedford Data'!V61)/2</f>
        <v>14.5</v>
      </c>
      <c r="S61">
        <f>+('KBOS -- Logan Data'!W61+'KBED -- Bedford Data'!W61)/2</f>
        <v>18.899999999999999</v>
      </c>
      <c r="T61">
        <f>+('KBOS -- Logan Data'!X61+'KBED -- Bedford Data'!X61)/2</f>
        <v>23.85</v>
      </c>
      <c r="U61">
        <f>+('KBOS -- Logan Data'!Y61+'KBED -- Bedford Data'!Y61)/2</f>
        <v>29.6</v>
      </c>
      <c r="V61">
        <f>+('KBOS -- Logan Data'!Z61+'KBED -- Bedford Data'!Z61)/2</f>
        <v>36.049999999999997</v>
      </c>
      <c r="W61">
        <f>+('KBOS -- Logan Data'!AA61+'KBED -- Bedford Data'!AA61)/2</f>
        <v>43.25</v>
      </c>
      <c r="X61">
        <f>+('KBOS -- Logan Data'!AB61+'KBED -- Bedford Data'!AB61)/2</f>
        <v>51.55</v>
      </c>
      <c r="Y61">
        <f>+('KBOS -- Logan Data'!AH61+'KBED -- Bedford Data'!AH61)/2</f>
        <v>60.9</v>
      </c>
      <c r="Z61">
        <f>+('KBOS -- Logan Data'!AI61+'KBED -- Bedford Data'!AI61)/2</f>
        <v>70.900000000000006</v>
      </c>
      <c r="AA61">
        <f>+('KBOS -- Logan Data'!AJ61+'KBED -- Bedford Data'!AJ61)/2</f>
        <v>82.45</v>
      </c>
      <c r="AB61">
        <f>+('KBOS -- Logan Data'!AK61+'KBED -- Bedford Data'!AK61)/2</f>
        <v>95.3</v>
      </c>
      <c r="AC61">
        <f>+('KBOS -- Logan Data'!AL61+'KBED -- Bedford Data'!AL61)/2</f>
        <v>109</v>
      </c>
      <c r="AD61">
        <f>+('KBOS -- Logan Data'!AM61+'KBED -- Bedford Data'!AM61)/2</f>
        <v>124.05000000000001</v>
      </c>
      <c r="AE61">
        <f>+('KBOS -- Logan Data'!AN61+'KBED -- Bedford Data'!AN61)/2</f>
        <v>140.35</v>
      </c>
      <c r="AF61">
        <f>+('KBOS -- Logan Data'!AO61+'KBED -- Bedford Data'!AO61)/2</f>
        <v>158.25</v>
      </c>
      <c r="AG61">
        <f>+('KBOS -- Logan Data'!AP61+'KBED -- Bedford Data'!AP61)/2</f>
        <v>177.2</v>
      </c>
      <c r="AH61">
        <f>+('KBOS -- Logan Data'!AQ61+'KBED -- Bedford Data'!AQ61)/2</f>
        <v>197.45</v>
      </c>
      <c r="AI61">
        <f>+('KBOS -- Logan Data'!AR61+'KBED -- Bedford Data'!AR61)/2</f>
        <v>218.89999999999998</v>
      </c>
    </row>
    <row r="62" spans="1:35" x14ac:dyDescent="0.25">
      <c r="A62" s="1">
        <v>38169</v>
      </c>
      <c r="B62">
        <f>+('KBOS -- Logan Data'!B62+'KBED -- Bedford Data'!B62)/2</f>
        <v>0</v>
      </c>
      <c r="C62">
        <f>+('KBOS -- Logan Data'!C62+'KBED -- Bedford Data'!C62)/2</f>
        <v>0</v>
      </c>
      <c r="D62">
        <f>+('KBOS -- Logan Data'!D62+'KBED -- Bedford Data'!D62)/2</f>
        <v>0</v>
      </c>
      <c r="E62">
        <f>+('KBOS -- Logan Data'!E62+'KBED -- Bedford Data'!E62)/2</f>
        <v>0</v>
      </c>
      <c r="F62">
        <f>+('KBOS -- Logan Data'!F62+'KBED -- Bedford Data'!F62)/2</f>
        <v>0</v>
      </c>
      <c r="G62">
        <f>+('KBOS -- Logan Data'!G62+'KBED -- Bedford Data'!G62)/2</f>
        <v>0</v>
      </c>
      <c r="H62">
        <f>+('KBOS -- Logan Data'!H62+'KBED -- Bedford Data'!H62)/2</f>
        <v>0</v>
      </c>
      <c r="I62">
        <f>+('KBOS -- Logan Data'!I62+'KBED -- Bedford Data'!I62)/2</f>
        <v>0</v>
      </c>
      <c r="J62">
        <f>+('KBOS -- Logan Data'!J62+'KBED -- Bedford Data'!J62)/2</f>
        <v>0</v>
      </c>
      <c r="K62">
        <f>+('KBOS -- Logan Data'!K62+'KBED -- Bedford Data'!K62)/2</f>
        <v>0</v>
      </c>
      <c r="L62">
        <f>+('KBOS -- Logan Data'!L62+'KBED -- Bedford Data'!L62)/2</f>
        <v>0</v>
      </c>
      <c r="M62">
        <f>+('KBOS -- Logan Data'!M62+'KBED -- Bedford Data'!M62)/2</f>
        <v>0</v>
      </c>
      <c r="N62">
        <f>+('KBOS -- Logan Data'!R62+'KBED -- Bedford Data'!R62)/2</f>
        <v>0</v>
      </c>
      <c r="O62">
        <f>+('KBOS -- Logan Data'!S62+'KBED -- Bedford Data'!S62)/2</f>
        <v>0</v>
      </c>
      <c r="P62">
        <f>+('KBOS -- Logan Data'!T62+'KBED -- Bedford Data'!T62)/2</f>
        <v>0</v>
      </c>
      <c r="Q62">
        <f>+('KBOS -- Logan Data'!U62+'KBED -- Bedford Data'!U62)/2</f>
        <v>0</v>
      </c>
      <c r="R62">
        <f>+('KBOS -- Logan Data'!V62+'KBED -- Bedford Data'!V62)/2</f>
        <v>0</v>
      </c>
      <c r="S62">
        <f>+('KBOS -- Logan Data'!W62+'KBED -- Bedford Data'!W62)/2</f>
        <v>0.05</v>
      </c>
      <c r="T62">
        <f>+('KBOS -- Logan Data'!X62+'KBED -- Bedford Data'!X62)/2</f>
        <v>0.15</v>
      </c>
      <c r="U62">
        <f>+('KBOS -- Logan Data'!Y62+'KBED -- Bedford Data'!Y62)/2</f>
        <v>0.5</v>
      </c>
      <c r="V62">
        <f>+('KBOS -- Logan Data'!Z62+'KBED -- Bedford Data'!Z62)/2</f>
        <v>1</v>
      </c>
      <c r="W62">
        <f>+('KBOS -- Logan Data'!AA62+'KBED -- Bedford Data'!AA62)/2</f>
        <v>1.7</v>
      </c>
      <c r="X62">
        <f>+('KBOS -- Logan Data'!AB62+'KBED -- Bedford Data'!AB62)/2</f>
        <v>2.9499999999999997</v>
      </c>
      <c r="Y62">
        <f>+('KBOS -- Logan Data'!AH62+'KBED -- Bedford Data'!AH62)/2</f>
        <v>4.45</v>
      </c>
      <c r="Z62">
        <f>+('KBOS -- Logan Data'!AI62+'KBED -- Bedford Data'!AI62)/2</f>
        <v>6.7</v>
      </c>
      <c r="AA62">
        <f>+('KBOS -- Logan Data'!AJ62+'KBED -- Bedford Data'!AJ62)/2</f>
        <v>10.399999999999999</v>
      </c>
      <c r="AB62">
        <f>+('KBOS -- Logan Data'!AK62+'KBED -- Bedford Data'!AK62)/2</f>
        <v>15.8</v>
      </c>
      <c r="AC62">
        <f>+('KBOS -- Logan Data'!AL62+'KBED -- Bedford Data'!AL62)/2</f>
        <v>22.8</v>
      </c>
      <c r="AD62">
        <f>+('KBOS -- Logan Data'!AM62+'KBED -- Bedford Data'!AM62)/2</f>
        <v>32.1</v>
      </c>
      <c r="AE62">
        <f>+('KBOS -- Logan Data'!AN62+'KBED -- Bedford Data'!AN62)/2</f>
        <v>43.4</v>
      </c>
      <c r="AF62">
        <f>+('KBOS -- Logan Data'!AO62+'KBED -- Bedford Data'!AO62)/2</f>
        <v>55.6</v>
      </c>
      <c r="AG62">
        <f>+('KBOS -- Logan Data'!AP62+'KBED -- Bedford Data'!AP62)/2</f>
        <v>69.849999999999994</v>
      </c>
      <c r="AH62">
        <f>+('KBOS -- Logan Data'!AQ62+'KBED -- Bedford Data'!AQ62)/2</f>
        <v>85.300000000000011</v>
      </c>
      <c r="AI62">
        <f>+('KBOS -- Logan Data'!AR62+'KBED -- Bedford Data'!AR62)/2</f>
        <v>102.95</v>
      </c>
    </row>
    <row r="63" spans="1:35" x14ac:dyDescent="0.25">
      <c r="A63" s="1">
        <v>38200</v>
      </c>
      <c r="B63">
        <f>+('KBOS -- Logan Data'!B63+'KBED -- Bedford Data'!B63)/2</f>
        <v>0</v>
      </c>
      <c r="C63">
        <f>+('KBOS -- Logan Data'!C63+'KBED -- Bedford Data'!C63)/2</f>
        <v>0</v>
      </c>
      <c r="D63">
        <f>+('KBOS -- Logan Data'!D63+'KBED -- Bedford Data'!D63)/2</f>
        <v>0</v>
      </c>
      <c r="E63">
        <f>+('KBOS -- Logan Data'!E63+'KBED -- Bedford Data'!E63)/2</f>
        <v>0</v>
      </c>
      <c r="F63">
        <f>+('KBOS -- Logan Data'!F63+'KBED -- Bedford Data'!F63)/2</f>
        <v>0</v>
      </c>
      <c r="G63">
        <f>+('KBOS -- Logan Data'!G63+'KBED -- Bedford Data'!G63)/2</f>
        <v>0</v>
      </c>
      <c r="H63">
        <f>+('KBOS -- Logan Data'!H63+'KBED -- Bedford Data'!H63)/2</f>
        <v>0</v>
      </c>
      <c r="I63">
        <f>+('KBOS -- Logan Data'!I63+'KBED -- Bedford Data'!I63)/2</f>
        <v>0</v>
      </c>
      <c r="J63">
        <f>+('KBOS -- Logan Data'!J63+'KBED -- Bedford Data'!J63)/2</f>
        <v>0</v>
      </c>
      <c r="K63">
        <f>+('KBOS -- Logan Data'!K63+'KBED -- Bedford Data'!K63)/2</f>
        <v>0</v>
      </c>
      <c r="L63">
        <f>+('KBOS -- Logan Data'!L63+'KBED -- Bedford Data'!L63)/2</f>
        <v>0.05</v>
      </c>
      <c r="M63">
        <f>+('KBOS -- Logan Data'!M63+'KBED -- Bedford Data'!M63)/2</f>
        <v>0.1</v>
      </c>
      <c r="N63">
        <f>+('KBOS -- Logan Data'!R63+'KBED -- Bedford Data'!R63)/2</f>
        <v>0.25</v>
      </c>
      <c r="O63">
        <f>+('KBOS -- Logan Data'!S63+'KBED -- Bedford Data'!S63)/2</f>
        <v>0.4</v>
      </c>
      <c r="P63">
        <f>+('KBOS -- Logan Data'!T63+'KBED -- Bedford Data'!T63)/2</f>
        <v>0.75</v>
      </c>
      <c r="Q63">
        <f>+('KBOS -- Logan Data'!U63+'KBED -- Bedford Data'!U63)/2</f>
        <v>1.3</v>
      </c>
      <c r="R63">
        <f>+('KBOS -- Logan Data'!V63+'KBED -- Bedford Data'!V63)/2</f>
        <v>1.9</v>
      </c>
      <c r="S63">
        <f>+('KBOS -- Logan Data'!W63+'KBED -- Bedford Data'!W63)/2</f>
        <v>2.6</v>
      </c>
      <c r="T63">
        <f>+('KBOS -- Logan Data'!X63+'KBED -- Bedford Data'!X63)/2</f>
        <v>3.55</v>
      </c>
      <c r="U63">
        <f>+('KBOS -- Logan Data'!Y63+'KBED -- Bedford Data'!Y63)/2</f>
        <v>4.6500000000000004</v>
      </c>
      <c r="V63">
        <f>+('KBOS -- Logan Data'!Z63+'KBED -- Bedford Data'!Z63)/2</f>
        <v>6</v>
      </c>
      <c r="W63">
        <f>+('KBOS -- Logan Data'!AA63+'KBED -- Bedford Data'!AA63)/2</f>
        <v>7.6499999999999995</v>
      </c>
      <c r="X63">
        <f>+('KBOS -- Logan Data'!AB63+'KBED -- Bedford Data'!AB63)/2</f>
        <v>10.050000000000001</v>
      </c>
      <c r="Y63">
        <f>+('KBOS -- Logan Data'!AH63+'KBED -- Bedford Data'!AH63)/2</f>
        <v>12.5</v>
      </c>
      <c r="Z63">
        <f>+('KBOS -- Logan Data'!AI63+'KBED -- Bedford Data'!AI63)/2</f>
        <v>16</v>
      </c>
      <c r="AA63">
        <f>+('KBOS -- Logan Data'!AJ63+'KBED -- Bedford Data'!AJ63)/2</f>
        <v>20.65</v>
      </c>
      <c r="AB63">
        <f>+('KBOS -- Logan Data'!AK63+'KBED -- Bedford Data'!AK63)/2</f>
        <v>26.65</v>
      </c>
      <c r="AC63">
        <f>+('KBOS -- Logan Data'!AL63+'KBED -- Bedford Data'!AL63)/2</f>
        <v>33.75</v>
      </c>
      <c r="AD63">
        <f>+('KBOS -- Logan Data'!AM63+'KBED -- Bedford Data'!AM63)/2</f>
        <v>42.05</v>
      </c>
      <c r="AE63">
        <f>+('KBOS -- Logan Data'!AN63+'KBED -- Bedford Data'!AN63)/2</f>
        <v>51.6</v>
      </c>
      <c r="AF63">
        <f>+('KBOS -- Logan Data'!AO63+'KBED -- Bedford Data'!AO63)/2</f>
        <v>61.949999999999996</v>
      </c>
      <c r="AG63">
        <f>+('KBOS -- Logan Data'!AP63+'KBED -- Bedford Data'!AP63)/2</f>
        <v>73.800000000000011</v>
      </c>
      <c r="AH63">
        <f>+('KBOS -- Logan Data'!AQ63+'KBED -- Bedford Data'!AQ63)/2</f>
        <v>86.6</v>
      </c>
      <c r="AI63">
        <f>+('KBOS -- Logan Data'!AR63+'KBED -- Bedford Data'!AR63)/2</f>
        <v>101.1</v>
      </c>
    </row>
    <row r="64" spans="1:35" x14ac:dyDescent="0.25">
      <c r="A64" s="1">
        <v>38231</v>
      </c>
      <c r="B64">
        <f>+('KBOS -- Logan Data'!B64+'KBED -- Bedford Data'!B64)/2</f>
        <v>0</v>
      </c>
      <c r="C64">
        <f>+('KBOS -- Logan Data'!C64+'KBED -- Bedford Data'!C64)/2</f>
        <v>0</v>
      </c>
      <c r="D64">
        <f>+('KBOS -- Logan Data'!D64+'KBED -- Bedford Data'!D64)/2</f>
        <v>0</v>
      </c>
      <c r="E64">
        <f>+('KBOS -- Logan Data'!E64+'KBED -- Bedford Data'!E64)/2</f>
        <v>0.05</v>
      </c>
      <c r="F64">
        <f>+('KBOS -- Logan Data'!F64+'KBED -- Bedford Data'!F64)/2</f>
        <v>0.1</v>
      </c>
      <c r="G64">
        <f>+('KBOS -- Logan Data'!G64+'KBED -- Bedford Data'!G64)/2</f>
        <v>0.3</v>
      </c>
      <c r="H64">
        <f>+('KBOS -- Logan Data'!H64+'KBED -- Bedford Data'!H64)/2</f>
        <v>0.65</v>
      </c>
      <c r="I64">
        <f>+('KBOS -- Logan Data'!I64+'KBED -- Bedford Data'!I64)/2</f>
        <v>1.1000000000000001</v>
      </c>
      <c r="J64">
        <f>+('KBOS -- Logan Data'!J64+'KBED -- Bedford Data'!J64)/2</f>
        <v>1.65</v>
      </c>
      <c r="K64">
        <f>+('KBOS -- Logan Data'!K64+'KBED -- Bedford Data'!K64)/2</f>
        <v>2.35</v>
      </c>
      <c r="L64">
        <f>+('KBOS -- Logan Data'!L64+'KBED -- Bedford Data'!L64)/2</f>
        <v>3.15</v>
      </c>
      <c r="M64">
        <f>+('KBOS -- Logan Data'!M64+'KBED -- Bedford Data'!M64)/2</f>
        <v>4.2</v>
      </c>
      <c r="N64">
        <f>+('KBOS -- Logan Data'!R64+'KBED -- Bedford Data'!R64)/2</f>
        <v>5.45</v>
      </c>
      <c r="O64">
        <f>+('KBOS -- Logan Data'!S64+'KBED -- Bedford Data'!S64)/2</f>
        <v>7.35</v>
      </c>
      <c r="P64">
        <f>+('KBOS -- Logan Data'!T64+'KBED -- Bedford Data'!T64)/2</f>
        <v>9.6999999999999993</v>
      </c>
      <c r="Q64">
        <f>+('KBOS -- Logan Data'!U64+'KBED -- Bedford Data'!U64)/2</f>
        <v>12.3</v>
      </c>
      <c r="R64">
        <f>+('KBOS -- Logan Data'!V64+'KBED -- Bedford Data'!V64)/2</f>
        <v>15.75</v>
      </c>
      <c r="S64">
        <f>+('KBOS -- Logan Data'!W64+'KBED -- Bedford Data'!W64)/2</f>
        <v>19.5</v>
      </c>
      <c r="T64">
        <f>+('KBOS -- Logan Data'!X64+'KBED -- Bedford Data'!X64)/2</f>
        <v>24.1</v>
      </c>
      <c r="U64">
        <f>+('KBOS -- Logan Data'!Y64+'KBED -- Bedford Data'!Y64)/2</f>
        <v>29.85</v>
      </c>
      <c r="V64">
        <f>+('KBOS -- Logan Data'!Z64+'KBED -- Bedford Data'!Z64)/2</f>
        <v>36.6</v>
      </c>
      <c r="W64">
        <f>+('KBOS -- Logan Data'!AA64+'KBED -- Bedford Data'!AA64)/2</f>
        <v>44.300000000000004</v>
      </c>
      <c r="X64">
        <f>+('KBOS -- Logan Data'!AB64+'KBED -- Bedford Data'!AB64)/2</f>
        <v>52.95</v>
      </c>
      <c r="Y64">
        <f>+('KBOS -- Logan Data'!AH64+'KBED -- Bedford Data'!AH64)/2</f>
        <v>62.95</v>
      </c>
      <c r="Z64">
        <f>+('KBOS -- Logan Data'!AI64+'KBED -- Bedford Data'!AI64)/2</f>
        <v>74.650000000000006</v>
      </c>
      <c r="AA64">
        <f>+('KBOS -- Logan Data'!AJ64+'KBED -- Bedford Data'!AJ64)/2</f>
        <v>87.8</v>
      </c>
      <c r="AB64">
        <f>+('KBOS -- Logan Data'!AK64+'KBED -- Bedford Data'!AK64)/2</f>
        <v>102.80000000000001</v>
      </c>
      <c r="AC64">
        <f>+('KBOS -- Logan Data'!AL64+'KBED -- Bedford Data'!AL64)/2</f>
        <v>119.19999999999999</v>
      </c>
      <c r="AD64">
        <f>+('KBOS -- Logan Data'!AM64+'KBED -- Bedford Data'!AM64)/2</f>
        <v>137</v>
      </c>
      <c r="AE64">
        <f>+('KBOS -- Logan Data'!AN64+'KBED -- Bedford Data'!AN64)/2</f>
        <v>156.4</v>
      </c>
      <c r="AF64">
        <f>+('KBOS -- Logan Data'!AO64+'KBED -- Bedford Data'!AO64)/2</f>
        <v>176.75</v>
      </c>
      <c r="AG64">
        <f>+('KBOS -- Logan Data'!AP64+'KBED -- Bedford Data'!AP64)/2</f>
        <v>198.55</v>
      </c>
      <c r="AH64">
        <f>+('KBOS -- Logan Data'!AQ64+'KBED -- Bedford Data'!AQ64)/2</f>
        <v>221.65</v>
      </c>
      <c r="AI64">
        <f>+('KBOS -- Logan Data'!AR64+'KBED -- Bedford Data'!AR64)/2</f>
        <v>245.9</v>
      </c>
    </row>
    <row r="65" spans="1:35" x14ac:dyDescent="0.25">
      <c r="A65" s="1">
        <v>38261</v>
      </c>
      <c r="B65">
        <f>+('KBOS -- Logan Data'!B65+'KBED -- Bedford Data'!B65)/2</f>
        <v>4.3</v>
      </c>
      <c r="C65">
        <f>+('KBOS -- Logan Data'!C65+'KBED -- Bedford Data'!C65)/2</f>
        <v>5.85</v>
      </c>
      <c r="D65">
        <f>+('KBOS -- Logan Data'!D65+'KBED -- Bedford Data'!D65)/2</f>
        <v>7.6</v>
      </c>
      <c r="E65">
        <f>+('KBOS -- Logan Data'!E65+'KBED -- Bedford Data'!E65)/2</f>
        <v>9.7999999999999989</v>
      </c>
      <c r="F65">
        <f>+('KBOS -- Logan Data'!F65+'KBED -- Bedford Data'!F65)/2</f>
        <v>12.399999999999999</v>
      </c>
      <c r="G65">
        <f>+('KBOS -- Logan Data'!G65+'KBED -- Bedford Data'!G65)/2</f>
        <v>15.75</v>
      </c>
      <c r="H65">
        <f>+('KBOS -- Logan Data'!H65+'KBED -- Bedford Data'!H65)/2</f>
        <v>19.7</v>
      </c>
      <c r="I65">
        <f>+('KBOS -- Logan Data'!I65+'KBED -- Bedford Data'!I65)/2</f>
        <v>24.95</v>
      </c>
      <c r="J65">
        <f>+('KBOS -- Logan Data'!J65+'KBED -- Bedford Data'!J65)/2</f>
        <v>31.55</v>
      </c>
      <c r="K65">
        <f>+('KBOS -- Logan Data'!K65+'KBED -- Bedford Data'!K65)/2</f>
        <v>39.450000000000003</v>
      </c>
      <c r="L65">
        <f>+('KBOS -- Logan Data'!L65+'KBED -- Bedford Data'!L65)/2</f>
        <v>48.5</v>
      </c>
      <c r="M65">
        <f>+('KBOS -- Logan Data'!M65+'KBED -- Bedford Data'!M65)/2</f>
        <v>59.7</v>
      </c>
      <c r="N65">
        <f>+('KBOS -- Logan Data'!R65+'KBED -- Bedford Data'!R65)/2</f>
        <v>72.849999999999994</v>
      </c>
      <c r="O65">
        <f>+('KBOS -- Logan Data'!S65+'KBED -- Bedford Data'!S65)/2</f>
        <v>87.55</v>
      </c>
      <c r="P65">
        <f>+('KBOS -- Logan Data'!T65+'KBED -- Bedford Data'!T65)/2</f>
        <v>103.45</v>
      </c>
      <c r="Q65">
        <f>+('KBOS -- Logan Data'!U65+'KBED -- Bedford Data'!U65)/2</f>
        <v>120.45</v>
      </c>
      <c r="R65">
        <f>+('KBOS -- Logan Data'!V65+'KBED -- Bedford Data'!V65)/2</f>
        <v>138.80000000000001</v>
      </c>
      <c r="S65">
        <f>+('KBOS -- Logan Data'!W65+'KBED -- Bedford Data'!W65)/2</f>
        <v>157.9</v>
      </c>
      <c r="T65">
        <f>+('KBOS -- Logan Data'!X65+'KBED -- Bedford Data'!X65)/2</f>
        <v>178.5</v>
      </c>
      <c r="U65">
        <f>+('KBOS -- Logan Data'!Y65+'KBED -- Bedford Data'!Y65)/2</f>
        <v>200.55</v>
      </c>
      <c r="V65">
        <f>+('KBOS -- Logan Data'!Z65+'KBED -- Bedford Data'!Z65)/2</f>
        <v>224.20000000000002</v>
      </c>
      <c r="W65">
        <f>+('KBOS -- Logan Data'!AA65+'KBED -- Bedford Data'!AA65)/2</f>
        <v>248.85000000000002</v>
      </c>
      <c r="X65">
        <f>+('KBOS -- Logan Data'!AB65+'KBED -- Bedford Data'!AB65)/2</f>
        <v>274.8</v>
      </c>
      <c r="Y65">
        <f>+('KBOS -- Logan Data'!AH65+'KBED -- Bedford Data'!AH65)/2</f>
        <v>301.35000000000002</v>
      </c>
      <c r="Z65">
        <f>+('KBOS -- Logan Data'!AI65+'KBED -- Bedford Data'!AI65)/2</f>
        <v>328.85</v>
      </c>
      <c r="AA65">
        <f>+('KBOS -- Logan Data'!AJ65+'KBED -- Bedford Data'!AJ65)/2</f>
        <v>356.95</v>
      </c>
      <c r="AB65">
        <f>+('KBOS -- Logan Data'!AK65+'KBED -- Bedford Data'!AK65)/2</f>
        <v>385.79999999999995</v>
      </c>
      <c r="AC65">
        <f>+('KBOS -- Logan Data'!AL65+'KBED -- Bedford Data'!AL65)/2</f>
        <v>414.9</v>
      </c>
      <c r="AD65">
        <f>+('KBOS -- Logan Data'!AM65+'KBED -- Bedford Data'!AM65)/2</f>
        <v>444.4</v>
      </c>
      <c r="AE65">
        <f>+('KBOS -- Logan Data'!AN65+'KBED -- Bedford Data'!AN65)/2</f>
        <v>474.3</v>
      </c>
      <c r="AF65">
        <f>+('KBOS -- Logan Data'!AO65+'KBED -- Bedford Data'!AO65)/2</f>
        <v>504.35</v>
      </c>
      <c r="AG65">
        <f>+('KBOS -- Logan Data'!AP65+'KBED -- Bedford Data'!AP65)/2</f>
        <v>534.65</v>
      </c>
      <c r="AH65">
        <f>+('KBOS -- Logan Data'!AQ65+'KBED -- Bedford Data'!AQ65)/2</f>
        <v>565.29999999999995</v>
      </c>
      <c r="AI65">
        <f>+('KBOS -- Logan Data'!AR65+'KBED -- Bedford Data'!AR65)/2</f>
        <v>596.09999999999991</v>
      </c>
    </row>
    <row r="66" spans="1:35" x14ac:dyDescent="0.25">
      <c r="A66" s="1">
        <v>38292</v>
      </c>
      <c r="B66">
        <f>+('KBOS -- Logan Data'!B66+'KBED -- Bedford Data'!B66)/2</f>
        <v>50.75</v>
      </c>
      <c r="C66">
        <f>+('KBOS -- Logan Data'!C66+'KBED -- Bedford Data'!C66)/2</f>
        <v>59.3</v>
      </c>
      <c r="D66">
        <f>+('KBOS -- Logan Data'!D66+'KBED -- Bedford Data'!D66)/2</f>
        <v>69.150000000000006</v>
      </c>
      <c r="E66">
        <f>+('KBOS -- Logan Data'!E66+'KBED -- Bedford Data'!E66)/2</f>
        <v>80.400000000000006</v>
      </c>
      <c r="F66">
        <f>+('KBOS -- Logan Data'!F66+'KBED -- Bedford Data'!F66)/2</f>
        <v>92.75</v>
      </c>
      <c r="G66">
        <f>+('KBOS -- Logan Data'!G66+'KBED -- Bedford Data'!G66)/2</f>
        <v>106.30000000000001</v>
      </c>
      <c r="H66">
        <f>+('KBOS -- Logan Data'!H66+'KBED -- Bedford Data'!H66)/2</f>
        <v>121.45</v>
      </c>
      <c r="I66">
        <f>+('KBOS -- Logan Data'!I66+'KBED -- Bedford Data'!I66)/2</f>
        <v>138.44999999999999</v>
      </c>
      <c r="J66">
        <f>+('KBOS -- Logan Data'!J66+'KBED -- Bedford Data'!J66)/2</f>
        <v>156.85</v>
      </c>
      <c r="K66">
        <f>+('KBOS -- Logan Data'!K66+'KBED -- Bedford Data'!K66)/2</f>
        <v>176.60000000000002</v>
      </c>
      <c r="L66">
        <f>+('KBOS -- Logan Data'!L66+'KBED -- Bedford Data'!L66)/2</f>
        <v>197.5</v>
      </c>
      <c r="M66">
        <f>+('KBOS -- Logan Data'!M66+'KBED -- Bedford Data'!M66)/2</f>
        <v>219.4</v>
      </c>
      <c r="N66">
        <f>+('KBOS -- Logan Data'!R66+'KBED -- Bedford Data'!R66)/2</f>
        <v>242.45</v>
      </c>
      <c r="O66">
        <f>+('KBOS -- Logan Data'!S66+'KBED -- Bedford Data'!S66)/2</f>
        <v>266.64999999999998</v>
      </c>
      <c r="P66">
        <f>+('KBOS -- Logan Data'!T66+'KBED -- Bedford Data'!T66)/2</f>
        <v>291.75</v>
      </c>
      <c r="Q66">
        <f>+('KBOS -- Logan Data'!U66+'KBED -- Bedford Data'!U66)/2</f>
        <v>317.7</v>
      </c>
      <c r="R66">
        <f>+('KBOS -- Logan Data'!V66+'KBED -- Bedford Data'!V66)/2</f>
        <v>344.65</v>
      </c>
      <c r="S66">
        <f>+('KBOS -- Logan Data'!W66+'KBED -- Bedford Data'!W66)/2</f>
        <v>372.1</v>
      </c>
      <c r="T66">
        <f>+('KBOS -- Logan Data'!X66+'KBED -- Bedford Data'!X66)/2</f>
        <v>399.54999999999995</v>
      </c>
      <c r="U66">
        <f>+('KBOS -- Logan Data'!Y66+'KBED -- Bedford Data'!Y66)/2</f>
        <v>427.75</v>
      </c>
      <c r="V66">
        <f>+('KBOS -- Logan Data'!Z66+'KBED -- Bedford Data'!Z66)/2</f>
        <v>456.29999999999995</v>
      </c>
      <c r="W66">
        <f>+('KBOS -- Logan Data'!AA66+'KBED -- Bedford Data'!AA66)/2</f>
        <v>485.1</v>
      </c>
      <c r="X66">
        <f>+('KBOS -- Logan Data'!AB66+'KBED -- Bedford Data'!AB66)/2</f>
        <v>514.04999999999995</v>
      </c>
      <c r="Y66">
        <f>+('KBOS -- Logan Data'!AH66+'KBED -- Bedford Data'!AH66)/2</f>
        <v>543.20000000000005</v>
      </c>
      <c r="Z66">
        <f>+('KBOS -- Logan Data'!AI66+'KBED -- Bedford Data'!AI66)/2</f>
        <v>572.70000000000005</v>
      </c>
      <c r="AA66">
        <f>+('KBOS -- Logan Data'!AJ66+'KBED -- Bedford Data'!AJ66)/2</f>
        <v>602.5</v>
      </c>
      <c r="AB66">
        <f>+('KBOS -- Logan Data'!AK66+'KBED -- Bedford Data'!AK66)/2</f>
        <v>632.29999999999995</v>
      </c>
      <c r="AC66">
        <f>+('KBOS -- Logan Data'!AL66+'KBED -- Bedford Data'!AL66)/2</f>
        <v>662.2</v>
      </c>
      <c r="AD66">
        <f>+('KBOS -- Logan Data'!AM66+'KBED -- Bedford Data'!AM66)/2</f>
        <v>692.2</v>
      </c>
      <c r="AE66">
        <f>+('KBOS -- Logan Data'!AN66+'KBED -- Bedford Data'!AN66)/2</f>
        <v>722.2</v>
      </c>
      <c r="AF66">
        <f>+('KBOS -- Logan Data'!AO66+'KBED -- Bedford Data'!AO66)/2</f>
        <v>752.2</v>
      </c>
      <c r="AG66">
        <f>+('KBOS -- Logan Data'!AP66+'KBED -- Bedford Data'!AP66)/2</f>
        <v>782.2</v>
      </c>
      <c r="AH66">
        <f>+('KBOS -- Logan Data'!AQ66+'KBED -- Bedford Data'!AQ66)/2</f>
        <v>812.2</v>
      </c>
      <c r="AI66">
        <f>+('KBOS -- Logan Data'!AR66+'KBED -- Bedford Data'!AR66)/2</f>
        <v>842.2</v>
      </c>
    </row>
    <row r="67" spans="1:35" x14ac:dyDescent="0.25">
      <c r="A67" s="1">
        <v>38322</v>
      </c>
      <c r="B67">
        <f>+('KBOS -- Logan Data'!B67+'KBED -- Bedford Data'!B67)/2</f>
        <v>217.55</v>
      </c>
      <c r="C67">
        <f>+('KBOS -- Logan Data'!C67+'KBED -- Bedford Data'!C67)/2</f>
        <v>238</v>
      </c>
      <c r="D67">
        <f>+('KBOS -- Logan Data'!D67+'KBED -- Bedford Data'!D67)/2</f>
        <v>259.85000000000002</v>
      </c>
      <c r="E67">
        <f>+('KBOS -- Logan Data'!E67+'KBED -- Bedford Data'!E67)/2</f>
        <v>282.89999999999998</v>
      </c>
      <c r="F67">
        <f>+('KBOS -- Logan Data'!F67+'KBED -- Bedford Data'!F67)/2</f>
        <v>307.5</v>
      </c>
      <c r="G67">
        <f>+('KBOS -- Logan Data'!G67+'KBED -- Bedford Data'!G67)/2</f>
        <v>332.95</v>
      </c>
      <c r="H67">
        <f>+('KBOS -- Logan Data'!H67+'KBED -- Bedford Data'!H67)/2</f>
        <v>359.9</v>
      </c>
      <c r="I67">
        <f>+('KBOS -- Logan Data'!I67+'KBED -- Bedford Data'!I67)/2</f>
        <v>387.35</v>
      </c>
      <c r="J67">
        <f>+('KBOS -- Logan Data'!J67+'KBED -- Bedford Data'!J67)/2</f>
        <v>415.9</v>
      </c>
      <c r="K67">
        <f>+('KBOS -- Logan Data'!K67+'KBED -- Bedford Data'!K67)/2</f>
        <v>445</v>
      </c>
      <c r="L67">
        <f>+('KBOS -- Logan Data'!L67+'KBED -- Bedford Data'!L67)/2</f>
        <v>474.4</v>
      </c>
      <c r="M67">
        <f>+('KBOS -- Logan Data'!M67+'KBED -- Bedford Data'!M67)/2</f>
        <v>503.95</v>
      </c>
      <c r="N67">
        <f>+('KBOS -- Logan Data'!R67+'KBED -- Bedford Data'!R67)/2</f>
        <v>533.70000000000005</v>
      </c>
      <c r="O67">
        <f>+('KBOS -- Logan Data'!S67+'KBED -- Bedford Data'!S67)/2</f>
        <v>563.75</v>
      </c>
      <c r="P67">
        <f>+('KBOS -- Logan Data'!T67+'KBED -- Bedford Data'!T67)/2</f>
        <v>593.9</v>
      </c>
      <c r="Q67">
        <f>+('KBOS -- Logan Data'!U67+'KBED -- Bedford Data'!U67)/2</f>
        <v>624.20000000000005</v>
      </c>
      <c r="R67">
        <f>+('KBOS -- Logan Data'!V67+'KBED -- Bedford Data'!V67)/2</f>
        <v>654.54999999999995</v>
      </c>
      <c r="S67">
        <f>+('KBOS -- Logan Data'!W67+'KBED -- Bedford Data'!W67)/2</f>
        <v>685</v>
      </c>
      <c r="T67">
        <f>+('KBOS -- Logan Data'!X67+'KBED -- Bedford Data'!X67)/2</f>
        <v>715.65</v>
      </c>
      <c r="U67">
        <f>+('KBOS -- Logan Data'!Y67+'KBED -- Bedford Data'!Y67)/2</f>
        <v>746.35</v>
      </c>
      <c r="V67">
        <f>+('KBOS -- Logan Data'!Z67+'KBED -- Bedford Data'!Z67)/2</f>
        <v>777.1</v>
      </c>
      <c r="W67">
        <f>+('KBOS -- Logan Data'!AA67+'KBED -- Bedford Data'!AA67)/2</f>
        <v>807.95</v>
      </c>
      <c r="X67">
        <f>+('KBOS -- Logan Data'!AB67+'KBED -- Bedford Data'!AB67)/2</f>
        <v>838.84999999999991</v>
      </c>
      <c r="Y67">
        <f>+('KBOS -- Logan Data'!AH67+'KBED -- Bedford Data'!AH67)/2</f>
        <v>869.84999999999991</v>
      </c>
      <c r="Z67">
        <f>+('KBOS -- Logan Data'!AI67+'KBED -- Bedford Data'!AI67)/2</f>
        <v>900.84999999999991</v>
      </c>
      <c r="AA67">
        <f>+('KBOS -- Logan Data'!AJ67+'KBED -- Bedford Data'!AJ67)/2</f>
        <v>931.84999999999991</v>
      </c>
      <c r="AB67">
        <f>+('KBOS -- Logan Data'!AK67+'KBED -- Bedford Data'!AK67)/2</f>
        <v>962.84999999999991</v>
      </c>
      <c r="AC67">
        <f>+('KBOS -- Logan Data'!AL67+'KBED -- Bedford Data'!AL67)/2</f>
        <v>993.85</v>
      </c>
      <c r="AD67">
        <f>+('KBOS -- Logan Data'!AM67+'KBED -- Bedford Data'!AM67)/2</f>
        <v>1024.8499999999999</v>
      </c>
      <c r="AE67">
        <f>+('KBOS -- Logan Data'!AN67+'KBED -- Bedford Data'!AN67)/2</f>
        <v>1055.8499999999999</v>
      </c>
      <c r="AF67">
        <f>+('KBOS -- Logan Data'!AO67+'KBED -- Bedford Data'!AO67)/2</f>
        <v>1086.8499999999999</v>
      </c>
      <c r="AG67">
        <f>+('KBOS -- Logan Data'!AP67+'KBED -- Bedford Data'!AP67)/2</f>
        <v>1117.8499999999999</v>
      </c>
      <c r="AH67">
        <f>+('KBOS -- Logan Data'!AQ67+'KBED -- Bedford Data'!AQ67)/2</f>
        <v>1148.8499999999999</v>
      </c>
      <c r="AI67">
        <f>+('KBOS -- Logan Data'!AR67+'KBED -- Bedford Data'!AR67)/2</f>
        <v>1179.8499999999999</v>
      </c>
    </row>
    <row r="68" spans="1:35" x14ac:dyDescent="0.25">
      <c r="A68" s="1">
        <v>38353</v>
      </c>
      <c r="B68">
        <f>+('KBOS -- Logan Data'!B68+'KBED -- Bedford Data'!B68)/2</f>
        <v>429.79999999999995</v>
      </c>
      <c r="C68">
        <f>+('KBOS -- Logan Data'!C68+'KBED -- Bedford Data'!C68)/2</f>
        <v>456.9</v>
      </c>
      <c r="D68">
        <f>+('KBOS -- Logan Data'!D68+'KBED -- Bedford Data'!D68)/2</f>
        <v>484.55</v>
      </c>
      <c r="E68">
        <f>+('KBOS -- Logan Data'!E68+'KBED -- Bedford Data'!E68)/2</f>
        <v>512.5</v>
      </c>
      <c r="F68">
        <f>+('KBOS -- Logan Data'!F68+'KBED -- Bedford Data'!F68)/2</f>
        <v>540.65</v>
      </c>
      <c r="G68">
        <f>+('KBOS -- Logan Data'!G68+'KBED -- Bedford Data'!G68)/2</f>
        <v>569.20000000000005</v>
      </c>
      <c r="H68">
        <f>+('KBOS -- Logan Data'!H68+'KBED -- Bedford Data'!H68)/2</f>
        <v>598.25</v>
      </c>
      <c r="I68">
        <f>+('KBOS -- Logan Data'!I68+'KBED -- Bedford Data'!I68)/2</f>
        <v>627.40000000000009</v>
      </c>
      <c r="J68">
        <f>+('KBOS -- Logan Data'!J68+'KBED -- Bedford Data'!J68)/2</f>
        <v>656.84999999999991</v>
      </c>
      <c r="K68">
        <f>+('KBOS -- Logan Data'!K68+'KBED -- Bedford Data'!K68)/2</f>
        <v>686.35</v>
      </c>
      <c r="L68">
        <f>+('KBOS -- Logan Data'!L68+'KBED -- Bedford Data'!L68)/2</f>
        <v>715.95</v>
      </c>
      <c r="M68">
        <f>+('KBOS -- Logan Data'!M68+'KBED -- Bedford Data'!M68)/2</f>
        <v>745.7</v>
      </c>
      <c r="N68">
        <f>+('KBOS -- Logan Data'!R68+'KBED -- Bedford Data'!R68)/2</f>
        <v>775.59999999999991</v>
      </c>
      <c r="O68">
        <f>+('KBOS -- Logan Data'!S68+'KBED -- Bedford Data'!S68)/2</f>
        <v>805.6</v>
      </c>
      <c r="P68">
        <f>+('KBOS -- Logan Data'!T68+'KBED -- Bedford Data'!T68)/2</f>
        <v>835.8</v>
      </c>
      <c r="Q68">
        <f>+('KBOS -- Logan Data'!U68+'KBED -- Bedford Data'!U68)/2</f>
        <v>866.2</v>
      </c>
      <c r="R68">
        <f>+('KBOS -- Logan Data'!V68+'KBED -- Bedford Data'!V68)/2</f>
        <v>896.65</v>
      </c>
      <c r="S68">
        <f>+('KBOS -- Logan Data'!W68+'KBED -- Bedford Data'!W68)/2</f>
        <v>927.15000000000009</v>
      </c>
      <c r="T68">
        <f>+('KBOS -- Logan Data'!X68+'KBED -- Bedford Data'!X68)/2</f>
        <v>957.65000000000009</v>
      </c>
      <c r="U68">
        <f>+('KBOS -- Logan Data'!Y68+'KBED -- Bedford Data'!Y68)/2</f>
        <v>988.25</v>
      </c>
      <c r="V68">
        <f>+('KBOS -- Logan Data'!Z68+'KBED -- Bedford Data'!Z68)/2</f>
        <v>1018.9</v>
      </c>
      <c r="W68">
        <f>+('KBOS -- Logan Data'!AA68+'KBED -- Bedford Data'!AA68)/2</f>
        <v>1049.5999999999999</v>
      </c>
      <c r="X68">
        <f>+('KBOS -- Logan Data'!AB68+'KBED -- Bedford Data'!AB68)/2</f>
        <v>1080.3499999999999</v>
      </c>
      <c r="Y68">
        <f>+('KBOS -- Logan Data'!AH68+'KBED -- Bedford Data'!AH68)/2</f>
        <v>1111.1500000000001</v>
      </c>
      <c r="Z68">
        <f>+('KBOS -- Logan Data'!AI68+'KBED -- Bedford Data'!AI68)/2</f>
        <v>1142.05</v>
      </c>
      <c r="AA68">
        <f>+('KBOS -- Logan Data'!AJ68+'KBED -- Bedford Data'!AJ68)/2</f>
        <v>1173.05</v>
      </c>
      <c r="AB68">
        <f>+('KBOS -- Logan Data'!AK68+'KBED -- Bedford Data'!AK68)/2</f>
        <v>1204.05</v>
      </c>
      <c r="AC68">
        <f>+('KBOS -- Logan Data'!AL68+'KBED -- Bedford Data'!AL68)/2</f>
        <v>1235.05</v>
      </c>
      <c r="AD68">
        <f>+('KBOS -- Logan Data'!AM68+'KBED -- Bedford Data'!AM68)/2</f>
        <v>1266.05</v>
      </c>
      <c r="AE68">
        <f>+('KBOS -- Logan Data'!AN68+'KBED -- Bedford Data'!AN68)/2</f>
        <v>1297.05</v>
      </c>
      <c r="AF68">
        <f>+('KBOS -- Logan Data'!AO68+'KBED -- Bedford Data'!AO68)/2</f>
        <v>1328.05</v>
      </c>
      <c r="AG68">
        <f>+('KBOS -- Logan Data'!AP68+'KBED -- Bedford Data'!AP68)/2</f>
        <v>1359.05</v>
      </c>
      <c r="AH68">
        <f>+('KBOS -- Logan Data'!AQ68+'KBED -- Bedford Data'!AQ68)/2</f>
        <v>1390.05</v>
      </c>
      <c r="AI68">
        <f>+('KBOS -- Logan Data'!AR68+'KBED -- Bedford Data'!AR68)/2</f>
        <v>1421.05</v>
      </c>
    </row>
    <row r="69" spans="1:35" x14ac:dyDescent="0.25">
      <c r="A69" s="1">
        <v>38384</v>
      </c>
      <c r="B69">
        <f>+('KBOS -- Logan Data'!B69+'KBED -- Bedford Data'!B69)/2</f>
        <v>257</v>
      </c>
      <c r="C69">
        <f>+('KBOS -- Logan Data'!C69+'KBED -- Bedford Data'!C69)/2</f>
        <v>281</v>
      </c>
      <c r="D69">
        <f>+('KBOS -- Logan Data'!D69+'KBED -- Bedford Data'!D69)/2</f>
        <v>305.8</v>
      </c>
      <c r="E69">
        <f>+('KBOS -- Logan Data'!E69+'KBED -- Bedford Data'!E69)/2</f>
        <v>330.75</v>
      </c>
      <c r="F69">
        <f>+('KBOS -- Logan Data'!F69+'KBED -- Bedford Data'!F69)/2</f>
        <v>356.35</v>
      </c>
      <c r="G69">
        <f>+('KBOS -- Logan Data'!G69+'KBED -- Bedford Data'!G69)/2</f>
        <v>382.1</v>
      </c>
      <c r="H69">
        <f>+('KBOS -- Logan Data'!H69+'KBED -- Bedford Data'!H69)/2</f>
        <v>408.35</v>
      </c>
      <c r="I69">
        <f>+('KBOS -- Logan Data'!I69+'KBED -- Bedford Data'!I69)/2</f>
        <v>434.7</v>
      </c>
      <c r="J69">
        <f>+('KBOS -- Logan Data'!J69+'KBED -- Bedford Data'!J69)/2</f>
        <v>461.29999999999995</v>
      </c>
      <c r="K69">
        <f>+('KBOS -- Logan Data'!K69+'KBED -- Bedford Data'!K69)/2</f>
        <v>488.15</v>
      </c>
      <c r="L69">
        <f>+('KBOS -- Logan Data'!L69+'KBED -- Bedford Data'!L69)/2</f>
        <v>515.25</v>
      </c>
      <c r="M69">
        <f>+('KBOS -- Logan Data'!M69+'KBED -- Bedford Data'!M69)/2</f>
        <v>542.75</v>
      </c>
      <c r="N69">
        <f>+('KBOS -- Logan Data'!R69+'KBED -- Bedford Data'!R69)/2</f>
        <v>570.34999999999991</v>
      </c>
      <c r="O69">
        <f>+('KBOS -- Logan Data'!S69+'KBED -- Bedford Data'!S69)/2</f>
        <v>598.1</v>
      </c>
      <c r="P69">
        <f>+('KBOS -- Logan Data'!T69+'KBED -- Bedford Data'!T69)/2</f>
        <v>625.90000000000009</v>
      </c>
      <c r="Q69">
        <f>+('KBOS -- Logan Data'!U69+'KBED -- Bedford Data'!U69)/2</f>
        <v>653.85</v>
      </c>
      <c r="R69">
        <f>+('KBOS -- Logan Data'!V69+'KBED -- Bedford Data'!V69)/2</f>
        <v>681.85</v>
      </c>
      <c r="S69">
        <f>+('KBOS -- Logan Data'!W69+'KBED -- Bedford Data'!W69)/2</f>
        <v>709.85</v>
      </c>
      <c r="T69">
        <f>+('KBOS -- Logan Data'!X69+'KBED -- Bedford Data'!X69)/2</f>
        <v>737.85</v>
      </c>
      <c r="U69">
        <f>+('KBOS -- Logan Data'!Y69+'KBED -- Bedford Data'!Y69)/2</f>
        <v>765.85</v>
      </c>
      <c r="V69">
        <f>+('KBOS -- Logan Data'!Z69+'KBED -- Bedford Data'!Z69)/2</f>
        <v>793.85</v>
      </c>
      <c r="W69">
        <f>+('KBOS -- Logan Data'!AA69+'KBED -- Bedford Data'!AA69)/2</f>
        <v>821.85</v>
      </c>
      <c r="X69">
        <f>+('KBOS -- Logan Data'!AB69+'KBED -- Bedford Data'!AB69)/2</f>
        <v>849.85</v>
      </c>
      <c r="Y69">
        <f>+('KBOS -- Logan Data'!AH69+'KBED -- Bedford Data'!AH69)/2</f>
        <v>877.85</v>
      </c>
      <c r="Z69">
        <f>+('KBOS -- Logan Data'!AI69+'KBED -- Bedford Data'!AI69)/2</f>
        <v>905.85</v>
      </c>
      <c r="AA69">
        <f>+('KBOS -- Logan Data'!AJ69+'KBED -- Bedford Data'!AJ69)/2</f>
        <v>933.85</v>
      </c>
      <c r="AB69">
        <f>+('KBOS -- Logan Data'!AK69+'KBED -- Bedford Data'!AK69)/2</f>
        <v>961.85</v>
      </c>
      <c r="AC69">
        <f>+('KBOS -- Logan Data'!AL69+'KBED -- Bedford Data'!AL69)/2</f>
        <v>989.85</v>
      </c>
      <c r="AD69">
        <f>+('KBOS -- Logan Data'!AM69+'KBED -- Bedford Data'!AM69)/2</f>
        <v>1017.85</v>
      </c>
      <c r="AE69">
        <f>+('KBOS -- Logan Data'!AN69+'KBED -- Bedford Data'!AN69)/2</f>
        <v>1045.8499999999999</v>
      </c>
      <c r="AF69">
        <f>+('KBOS -- Logan Data'!AO69+'KBED -- Bedford Data'!AO69)/2</f>
        <v>1073.8499999999999</v>
      </c>
      <c r="AG69">
        <f>+('KBOS -- Logan Data'!AP69+'KBED -- Bedford Data'!AP69)/2</f>
        <v>1101.8499999999999</v>
      </c>
      <c r="AH69">
        <f>+('KBOS -- Logan Data'!AQ69+'KBED -- Bedford Data'!AQ69)/2</f>
        <v>1129.8499999999999</v>
      </c>
      <c r="AI69">
        <f>+('KBOS -- Logan Data'!AR69+'KBED -- Bedford Data'!AR69)/2</f>
        <v>1157.8499999999999</v>
      </c>
    </row>
    <row r="70" spans="1:35" x14ac:dyDescent="0.25">
      <c r="A70" s="1">
        <v>38412</v>
      </c>
      <c r="B70">
        <f>+('KBOS -- Logan Data'!B70+'KBED -- Bedford Data'!B70)/2</f>
        <v>178.25</v>
      </c>
      <c r="C70">
        <f>+('KBOS -- Logan Data'!C70+'KBED -- Bedford Data'!C70)/2</f>
        <v>199.10000000000002</v>
      </c>
      <c r="D70">
        <f>+('KBOS -- Logan Data'!D70+'KBED -- Bedford Data'!D70)/2</f>
        <v>221.35</v>
      </c>
      <c r="E70">
        <f>+('KBOS -- Logan Data'!E70+'KBED -- Bedford Data'!E70)/2</f>
        <v>244.89999999999998</v>
      </c>
      <c r="F70">
        <f>+('KBOS -- Logan Data'!F70+'KBED -- Bedford Data'!F70)/2</f>
        <v>269.75</v>
      </c>
      <c r="G70">
        <f>+('KBOS -- Logan Data'!G70+'KBED -- Bedford Data'!G70)/2</f>
        <v>295.8</v>
      </c>
      <c r="H70">
        <f>+('KBOS -- Logan Data'!H70+'KBED -- Bedford Data'!H70)/2</f>
        <v>322.95000000000005</v>
      </c>
      <c r="I70">
        <f>+('KBOS -- Logan Data'!I70+'KBED -- Bedford Data'!I70)/2</f>
        <v>350.75</v>
      </c>
      <c r="J70">
        <f>+('KBOS -- Logan Data'!J70+'KBED -- Bedford Data'!J70)/2</f>
        <v>379.2</v>
      </c>
      <c r="K70">
        <f>+('KBOS -- Logan Data'!K70+'KBED -- Bedford Data'!K70)/2</f>
        <v>408.4</v>
      </c>
      <c r="L70">
        <f>+('KBOS -- Logan Data'!L70+'KBED -- Bedford Data'!L70)/2</f>
        <v>438</v>
      </c>
      <c r="M70">
        <f>+('KBOS -- Logan Data'!M70+'KBED -- Bedford Data'!M70)/2</f>
        <v>467.75</v>
      </c>
      <c r="N70">
        <f>+('KBOS -- Logan Data'!R70+'KBED -- Bedford Data'!R70)/2</f>
        <v>497.85</v>
      </c>
      <c r="O70">
        <f>+('KBOS -- Logan Data'!S70+'KBED -- Bedford Data'!S70)/2</f>
        <v>528.20000000000005</v>
      </c>
      <c r="P70">
        <f>+('KBOS -- Logan Data'!T70+'KBED -- Bedford Data'!T70)/2</f>
        <v>558.79999999999995</v>
      </c>
      <c r="Q70">
        <f>+('KBOS -- Logan Data'!U70+'KBED -- Bedford Data'!U70)/2</f>
        <v>589.54999999999995</v>
      </c>
      <c r="R70">
        <f>+('KBOS -- Logan Data'!V70+'KBED -- Bedford Data'!V70)/2</f>
        <v>620.4</v>
      </c>
      <c r="S70">
        <f>+('KBOS -- Logan Data'!W70+'KBED -- Bedford Data'!W70)/2</f>
        <v>651.34999999999991</v>
      </c>
      <c r="T70">
        <f>+('KBOS -- Logan Data'!X70+'KBED -- Bedford Data'!X70)/2</f>
        <v>682.3</v>
      </c>
      <c r="U70">
        <f>+('KBOS -- Logan Data'!Y70+'KBED -- Bedford Data'!Y70)/2</f>
        <v>713.25</v>
      </c>
      <c r="V70">
        <f>+('KBOS -- Logan Data'!Z70+'KBED -- Bedford Data'!Z70)/2</f>
        <v>744.25</v>
      </c>
      <c r="W70">
        <f>+('KBOS -- Logan Data'!AA70+'KBED -- Bedford Data'!AA70)/2</f>
        <v>775.2</v>
      </c>
      <c r="X70">
        <f>+('KBOS -- Logan Data'!AB70+'KBED -- Bedford Data'!AB70)/2</f>
        <v>806.2</v>
      </c>
      <c r="Y70">
        <f>+('KBOS -- Logan Data'!AH70+'KBED -- Bedford Data'!AH70)/2</f>
        <v>837.2</v>
      </c>
      <c r="Z70">
        <f>+('KBOS -- Logan Data'!AI70+'KBED -- Bedford Data'!AI70)/2</f>
        <v>868.2</v>
      </c>
      <c r="AA70">
        <f>+('KBOS -- Logan Data'!AJ70+'KBED -- Bedford Data'!AJ70)/2</f>
        <v>899.2</v>
      </c>
      <c r="AB70">
        <f>+('KBOS -- Logan Data'!AK70+'KBED -- Bedford Data'!AK70)/2</f>
        <v>930.2</v>
      </c>
      <c r="AC70">
        <f>+('KBOS -- Logan Data'!AL70+'KBED -- Bedford Data'!AL70)/2</f>
        <v>961.2</v>
      </c>
      <c r="AD70">
        <f>+('KBOS -- Logan Data'!AM70+'KBED -- Bedford Data'!AM70)/2</f>
        <v>992.19999999999993</v>
      </c>
      <c r="AE70">
        <f>+('KBOS -- Logan Data'!AN70+'KBED -- Bedford Data'!AN70)/2</f>
        <v>1023.1999999999999</v>
      </c>
      <c r="AF70">
        <f>+('KBOS -- Logan Data'!AO70+'KBED -- Bedford Data'!AO70)/2</f>
        <v>1054.1999999999998</v>
      </c>
      <c r="AG70">
        <f>+('KBOS -- Logan Data'!AP70+'KBED -- Bedford Data'!AP70)/2</f>
        <v>1085.1999999999998</v>
      </c>
      <c r="AH70">
        <f>+('KBOS -- Logan Data'!AQ70+'KBED -- Bedford Data'!AQ70)/2</f>
        <v>1116.1999999999998</v>
      </c>
      <c r="AI70">
        <f>+('KBOS -- Logan Data'!AR70+'KBED -- Bedford Data'!AR70)/2</f>
        <v>1147.1999999999998</v>
      </c>
    </row>
    <row r="71" spans="1:35" x14ac:dyDescent="0.25">
      <c r="A71" s="1">
        <v>38443</v>
      </c>
      <c r="B71">
        <f>+('KBOS -- Logan Data'!B71+'KBED -- Bedford Data'!B71)/2</f>
        <v>11.65</v>
      </c>
      <c r="C71">
        <f>+('KBOS -- Logan Data'!C71+'KBED -- Bedford Data'!C71)/2</f>
        <v>14.75</v>
      </c>
      <c r="D71">
        <f>+('KBOS -- Logan Data'!D71+'KBED -- Bedford Data'!D71)/2</f>
        <v>18.649999999999999</v>
      </c>
      <c r="E71">
        <f>+('KBOS -- Logan Data'!E71+'KBED -- Bedford Data'!E71)/2</f>
        <v>23.3</v>
      </c>
      <c r="F71">
        <f>+('KBOS -- Logan Data'!F71+'KBED -- Bedford Data'!F71)/2</f>
        <v>29.450000000000003</v>
      </c>
      <c r="G71">
        <f>+('KBOS -- Logan Data'!G71+'KBED -- Bedford Data'!G71)/2</f>
        <v>36.5</v>
      </c>
      <c r="H71">
        <f>+('KBOS -- Logan Data'!H71+'KBED -- Bedford Data'!H71)/2</f>
        <v>44.95</v>
      </c>
      <c r="I71">
        <f>+('KBOS -- Logan Data'!I71+'KBED -- Bedford Data'!I71)/2</f>
        <v>54.9</v>
      </c>
      <c r="J71">
        <f>+('KBOS -- Logan Data'!J71+'KBED -- Bedford Data'!J71)/2</f>
        <v>65.699999999999989</v>
      </c>
      <c r="K71">
        <f>+('KBOS -- Logan Data'!K71+'KBED -- Bedford Data'!K71)/2</f>
        <v>78.25</v>
      </c>
      <c r="L71">
        <f>+('KBOS -- Logan Data'!L71+'KBED -- Bedford Data'!L71)/2</f>
        <v>91.75</v>
      </c>
      <c r="M71">
        <f>+('KBOS -- Logan Data'!M71+'KBED -- Bedford Data'!M71)/2</f>
        <v>107.1</v>
      </c>
      <c r="N71">
        <f>+('KBOS -- Logan Data'!R71+'KBED -- Bedford Data'!R71)/2</f>
        <v>124.25</v>
      </c>
      <c r="O71">
        <f>+('KBOS -- Logan Data'!S71+'KBED -- Bedford Data'!S71)/2</f>
        <v>142.80000000000001</v>
      </c>
      <c r="P71">
        <f>+('KBOS -- Logan Data'!T71+'KBED -- Bedford Data'!T71)/2</f>
        <v>162.80000000000001</v>
      </c>
      <c r="Q71">
        <f>+('KBOS -- Logan Data'!U71+'KBED -- Bedford Data'!U71)/2</f>
        <v>183.75</v>
      </c>
      <c r="R71">
        <f>+('KBOS -- Logan Data'!V71+'KBED -- Bedford Data'!V71)/2</f>
        <v>205.65</v>
      </c>
      <c r="S71">
        <f>+('KBOS -- Logan Data'!W71+'KBED -- Bedford Data'!W71)/2</f>
        <v>228.2</v>
      </c>
      <c r="T71">
        <f>+('KBOS -- Logan Data'!X71+'KBED -- Bedford Data'!X71)/2</f>
        <v>251.15</v>
      </c>
      <c r="U71">
        <f>+('KBOS -- Logan Data'!Y71+'KBED -- Bedford Data'!Y71)/2</f>
        <v>275.05</v>
      </c>
      <c r="V71">
        <f>+('KBOS -- Logan Data'!Z71+'KBED -- Bedford Data'!Z71)/2</f>
        <v>299.64999999999998</v>
      </c>
      <c r="W71">
        <f>+('KBOS -- Logan Data'!AA71+'KBED -- Bedford Data'!AA71)/2</f>
        <v>324.85000000000002</v>
      </c>
      <c r="X71">
        <f>+('KBOS -- Logan Data'!AB71+'KBED -- Bedford Data'!AB71)/2</f>
        <v>350.9</v>
      </c>
      <c r="Y71">
        <f>+('KBOS -- Logan Data'!AH71+'KBED -- Bedford Data'!AH71)/2</f>
        <v>377.25</v>
      </c>
      <c r="Z71">
        <f>+('KBOS -- Logan Data'!AI71+'KBED -- Bedford Data'!AI71)/2</f>
        <v>404.15</v>
      </c>
      <c r="AA71">
        <f>+('KBOS -- Logan Data'!AJ71+'KBED -- Bedford Data'!AJ71)/2</f>
        <v>431.45</v>
      </c>
      <c r="AB71">
        <f>+('KBOS -- Logan Data'!AK71+'KBED -- Bedford Data'!AK71)/2</f>
        <v>459.29999999999995</v>
      </c>
      <c r="AC71">
        <f>+('KBOS -- Logan Data'!AL71+'KBED -- Bedford Data'!AL71)/2</f>
        <v>487.3</v>
      </c>
      <c r="AD71">
        <f>+('KBOS -- Logan Data'!AM71+'KBED -- Bedford Data'!AM71)/2</f>
        <v>515.85</v>
      </c>
      <c r="AE71">
        <f>+('KBOS -- Logan Data'!AN71+'KBED -- Bedford Data'!AN71)/2</f>
        <v>544.5</v>
      </c>
      <c r="AF71">
        <f>+('KBOS -- Logan Data'!AO71+'KBED -- Bedford Data'!AO71)/2</f>
        <v>573.29999999999995</v>
      </c>
      <c r="AG71">
        <f>+('KBOS -- Logan Data'!AP71+'KBED -- Bedford Data'!AP71)/2</f>
        <v>602.1</v>
      </c>
      <c r="AH71">
        <f>+('KBOS -- Logan Data'!AQ71+'KBED -- Bedford Data'!AQ71)/2</f>
        <v>631.15</v>
      </c>
      <c r="AI71">
        <f>+('KBOS -- Logan Data'!AR71+'KBED -- Bedford Data'!AR71)/2</f>
        <v>660.3</v>
      </c>
    </row>
    <row r="72" spans="1:35" x14ac:dyDescent="0.25">
      <c r="A72" s="1">
        <v>38473</v>
      </c>
      <c r="B72">
        <f>+('KBOS -- Logan Data'!B72+'KBED -- Bedford Data'!B72)/2</f>
        <v>1.35</v>
      </c>
      <c r="C72">
        <f>+('KBOS -- Logan Data'!C72+'KBED -- Bedford Data'!C72)/2</f>
        <v>1.85</v>
      </c>
      <c r="D72">
        <f>+('KBOS -- Logan Data'!D72+'KBED -- Bedford Data'!D72)/2</f>
        <v>2.4</v>
      </c>
      <c r="E72">
        <f>+('KBOS -- Logan Data'!E72+'KBED -- Bedford Data'!E72)/2</f>
        <v>3</v>
      </c>
      <c r="F72">
        <f>+('KBOS -- Logan Data'!F72+'KBED -- Bedford Data'!F72)/2</f>
        <v>3.8499999999999996</v>
      </c>
      <c r="G72">
        <f>+('KBOS -- Logan Data'!G72+'KBED -- Bedford Data'!G72)/2</f>
        <v>5.25</v>
      </c>
      <c r="H72">
        <f>+('KBOS -- Logan Data'!H72+'KBED -- Bedford Data'!H72)/2</f>
        <v>7.7</v>
      </c>
      <c r="I72">
        <f>+('KBOS -- Logan Data'!I72+'KBED -- Bedford Data'!I72)/2</f>
        <v>11.15</v>
      </c>
      <c r="J72">
        <f>+('KBOS -- Logan Data'!J72+'KBED -- Bedford Data'!J72)/2</f>
        <v>16.099999999999998</v>
      </c>
      <c r="K72">
        <f>+('KBOS -- Logan Data'!K72+'KBED -- Bedford Data'!K72)/2</f>
        <v>22.9</v>
      </c>
      <c r="L72">
        <f>+('KBOS -- Logan Data'!L72+'KBED -- Bedford Data'!L72)/2</f>
        <v>31.8</v>
      </c>
      <c r="M72">
        <f>+('KBOS -- Logan Data'!M72+'KBED -- Bedford Data'!M72)/2</f>
        <v>42.95</v>
      </c>
      <c r="N72">
        <f>+('KBOS -- Logan Data'!R72+'KBED -- Bedford Data'!R72)/2</f>
        <v>55.95</v>
      </c>
      <c r="O72">
        <f>+('KBOS -- Logan Data'!S72+'KBED -- Bedford Data'!S72)/2</f>
        <v>70.75</v>
      </c>
      <c r="P72">
        <f>+('KBOS -- Logan Data'!T72+'KBED -- Bedford Data'!T72)/2</f>
        <v>87.05</v>
      </c>
      <c r="Q72">
        <f>+('KBOS -- Logan Data'!U72+'KBED -- Bedford Data'!U72)/2</f>
        <v>105.55</v>
      </c>
      <c r="R72">
        <f>+('KBOS -- Logan Data'!V72+'KBED -- Bedford Data'!V72)/2</f>
        <v>125.30000000000001</v>
      </c>
      <c r="S72">
        <f>+('KBOS -- Logan Data'!W72+'KBED -- Bedford Data'!W72)/2</f>
        <v>146.55000000000001</v>
      </c>
      <c r="T72">
        <f>+('KBOS -- Logan Data'!X72+'KBED -- Bedford Data'!X72)/2</f>
        <v>169.2</v>
      </c>
      <c r="U72">
        <f>+('KBOS -- Logan Data'!Y72+'KBED -- Bedford Data'!Y72)/2</f>
        <v>193.35</v>
      </c>
      <c r="V72">
        <f>+('KBOS -- Logan Data'!Z72+'KBED -- Bedford Data'!Z72)/2</f>
        <v>218.6</v>
      </c>
      <c r="W72">
        <f>+('KBOS -- Logan Data'!AA72+'KBED -- Bedford Data'!AA72)/2</f>
        <v>245.10000000000002</v>
      </c>
      <c r="X72">
        <f>+('KBOS -- Logan Data'!AB72+'KBED -- Bedford Data'!AB72)/2</f>
        <v>272.64999999999998</v>
      </c>
      <c r="Y72">
        <f>+('KBOS -- Logan Data'!AH72+'KBED -- Bedford Data'!AH72)/2</f>
        <v>300.7</v>
      </c>
      <c r="Z72">
        <f>+('KBOS -- Logan Data'!AI72+'KBED -- Bedford Data'!AI72)/2</f>
        <v>329.3</v>
      </c>
      <c r="AA72">
        <f>+('KBOS -- Logan Data'!AJ72+'KBED -- Bedford Data'!AJ72)/2</f>
        <v>358.35</v>
      </c>
      <c r="AB72">
        <f>+('KBOS -- Logan Data'!AK72+'KBED -- Bedford Data'!AK72)/2</f>
        <v>387.5</v>
      </c>
      <c r="AC72">
        <f>+('KBOS -- Logan Data'!AL72+'KBED -- Bedford Data'!AL72)/2</f>
        <v>417</v>
      </c>
      <c r="AD72">
        <f>+('KBOS -- Logan Data'!AM72+'KBED -- Bedford Data'!AM72)/2</f>
        <v>446.75</v>
      </c>
      <c r="AE72">
        <f>+('KBOS -- Logan Data'!AN72+'KBED -- Bedford Data'!AN72)/2</f>
        <v>476.65</v>
      </c>
      <c r="AF72">
        <f>+('KBOS -- Logan Data'!AO72+'KBED -- Bedford Data'!AO72)/2</f>
        <v>506.70000000000005</v>
      </c>
      <c r="AG72">
        <f>+('KBOS -- Logan Data'!AP72+'KBED -- Bedford Data'!AP72)/2</f>
        <v>536.85</v>
      </c>
      <c r="AH72">
        <f>+('KBOS -- Logan Data'!AQ72+'KBED -- Bedford Data'!AQ72)/2</f>
        <v>567.20000000000005</v>
      </c>
      <c r="AI72">
        <f>+('KBOS -- Logan Data'!AR72+'KBED -- Bedford Data'!AR72)/2</f>
        <v>597.45000000000005</v>
      </c>
    </row>
    <row r="73" spans="1:35" x14ac:dyDescent="0.25">
      <c r="A73" s="1">
        <v>38504</v>
      </c>
      <c r="B73">
        <f>+('KBOS -- Logan Data'!B73+'KBED -- Bedford Data'!B73)/2</f>
        <v>0</v>
      </c>
      <c r="C73">
        <f>+('KBOS -- Logan Data'!C73+'KBED -- Bedford Data'!C73)/2</f>
        <v>0</v>
      </c>
      <c r="D73">
        <f>+('KBOS -- Logan Data'!D73+'KBED -- Bedford Data'!D73)/2</f>
        <v>0</v>
      </c>
      <c r="E73">
        <f>+('KBOS -- Logan Data'!E73+'KBED -- Bedford Data'!E73)/2</f>
        <v>0</v>
      </c>
      <c r="F73">
        <f>+('KBOS -- Logan Data'!F73+'KBED -- Bedford Data'!F73)/2</f>
        <v>0</v>
      </c>
      <c r="G73">
        <f>+('KBOS -- Logan Data'!G73+'KBED -- Bedford Data'!G73)/2</f>
        <v>0</v>
      </c>
      <c r="H73">
        <f>+('KBOS -- Logan Data'!H73+'KBED -- Bedford Data'!H73)/2</f>
        <v>0</v>
      </c>
      <c r="I73">
        <f>+('KBOS -- Logan Data'!I73+'KBED -- Bedford Data'!I73)/2</f>
        <v>0.05</v>
      </c>
      <c r="J73">
        <f>+('KBOS -- Logan Data'!J73+'KBED -- Bedford Data'!J73)/2</f>
        <v>0.2</v>
      </c>
      <c r="K73">
        <f>+('KBOS -- Logan Data'!K73+'KBED -- Bedford Data'!K73)/2</f>
        <v>0.45</v>
      </c>
      <c r="L73">
        <f>+('KBOS -- Logan Data'!L73+'KBED -- Bedford Data'!L73)/2</f>
        <v>0.75</v>
      </c>
      <c r="M73">
        <f>+('KBOS -- Logan Data'!M73+'KBED -- Bedford Data'!M73)/2</f>
        <v>1.25</v>
      </c>
      <c r="N73">
        <f>+('KBOS -- Logan Data'!R73+'KBED -- Bedford Data'!R73)/2</f>
        <v>2.0999999999999996</v>
      </c>
      <c r="O73">
        <f>+('KBOS -- Logan Data'!S73+'KBED -- Bedford Data'!S73)/2</f>
        <v>3.65</v>
      </c>
      <c r="P73">
        <f>+('KBOS -- Logan Data'!T73+'KBED -- Bedford Data'!T73)/2</f>
        <v>5.75</v>
      </c>
      <c r="Q73">
        <f>+('KBOS -- Logan Data'!U73+'KBED -- Bedford Data'!U73)/2</f>
        <v>8.6999999999999993</v>
      </c>
      <c r="R73">
        <f>+('KBOS -- Logan Data'!V73+'KBED -- Bedford Data'!V73)/2</f>
        <v>12.200000000000001</v>
      </c>
      <c r="S73">
        <f>+('KBOS -- Logan Data'!W73+'KBED -- Bedford Data'!W73)/2</f>
        <v>16.850000000000001</v>
      </c>
      <c r="T73">
        <f>+('KBOS -- Logan Data'!X73+'KBED -- Bedford Data'!X73)/2</f>
        <v>22.25</v>
      </c>
      <c r="U73">
        <f>+('KBOS -- Logan Data'!Y73+'KBED -- Bedford Data'!Y73)/2</f>
        <v>28.25</v>
      </c>
      <c r="V73">
        <f>+('KBOS -- Logan Data'!Z73+'KBED -- Bedford Data'!Z73)/2</f>
        <v>35.349999999999994</v>
      </c>
      <c r="W73">
        <f>+('KBOS -- Logan Data'!AA73+'KBED -- Bedford Data'!AA73)/2</f>
        <v>42.8</v>
      </c>
      <c r="X73">
        <f>+('KBOS -- Logan Data'!AB73+'KBED -- Bedford Data'!AB73)/2</f>
        <v>50.9</v>
      </c>
      <c r="Y73">
        <f>+('KBOS -- Logan Data'!AH73+'KBED -- Bedford Data'!AH73)/2</f>
        <v>59.85</v>
      </c>
      <c r="Z73">
        <f>+('KBOS -- Logan Data'!AI73+'KBED -- Bedford Data'!AI73)/2</f>
        <v>69.2</v>
      </c>
      <c r="AA73">
        <f>+('KBOS -- Logan Data'!AJ73+'KBED -- Bedford Data'!AJ73)/2</f>
        <v>79.050000000000011</v>
      </c>
      <c r="AB73">
        <f>+('KBOS -- Logan Data'!AK73+'KBED -- Bedford Data'!AK73)/2</f>
        <v>89.85</v>
      </c>
      <c r="AC73">
        <f>+('KBOS -- Logan Data'!AL73+'KBED -- Bedford Data'!AL73)/2</f>
        <v>101.1</v>
      </c>
      <c r="AD73">
        <f>+('KBOS -- Logan Data'!AM73+'KBED -- Bedford Data'!AM73)/2</f>
        <v>112.9</v>
      </c>
      <c r="AE73">
        <f>+('KBOS -- Logan Data'!AN73+'KBED -- Bedford Data'!AN73)/2</f>
        <v>125.85</v>
      </c>
      <c r="AF73">
        <f>+('KBOS -- Logan Data'!AO73+'KBED -- Bedford Data'!AO73)/2</f>
        <v>139.25</v>
      </c>
      <c r="AG73">
        <f>+('KBOS -- Logan Data'!AP73+'KBED -- Bedford Data'!AP73)/2</f>
        <v>153.44999999999999</v>
      </c>
      <c r="AH73">
        <f>+('KBOS -- Logan Data'!AQ73+'KBED -- Bedford Data'!AQ73)/2</f>
        <v>168.35</v>
      </c>
      <c r="AI73">
        <f>+('KBOS -- Logan Data'!AR73+'KBED -- Bedford Data'!AR73)/2</f>
        <v>184.7</v>
      </c>
    </row>
    <row r="74" spans="1:35" x14ac:dyDescent="0.25">
      <c r="A74" s="1">
        <v>38534</v>
      </c>
      <c r="B74">
        <f>+('KBOS -- Logan Data'!B74+'KBED -- Bedford Data'!B74)/2</f>
        <v>0</v>
      </c>
      <c r="C74">
        <f>+('KBOS -- Logan Data'!C74+'KBED -- Bedford Data'!C74)/2</f>
        <v>0</v>
      </c>
      <c r="D74">
        <f>+('KBOS -- Logan Data'!D74+'KBED -- Bedford Data'!D74)/2</f>
        <v>0</v>
      </c>
      <c r="E74">
        <f>+('KBOS -- Logan Data'!E74+'KBED -- Bedford Data'!E74)/2</f>
        <v>0</v>
      </c>
      <c r="F74">
        <f>+('KBOS -- Logan Data'!F74+'KBED -- Bedford Data'!F74)/2</f>
        <v>0</v>
      </c>
      <c r="G74">
        <f>+('KBOS -- Logan Data'!G74+'KBED -- Bedford Data'!G74)/2</f>
        <v>0</v>
      </c>
      <c r="H74">
        <f>+('KBOS -- Logan Data'!H74+'KBED -- Bedford Data'!H74)/2</f>
        <v>0</v>
      </c>
      <c r="I74">
        <f>+('KBOS -- Logan Data'!I74+'KBED -- Bedford Data'!I74)/2</f>
        <v>0</v>
      </c>
      <c r="J74">
        <f>+('KBOS -- Logan Data'!J74+'KBED -- Bedford Data'!J74)/2</f>
        <v>0</v>
      </c>
      <c r="K74">
        <f>+('KBOS -- Logan Data'!K74+'KBED -- Bedford Data'!K74)/2</f>
        <v>0</v>
      </c>
      <c r="L74">
        <f>+('KBOS -- Logan Data'!L74+'KBED -- Bedford Data'!L74)/2</f>
        <v>0</v>
      </c>
      <c r="M74">
        <f>+('KBOS -- Logan Data'!M74+'KBED -- Bedford Data'!M74)/2</f>
        <v>0</v>
      </c>
      <c r="N74">
        <f>+('KBOS -- Logan Data'!R74+'KBED -- Bedford Data'!R74)/2</f>
        <v>0.05</v>
      </c>
      <c r="O74">
        <f>+('KBOS -- Logan Data'!S74+'KBED -- Bedford Data'!S74)/2</f>
        <v>0.1</v>
      </c>
      <c r="P74">
        <f>+('KBOS -- Logan Data'!T74+'KBED -- Bedford Data'!T74)/2</f>
        <v>0.25</v>
      </c>
      <c r="Q74">
        <f>+('KBOS -- Logan Data'!U74+'KBED -- Bedford Data'!U74)/2</f>
        <v>0.4</v>
      </c>
      <c r="R74">
        <f>+('KBOS -- Logan Data'!V74+'KBED -- Bedford Data'!V74)/2</f>
        <v>0.6</v>
      </c>
      <c r="S74">
        <f>+('KBOS -- Logan Data'!W74+'KBED -- Bedford Data'!W74)/2</f>
        <v>1.05</v>
      </c>
      <c r="T74">
        <f>+('KBOS -- Logan Data'!X74+'KBED -- Bedford Data'!X74)/2</f>
        <v>1.65</v>
      </c>
      <c r="U74">
        <f>+('KBOS -- Logan Data'!Y74+'KBED -- Bedford Data'!Y74)/2</f>
        <v>2.5499999999999998</v>
      </c>
      <c r="V74">
        <f>+('KBOS -- Logan Data'!Z74+'KBED -- Bedford Data'!Z74)/2</f>
        <v>3.9</v>
      </c>
      <c r="W74">
        <f>+('KBOS -- Logan Data'!AA74+'KBED -- Bedford Data'!AA74)/2</f>
        <v>5.1999999999999993</v>
      </c>
      <c r="X74">
        <f>+('KBOS -- Logan Data'!AB74+'KBED -- Bedford Data'!AB74)/2</f>
        <v>7.25</v>
      </c>
      <c r="Y74">
        <f>+('KBOS -- Logan Data'!AH74+'KBED -- Bedford Data'!AH74)/2</f>
        <v>9.8000000000000007</v>
      </c>
      <c r="Z74">
        <f>+('KBOS -- Logan Data'!AI74+'KBED -- Bedford Data'!AI74)/2</f>
        <v>13.05</v>
      </c>
      <c r="AA74">
        <f>+('KBOS -- Logan Data'!AJ74+'KBED -- Bedford Data'!AJ74)/2</f>
        <v>17.399999999999999</v>
      </c>
      <c r="AB74">
        <f>+('KBOS -- Logan Data'!AK74+'KBED -- Bedford Data'!AK74)/2</f>
        <v>22.7</v>
      </c>
      <c r="AC74">
        <f>+('KBOS -- Logan Data'!AL74+'KBED -- Bedford Data'!AL74)/2</f>
        <v>29.049999999999997</v>
      </c>
      <c r="AD74">
        <f>+('KBOS -- Logan Data'!AM74+'KBED -- Bedford Data'!AM74)/2</f>
        <v>36.4</v>
      </c>
      <c r="AE74">
        <f>+('KBOS -- Logan Data'!AN74+'KBED -- Bedford Data'!AN74)/2</f>
        <v>44.75</v>
      </c>
      <c r="AF74">
        <f>+('KBOS -- Logan Data'!AO74+'KBED -- Bedford Data'!AO74)/2</f>
        <v>54.4</v>
      </c>
      <c r="AG74">
        <f>+('KBOS -- Logan Data'!AP74+'KBED -- Bedford Data'!AP74)/2</f>
        <v>64.7</v>
      </c>
      <c r="AH74">
        <f>+('KBOS -- Logan Data'!AQ74+'KBED -- Bedford Data'!AQ74)/2</f>
        <v>76.75</v>
      </c>
      <c r="AI74">
        <f>+('KBOS -- Logan Data'!AR74+'KBED -- Bedford Data'!AR74)/2</f>
        <v>89.6</v>
      </c>
    </row>
    <row r="75" spans="1:35" x14ac:dyDescent="0.25">
      <c r="A75" s="1">
        <v>38565</v>
      </c>
      <c r="B75">
        <f>+('KBOS -- Logan Data'!B75+'KBED -- Bedford Data'!B75)/2</f>
        <v>0</v>
      </c>
      <c r="C75">
        <f>+('KBOS -- Logan Data'!C75+'KBED -- Bedford Data'!C75)/2</f>
        <v>0</v>
      </c>
      <c r="D75">
        <f>+('KBOS -- Logan Data'!D75+'KBED -- Bedford Data'!D75)/2</f>
        <v>0</v>
      </c>
      <c r="E75">
        <f>+('KBOS -- Logan Data'!E75+'KBED -- Bedford Data'!E75)/2</f>
        <v>0</v>
      </c>
      <c r="F75">
        <f>+('KBOS -- Logan Data'!F75+'KBED -- Bedford Data'!F75)/2</f>
        <v>0</v>
      </c>
      <c r="G75">
        <f>+('KBOS -- Logan Data'!G75+'KBED -- Bedford Data'!G75)/2</f>
        <v>0</v>
      </c>
      <c r="H75">
        <f>+('KBOS -- Logan Data'!H75+'KBED -- Bedford Data'!H75)/2</f>
        <v>0</v>
      </c>
      <c r="I75">
        <f>+('KBOS -- Logan Data'!I75+'KBED -- Bedford Data'!I75)/2</f>
        <v>0</v>
      </c>
      <c r="J75">
        <f>+('KBOS -- Logan Data'!J75+'KBED -- Bedford Data'!J75)/2</f>
        <v>0</v>
      </c>
      <c r="K75">
        <f>+('KBOS -- Logan Data'!K75+'KBED -- Bedford Data'!K75)/2</f>
        <v>0</v>
      </c>
      <c r="L75">
        <f>+('KBOS -- Logan Data'!L75+'KBED -- Bedford Data'!L75)/2</f>
        <v>0</v>
      </c>
      <c r="M75">
        <f>+('KBOS -- Logan Data'!M75+'KBED -- Bedford Data'!M75)/2</f>
        <v>0</v>
      </c>
      <c r="N75">
        <f>+('KBOS -- Logan Data'!R75+'KBED -- Bedford Data'!R75)/2</f>
        <v>0</v>
      </c>
      <c r="O75">
        <f>+('KBOS -- Logan Data'!S75+'KBED -- Bedford Data'!S75)/2</f>
        <v>0</v>
      </c>
      <c r="P75">
        <f>+('KBOS -- Logan Data'!T75+'KBED -- Bedford Data'!T75)/2</f>
        <v>0</v>
      </c>
      <c r="Q75">
        <f>+('KBOS -- Logan Data'!U75+'KBED -- Bedford Data'!U75)/2</f>
        <v>0</v>
      </c>
      <c r="R75">
        <f>+('KBOS -- Logan Data'!V75+'KBED -- Bedford Data'!V75)/2</f>
        <v>0.2</v>
      </c>
      <c r="S75">
        <f>+('KBOS -- Logan Data'!W75+'KBED -- Bedford Data'!W75)/2</f>
        <v>0.65</v>
      </c>
      <c r="T75">
        <f>+('KBOS -- Logan Data'!X75+'KBED -- Bedford Data'!X75)/2</f>
        <v>1.1499999999999999</v>
      </c>
      <c r="U75">
        <f>+('KBOS -- Logan Data'!Y75+'KBED -- Bedford Data'!Y75)/2</f>
        <v>1.75</v>
      </c>
      <c r="V75">
        <f>+('KBOS -- Logan Data'!Z75+'KBED -- Bedford Data'!Z75)/2</f>
        <v>2.5</v>
      </c>
      <c r="W75">
        <f>+('KBOS -- Logan Data'!AA75+'KBED -- Bedford Data'!AA75)/2</f>
        <v>3.6</v>
      </c>
      <c r="X75">
        <f>+('KBOS -- Logan Data'!AB75+'KBED -- Bedford Data'!AB75)/2</f>
        <v>4.75</v>
      </c>
      <c r="Y75">
        <f>+('KBOS -- Logan Data'!AH75+'KBED -- Bedford Data'!AH75)/2</f>
        <v>6.2</v>
      </c>
      <c r="Z75">
        <f>+('KBOS -- Logan Data'!AI75+'KBED -- Bedford Data'!AI75)/2</f>
        <v>8.0499999999999989</v>
      </c>
      <c r="AA75">
        <f>+('KBOS -- Logan Data'!AJ75+'KBED -- Bedford Data'!AJ75)/2</f>
        <v>10</v>
      </c>
      <c r="AB75">
        <f>+('KBOS -- Logan Data'!AK75+'KBED -- Bedford Data'!AK75)/2</f>
        <v>12.35</v>
      </c>
      <c r="AC75">
        <f>+('KBOS -- Logan Data'!AL75+'KBED -- Bedford Data'!AL75)/2</f>
        <v>15.700000000000001</v>
      </c>
      <c r="AD75">
        <f>+('KBOS -- Logan Data'!AM75+'KBED -- Bedford Data'!AM75)/2</f>
        <v>20.25</v>
      </c>
      <c r="AE75">
        <f>+('KBOS -- Logan Data'!AN75+'KBED -- Bedford Data'!AN75)/2</f>
        <v>26.450000000000003</v>
      </c>
      <c r="AF75">
        <f>+('KBOS -- Logan Data'!AO75+'KBED -- Bedford Data'!AO75)/2</f>
        <v>33.85</v>
      </c>
      <c r="AG75">
        <f>+('KBOS -- Logan Data'!AP75+'KBED -- Bedford Data'!AP75)/2</f>
        <v>42.5</v>
      </c>
      <c r="AH75">
        <f>+('KBOS -- Logan Data'!AQ75+'KBED -- Bedford Data'!AQ75)/2</f>
        <v>52.1</v>
      </c>
      <c r="AI75">
        <f>+('KBOS -- Logan Data'!AR75+'KBED -- Bedford Data'!AR75)/2</f>
        <v>63.25</v>
      </c>
    </row>
    <row r="76" spans="1:35" x14ac:dyDescent="0.25">
      <c r="A76" s="1">
        <v>38596</v>
      </c>
      <c r="B76">
        <f>+('KBOS -- Logan Data'!B76+'KBED -- Bedford Data'!B76)/2</f>
        <v>0</v>
      </c>
      <c r="C76">
        <f>+('KBOS -- Logan Data'!C76+'KBED -- Bedford Data'!C76)/2</f>
        <v>0.05</v>
      </c>
      <c r="D76">
        <f>+('KBOS -- Logan Data'!D76+'KBED -- Bedford Data'!D76)/2</f>
        <v>0.15</v>
      </c>
      <c r="E76">
        <f>+('KBOS -- Logan Data'!E76+'KBED -- Bedford Data'!E76)/2</f>
        <v>0.25</v>
      </c>
      <c r="F76">
        <f>+('KBOS -- Logan Data'!F76+'KBED -- Bedford Data'!F76)/2</f>
        <v>0.55000000000000004</v>
      </c>
      <c r="G76">
        <f>+('KBOS -- Logan Data'!G76+'KBED -- Bedford Data'!G76)/2</f>
        <v>1</v>
      </c>
      <c r="H76">
        <f>+('KBOS -- Logan Data'!H76+'KBED -- Bedford Data'!H76)/2</f>
        <v>1.6</v>
      </c>
      <c r="I76">
        <f>+('KBOS -- Logan Data'!I76+'KBED -- Bedford Data'!I76)/2</f>
        <v>2.2999999999999998</v>
      </c>
      <c r="J76">
        <f>+('KBOS -- Logan Data'!J76+'KBED -- Bedford Data'!J76)/2</f>
        <v>3.1</v>
      </c>
      <c r="K76">
        <f>+('KBOS -- Logan Data'!K76+'KBED -- Bedford Data'!K76)/2</f>
        <v>4</v>
      </c>
      <c r="L76">
        <f>+('KBOS -- Logan Data'!L76+'KBED -- Bedford Data'!L76)/2</f>
        <v>5.05</v>
      </c>
      <c r="M76">
        <f>+('KBOS -- Logan Data'!M76+'KBED -- Bedford Data'!M76)/2</f>
        <v>6.2</v>
      </c>
      <c r="N76">
        <f>+('KBOS -- Logan Data'!R76+'KBED -- Bedford Data'!R76)/2</f>
        <v>7.55</v>
      </c>
      <c r="O76">
        <f>+('KBOS -- Logan Data'!S76+'KBED -- Bedford Data'!S76)/2</f>
        <v>8.9499999999999993</v>
      </c>
      <c r="P76">
        <f>+('KBOS -- Logan Data'!T76+'KBED -- Bedford Data'!T76)/2</f>
        <v>10.799999999999999</v>
      </c>
      <c r="Q76">
        <f>+('KBOS -- Logan Data'!U76+'KBED -- Bedford Data'!U76)/2</f>
        <v>12.950000000000001</v>
      </c>
      <c r="R76">
        <f>+('KBOS -- Logan Data'!V76+'KBED -- Bedford Data'!V76)/2</f>
        <v>15.45</v>
      </c>
      <c r="S76">
        <f>+('KBOS -- Logan Data'!W76+'KBED -- Bedford Data'!W76)/2</f>
        <v>18.3</v>
      </c>
      <c r="T76">
        <f>+('KBOS -- Logan Data'!X76+'KBED -- Bedford Data'!X76)/2</f>
        <v>21.65</v>
      </c>
      <c r="U76">
        <f>+('KBOS -- Logan Data'!Y76+'KBED -- Bedford Data'!Y76)/2</f>
        <v>25.25</v>
      </c>
      <c r="V76">
        <f>+('KBOS -- Logan Data'!Z76+'KBED -- Bedford Data'!Z76)/2</f>
        <v>29.55</v>
      </c>
      <c r="W76">
        <f>+('KBOS -- Logan Data'!AA76+'KBED -- Bedford Data'!AA76)/2</f>
        <v>34.65</v>
      </c>
      <c r="X76">
        <f>+('KBOS -- Logan Data'!AB76+'KBED -- Bedford Data'!AB76)/2</f>
        <v>40.25</v>
      </c>
      <c r="Y76">
        <f>+('KBOS -- Logan Data'!AH76+'KBED -- Bedford Data'!AH76)/2</f>
        <v>46.8</v>
      </c>
      <c r="Z76">
        <f>+('KBOS -- Logan Data'!AI76+'KBED -- Bedford Data'!AI76)/2</f>
        <v>53.95</v>
      </c>
      <c r="AA76">
        <f>+('KBOS -- Logan Data'!AJ76+'KBED -- Bedford Data'!AJ76)/2</f>
        <v>62.400000000000006</v>
      </c>
      <c r="AB76">
        <f>+('KBOS -- Logan Data'!AK76+'KBED -- Bedford Data'!AK76)/2</f>
        <v>72.25</v>
      </c>
      <c r="AC76">
        <f>+('KBOS -- Logan Data'!AL76+'KBED -- Bedford Data'!AL76)/2</f>
        <v>83.699999999999989</v>
      </c>
      <c r="AD76">
        <f>+('KBOS -- Logan Data'!AM76+'KBED -- Bedford Data'!AM76)/2</f>
        <v>96.45</v>
      </c>
      <c r="AE76">
        <f>+('KBOS -- Logan Data'!AN76+'KBED -- Bedford Data'!AN76)/2</f>
        <v>111.25</v>
      </c>
      <c r="AF76">
        <f>+('KBOS -- Logan Data'!AO76+'KBED -- Bedford Data'!AO76)/2</f>
        <v>127.65</v>
      </c>
      <c r="AG76">
        <f>+('KBOS -- Logan Data'!AP76+'KBED -- Bedford Data'!AP76)/2</f>
        <v>145.35</v>
      </c>
      <c r="AH76">
        <f>+('KBOS -- Logan Data'!AQ76+'KBED -- Bedford Data'!AQ76)/2</f>
        <v>164.45</v>
      </c>
      <c r="AI76">
        <f>+('KBOS -- Logan Data'!AR76+'KBED -- Bedford Data'!AR76)/2</f>
        <v>185.14999999999998</v>
      </c>
    </row>
    <row r="77" spans="1:35" x14ac:dyDescent="0.25">
      <c r="A77" s="1">
        <v>38626</v>
      </c>
      <c r="B77">
        <f>+('KBOS -- Logan Data'!B77+'KBED -- Bedford Data'!B77)/2</f>
        <v>4.5</v>
      </c>
      <c r="C77">
        <f>+('KBOS -- Logan Data'!C77+'KBED -- Bedford Data'!C77)/2</f>
        <v>6.4</v>
      </c>
      <c r="D77">
        <f>+('KBOS -- Logan Data'!D77+'KBED -- Bedford Data'!D77)/2</f>
        <v>9</v>
      </c>
      <c r="E77">
        <f>+('KBOS -- Logan Data'!E77+'KBED -- Bedford Data'!E77)/2</f>
        <v>12.3</v>
      </c>
      <c r="F77">
        <f>+('KBOS -- Logan Data'!F77+'KBED -- Bedford Data'!F77)/2</f>
        <v>16.149999999999999</v>
      </c>
      <c r="G77">
        <f>+('KBOS -- Logan Data'!G77+'KBED -- Bedford Data'!G77)/2</f>
        <v>20.85</v>
      </c>
      <c r="H77">
        <f>+('KBOS -- Logan Data'!H77+'KBED -- Bedford Data'!H77)/2</f>
        <v>25.900000000000002</v>
      </c>
      <c r="I77">
        <f>+('KBOS -- Logan Data'!I77+'KBED -- Bedford Data'!I77)/2</f>
        <v>31.6</v>
      </c>
      <c r="J77">
        <f>+('KBOS -- Logan Data'!J77+'KBED -- Bedford Data'!J77)/2</f>
        <v>38.5</v>
      </c>
      <c r="K77">
        <f>+('KBOS -- Logan Data'!K77+'KBED -- Bedford Data'!K77)/2</f>
        <v>45.9</v>
      </c>
      <c r="L77">
        <f>+('KBOS -- Logan Data'!L77+'KBED -- Bedford Data'!L77)/2</f>
        <v>54.25</v>
      </c>
      <c r="M77">
        <f>+('KBOS -- Logan Data'!M77+'KBED -- Bedford Data'!M77)/2</f>
        <v>63.95</v>
      </c>
      <c r="N77">
        <f>+('KBOS -- Logan Data'!R77+'KBED -- Bedford Data'!R77)/2</f>
        <v>74.3</v>
      </c>
      <c r="O77">
        <f>+('KBOS -- Logan Data'!S77+'KBED -- Bedford Data'!S77)/2</f>
        <v>85.699999999999989</v>
      </c>
      <c r="P77">
        <f>+('KBOS -- Logan Data'!T77+'KBED -- Bedford Data'!T77)/2</f>
        <v>97.9</v>
      </c>
      <c r="Q77">
        <f>+('KBOS -- Logan Data'!U77+'KBED -- Bedford Data'!U77)/2</f>
        <v>110.94999999999999</v>
      </c>
      <c r="R77">
        <f>+('KBOS -- Logan Data'!V77+'KBED -- Bedford Data'!V77)/2</f>
        <v>126.10000000000001</v>
      </c>
      <c r="S77">
        <f>+('KBOS -- Logan Data'!W77+'KBED -- Bedford Data'!W77)/2</f>
        <v>143.1</v>
      </c>
      <c r="T77">
        <f>+('KBOS -- Logan Data'!X77+'KBED -- Bedford Data'!X77)/2</f>
        <v>161.89999999999998</v>
      </c>
      <c r="U77">
        <f>+('KBOS -- Logan Data'!Y77+'KBED -- Bedford Data'!Y77)/2</f>
        <v>182.10000000000002</v>
      </c>
      <c r="V77">
        <f>+('KBOS -- Logan Data'!Z77+'KBED -- Bedford Data'!Z77)/2</f>
        <v>203.8</v>
      </c>
      <c r="W77">
        <f>+('KBOS -- Logan Data'!AA77+'KBED -- Bedford Data'!AA77)/2</f>
        <v>227.1</v>
      </c>
      <c r="X77">
        <f>+('KBOS -- Logan Data'!AB77+'KBED -- Bedford Data'!AB77)/2</f>
        <v>251.39999999999998</v>
      </c>
      <c r="Y77">
        <f>+('KBOS -- Logan Data'!AH77+'KBED -- Bedford Data'!AH77)/2</f>
        <v>276</v>
      </c>
      <c r="Z77">
        <f>+('KBOS -- Logan Data'!AI77+'KBED -- Bedford Data'!AI77)/2</f>
        <v>301.3</v>
      </c>
      <c r="AA77">
        <f>+('KBOS -- Logan Data'!AJ77+'KBED -- Bedford Data'!AJ77)/2</f>
        <v>326.95000000000005</v>
      </c>
      <c r="AB77">
        <f>+('KBOS -- Logan Data'!AK77+'KBED -- Bedford Data'!AK77)/2</f>
        <v>352.85</v>
      </c>
      <c r="AC77">
        <f>+('KBOS -- Logan Data'!AL77+'KBED -- Bedford Data'!AL77)/2</f>
        <v>379.3</v>
      </c>
      <c r="AD77">
        <f>+('KBOS -- Logan Data'!AM77+'KBED -- Bedford Data'!AM77)/2</f>
        <v>405.95</v>
      </c>
      <c r="AE77">
        <f>+('KBOS -- Logan Data'!AN77+'KBED -- Bedford Data'!AN77)/2</f>
        <v>433.25</v>
      </c>
      <c r="AF77">
        <f>+('KBOS -- Logan Data'!AO77+'KBED -- Bedford Data'!AO77)/2</f>
        <v>461.2</v>
      </c>
      <c r="AG77">
        <f>+('KBOS -- Logan Data'!AP77+'KBED -- Bedford Data'!AP77)/2</f>
        <v>489.2</v>
      </c>
      <c r="AH77">
        <f>+('KBOS -- Logan Data'!AQ77+'KBED -- Bedford Data'!AQ77)/2</f>
        <v>517.85</v>
      </c>
      <c r="AI77">
        <f>+('KBOS -- Logan Data'!AR77+'KBED -- Bedford Data'!AR77)/2</f>
        <v>546.75</v>
      </c>
    </row>
    <row r="78" spans="1:35" x14ac:dyDescent="0.25">
      <c r="A78" s="1">
        <v>38657</v>
      </c>
      <c r="B78">
        <f>+('KBOS -- Logan Data'!B78+'KBED -- Bedford Data'!B78)/2</f>
        <v>62.650000000000006</v>
      </c>
      <c r="C78">
        <f>+('KBOS -- Logan Data'!C78+'KBED -- Bedford Data'!C78)/2</f>
        <v>72</v>
      </c>
      <c r="D78">
        <f>+('KBOS -- Logan Data'!D78+'KBED -- Bedford Data'!D78)/2</f>
        <v>81.95</v>
      </c>
      <c r="E78">
        <f>+('KBOS -- Logan Data'!E78+'KBED -- Bedford Data'!E78)/2</f>
        <v>92.65</v>
      </c>
      <c r="F78">
        <f>+('KBOS -- Logan Data'!F78+'KBED -- Bedford Data'!F78)/2</f>
        <v>103.85</v>
      </c>
      <c r="G78">
        <f>+('KBOS -- Logan Data'!G78+'KBED -- Bedford Data'!G78)/2</f>
        <v>116.4</v>
      </c>
      <c r="H78">
        <f>+('KBOS -- Logan Data'!H78+'KBED -- Bedford Data'!H78)/2</f>
        <v>129.5</v>
      </c>
      <c r="I78">
        <f>+('KBOS -- Logan Data'!I78+'KBED -- Bedford Data'!I78)/2</f>
        <v>143.1</v>
      </c>
      <c r="J78">
        <f>+('KBOS -- Logan Data'!J78+'KBED -- Bedford Data'!J78)/2</f>
        <v>157.94999999999999</v>
      </c>
      <c r="K78">
        <f>+('KBOS -- Logan Data'!K78+'KBED -- Bedford Data'!K78)/2</f>
        <v>173.55</v>
      </c>
      <c r="L78">
        <f>+('KBOS -- Logan Data'!L78+'KBED -- Bedford Data'!L78)/2</f>
        <v>190.05</v>
      </c>
      <c r="M78">
        <f>+('KBOS -- Logan Data'!M78+'KBED -- Bedford Data'!M78)/2</f>
        <v>207.75</v>
      </c>
      <c r="N78">
        <f>+('KBOS -- Logan Data'!R78+'KBED -- Bedford Data'!R78)/2</f>
        <v>226.60000000000002</v>
      </c>
      <c r="O78">
        <f>+('KBOS -- Logan Data'!S78+'KBED -- Bedford Data'!S78)/2</f>
        <v>247</v>
      </c>
      <c r="P78">
        <f>+('KBOS -- Logan Data'!T78+'KBED -- Bedford Data'!T78)/2</f>
        <v>268.14999999999998</v>
      </c>
      <c r="Q78">
        <f>+('KBOS -- Logan Data'!U78+'KBED -- Bedford Data'!U78)/2</f>
        <v>290.39999999999998</v>
      </c>
      <c r="R78">
        <f>+('KBOS -- Logan Data'!V78+'KBED -- Bedford Data'!V78)/2</f>
        <v>313.14999999999998</v>
      </c>
      <c r="S78">
        <f>+('KBOS -- Logan Data'!W78+'KBED -- Bedford Data'!W78)/2</f>
        <v>336.65</v>
      </c>
      <c r="T78">
        <f>+('KBOS -- Logan Data'!X78+'KBED -- Bedford Data'!X78)/2</f>
        <v>361.35</v>
      </c>
      <c r="U78">
        <f>+('KBOS -- Logan Data'!Y78+'KBED -- Bedford Data'!Y78)/2</f>
        <v>386.8</v>
      </c>
      <c r="V78">
        <f>+('KBOS -- Logan Data'!Z78+'KBED -- Bedford Data'!Z78)/2</f>
        <v>413.3</v>
      </c>
      <c r="W78">
        <f>+('KBOS -- Logan Data'!AA78+'KBED -- Bedford Data'!AA78)/2</f>
        <v>440.55</v>
      </c>
      <c r="X78">
        <f>+('KBOS -- Logan Data'!AB78+'KBED -- Bedford Data'!AB78)/2</f>
        <v>468.3</v>
      </c>
      <c r="Y78">
        <f>+('KBOS -- Logan Data'!AH78+'KBED -- Bedford Data'!AH78)/2</f>
        <v>496.65</v>
      </c>
      <c r="Z78">
        <f>+('KBOS -- Logan Data'!AI78+'KBED -- Bedford Data'!AI78)/2</f>
        <v>525.29999999999995</v>
      </c>
      <c r="AA78">
        <f>+('KBOS -- Logan Data'!AJ78+'KBED -- Bedford Data'!AJ78)/2</f>
        <v>554.15</v>
      </c>
      <c r="AB78">
        <f>+('KBOS -- Logan Data'!AK78+'KBED -- Bedford Data'!AK78)/2</f>
        <v>583.29999999999995</v>
      </c>
      <c r="AC78">
        <f>+('KBOS -- Logan Data'!AL78+'KBED -- Bedford Data'!AL78)/2</f>
        <v>612.70000000000005</v>
      </c>
      <c r="AD78">
        <f>+('KBOS -- Logan Data'!AM78+'KBED -- Bedford Data'!AM78)/2</f>
        <v>642.25</v>
      </c>
      <c r="AE78">
        <f>+('KBOS -- Logan Data'!AN78+'KBED -- Bedford Data'!AN78)/2</f>
        <v>671.9</v>
      </c>
      <c r="AF78">
        <f>+('KBOS -- Logan Data'!AO78+'KBED -- Bedford Data'!AO78)/2</f>
        <v>701.65000000000009</v>
      </c>
      <c r="AG78">
        <f>+('KBOS -- Logan Data'!AP78+'KBED -- Bedford Data'!AP78)/2</f>
        <v>731.55</v>
      </c>
      <c r="AH78">
        <f>+('KBOS -- Logan Data'!AQ78+'KBED -- Bedford Data'!AQ78)/2</f>
        <v>761.5</v>
      </c>
      <c r="AI78">
        <f>+('KBOS -- Logan Data'!AR78+'KBED -- Bedford Data'!AR78)/2</f>
        <v>791.45</v>
      </c>
    </row>
    <row r="79" spans="1:35" x14ac:dyDescent="0.25">
      <c r="A79" s="1">
        <v>38687</v>
      </c>
      <c r="B79">
        <f>+('KBOS -- Logan Data'!B79+'KBED -- Bedford Data'!B79)/2</f>
        <v>253.85</v>
      </c>
      <c r="C79">
        <f>+('KBOS -- Logan Data'!C79+'KBED -- Bedford Data'!C79)/2</f>
        <v>278.55</v>
      </c>
      <c r="D79">
        <f>+('KBOS -- Logan Data'!D79+'KBED -- Bedford Data'!D79)/2</f>
        <v>304.39999999999998</v>
      </c>
      <c r="E79">
        <f>+('KBOS -- Logan Data'!E79+'KBED -- Bedford Data'!E79)/2</f>
        <v>331.45000000000005</v>
      </c>
      <c r="F79">
        <f>+('KBOS -- Logan Data'!F79+'KBED -- Bedford Data'!F79)/2</f>
        <v>358.95000000000005</v>
      </c>
      <c r="G79">
        <f>+('KBOS -- Logan Data'!G79+'KBED -- Bedford Data'!G79)/2</f>
        <v>387.2</v>
      </c>
      <c r="H79">
        <f>+('KBOS -- Logan Data'!H79+'KBED -- Bedford Data'!H79)/2</f>
        <v>416.5</v>
      </c>
      <c r="I79">
        <f>+('KBOS -- Logan Data'!I79+'KBED -- Bedford Data'!I79)/2</f>
        <v>446.3</v>
      </c>
      <c r="J79">
        <f>+('KBOS -- Logan Data'!J79+'KBED -- Bedford Data'!J79)/2</f>
        <v>476.5</v>
      </c>
      <c r="K79">
        <f>+('KBOS -- Logan Data'!K79+'KBED -- Bedford Data'!K79)/2</f>
        <v>507.1</v>
      </c>
      <c r="L79">
        <f>+('KBOS -- Logan Data'!L79+'KBED -- Bedford Data'!L79)/2</f>
        <v>537.79999999999995</v>
      </c>
      <c r="M79">
        <f>+('KBOS -- Logan Data'!M79+'KBED -- Bedford Data'!M79)/2</f>
        <v>568.65</v>
      </c>
      <c r="N79">
        <f>+('KBOS -- Logan Data'!R79+'KBED -- Bedford Data'!R79)/2</f>
        <v>599.6</v>
      </c>
      <c r="O79">
        <f>+('KBOS -- Logan Data'!S79+'KBED -- Bedford Data'!S79)/2</f>
        <v>630.6</v>
      </c>
      <c r="P79">
        <f>+('KBOS -- Logan Data'!T79+'KBED -- Bedford Data'!T79)/2</f>
        <v>661.6</v>
      </c>
      <c r="Q79">
        <f>+('KBOS -- Logan Data'!U79+'KBED -- Bedford Data'!U79)/2</f>
        <v>692.6</v>
      </c>
      <c r="R79">
        <f>+('KBOS -- Logan Data'!V79+'KBED -- Bedford Data'!V79)/2</f>
        <v>723.6</v>
      </c>
      <c r="S79">
        <f>+('KBOS -- Logan Data'!W79+'KBED -- Bedford Data'!W79)/2</f>
        <v>754.6</v>
      </c>
      <c r="T79">
        <f>+('KBOS -- Logan Data'!X79+'KBED -- Bedford Data'!X79)/2</f>
        <v>785.6</v>
      </c>
      <c r="U79">
        <f>+('KBOS -- Logan Data'!Y79+'KBED -- Bedford Data'!Y79)/2</f>
        <v>816.6</v>
      </c>
      <c r="V79">
        <f>+('KBOS -- Logan Data'!Z79+'KBED -- Bedford Data'!Z79)/2</f>
        <v>847.6</v>
      </c>
      <c r="W79">
        <f>+('KBOS -- Logan Data'!AA79+'KBED -- Bedford Data'!AA79)/2</f>
        <v>878.6</v>
      </c>
      <c r="X79">
        <f>+('KBOS -- Logan Data'!AB79+'KBED -- Bedford Data'!AB79)/2</f>
        <v>909.6</v>
      </c>
      <c r="Y79">
        <f>+('KBOS -- Logan Data'!AH79+'KBED -- Bedford Data'!AH79)/2</f>
        <v>940.6</v>
      </c>
      <c r="Z79">
        <f>+('KBOS -- Logan Data'!AI79+'KBED -- Bedford Data'!AI79)/2</f>
        <v>971.6</v>
      </c>
      <c r="AA79">
        <f>+('KBOS -- Logan Data'!AJ79+'KBED -- Bedford Data'!AJ79)/2</f>
        <v>1002.6</v>
      </c>
      <c r="AB79">
        <f>+('KBOS -- Logan Data'!AK79+'KBED -- Bedford Data'!AK79)/2</f>
        <v>1033.5999999999999</v>
      </c>
      <c r="AC79">
        <f>+('KBOS -- Logan Data'!AL79+'KBED -- Bedford Data'!AL79)/2</f>
        <v>1064.5999999999999</v>
      </c>
      <c r="AD79">
        <f>+('KBOS -- Logan Data'!AM79+'KBED -- Bedford Data'!AM79)/2</f>
        <v>1095.5999999999999</v>
      </c>
      <c r="AE79">
        <f>+('KBOS -- Logan Data'!AN79+'KBED -- Bedford Data'!AN79)/2</f>
        <v>1126.5999999999999</v>
      </c>
      <c r="AF79">
        <f>+('KBOS -- Logan Data'!AO79+'KBED -- Bedford Data'!AO79)/2</f>
        <v>1157.5999999999999</v>
      </c>
      <c r="AG79">
        <f>+('KBOS -- Logan Data'!AP79+'KBED -- Bedford Data'!AP79)/2</f>
        <v>1188.5999999999999</v>
      </c>
      <c r="AH79">
        <f>+('KBOS -- Logan Data'!AQ79+'KBED -- Bedford Data'!AQ79)/2</f>
        <v>1219.5999999999999</v>
      </c>
      <c r="AI79">
        <f>+('KBOS -- Logan Data'!AR79+'KBED -- Bedford Data'!AR79)/2</f>
        <v>1250.5999999999999</v>
      </c>
    </row>
    <row r="80" spans="1:35" x14ac:dyDescent="0.25">
      <c r="A80" s="1">
        <v>38718</v>
      </c>
      <c r="B80">
        <f>+('KBOS -- Logan Data'!B80+'KBED -- Bedford Data'!B80)/2</f>
        <v>170.64999999999998</v>
      </c>
      <c r="C80">
        <f>+('KBOS -- Logan Data'!C80+'KBED -- Bedford Data'!C80)/2</f>
        <v>192.95</v>
      </c>
      <c r="D80">
        <f>+('KBOS -- Logan Data'!D80+'KBED -- Bedford Data'!D80)/2</f>
        <v>215.95</v>
      </c>
      <c r="E80">
        <f>+('KBOS -- Logan Data'!E80+'KBED -- Bedford Data'!E80)/2</f>
        <v>239.64999999999998</v>
      </c>
      <c r="F80">
        <f>+('KBOS -- Logan Data'!F80+'KBED -- Bedford Data'!F80)/2</f>
        <v>263.95</v>
      </c>
      <c r="G80">
        <f>+('KBOS -- Logan Data'!G80+'KBED -- Bedford Data'!G80)/2</f>
        <v>289.05</v>
      </c>
      <c r="H80">
        <f>+('KBOS -- Logan Data'!H80+'KBED -- Bedford Data'!H80)/2</f>
        <v>314.45</v>
      </c>
      <c r="I80">
        <f>+('KBOS -- Logan Data'!I80+'KBED -- Bedford Data'!I80)/2</f>
        <v>340.54999999999995</v>
      </c>
      <c r="J80">
        <f>+('KBOS -- Logan Data'!J80+'KBED -- Bedford Data'!J80)/2</f>
        <v>366.9</v>
      </c>
      <c r="K80">
        <f>+('KBOS -- Logan Data'!K80+'KBED -- Bedford Data'!K80)/2</f>
        <v>393.75</v>
      </c>
      <c r="L80">
        <f>+('KBOS -- Logan Data'!L80+'KBED -- Bedford Data'!L80)/2</f>
        <v>420.95000000000005</v>
      </c>
      <c r="M80">
        <f>+('KBOS -- Logan Data'!M80+'KBED -- Bedford Data'!M80)/2</f>
        <v>448.70000000000005</v>
      </c>
      <c r="N80">
        <f>+('KBOS -- Logan Data'!R80+'KBED -- Bedford Data'!R80)/2</f>
        <v>476.6</v>
      </c>
      <c r="O80">
        <f>+('KBOS -- Logan Data'!S80+'KBED -- Bedford Data'!S80)/2</f>
        <v>505.1</v>
      </c>
      <c r="P80">
        <f>+('KBOS -- Logan Data'!T80+'KBED -- Bedford Data'!T80)/2</f>
        <v>533.95000000000005</v>
      </c>
      <c r="Q80">
        <f>+('KBOS -- Logan Data'!U80+'KBED -- Bedford Data'!U80)/2</f>
        <v>563.29999999999995</v>
      </c>
      <c r="R80">
        <f>+('KBOS -- Logan Data'!V80+'KBED -- Bedford Data'!V80)/2</f>
        <v>592.84999999999991</v>
      </c>
      <c r="S80">
        <f>+('KBOS -- Logan Data'!W80+'KBED -- Bedford Data'!W80)/2</f>
        <v>622.65000000000009</v>
      </c>
      <c r="T80">
        <f>+('KBOS -- Logan Data'!X80+'KBED -- Bedford Data'!X80)/2</f>
        <v>652.84999999999991</v>
      </c>
      <c r="U80">
        <f>+('KBOS -- Logan Data'!Y80+'KBED -- Bedford Data'!Y80)/2</f>
        <v>683.1</v>
      </c>
      <c r="V80">
        <f>+('KBOS -- Logan Data'!Z80+'KBED -- Bedford Data'!Z80)/2</f>
        <v>713.85</v>
      </c>
      <c r="W80">
        <f>+('KBOS -- Logan Data'!AA80+'KBED -- Bedford Data'!AA80)/2</f>
        <v>744.55</v>
      </c>
      <c r="X80">
        <f>+('KBOS -- Logan Data'!AB80+'KBED -- Bedford Data'!AB80)/2</f>
        <v>775.35</v>
      </c>
      <c r="Y80">
        <f>+('KBOS -- Logan Data'!AH80+'KBED -- Bedford Data'!AH80)/2</f>
        <v>806.3</v>
      </c>
      <c r="Z80">
        <f>+('KBOS -- Logan Data'!AI80+'KBED -- Bedford Data'!AI80)/2</f>
        <v>837.3</v>
      </c>
      <c r="AA80">
        <f>+('KBOS -- Logan Data'!AJ80+'KBED -- Bedford Data'!AJ80)/2</f>
        <v>868.3</v>
      </c>
      <c r="AB80">
        <f>+('KBOS -- Logan Data'!AK80+'KBED -- Bedford Data'!AK80)/2</f>
        <v>899.3</v>
      </c>
      <c r="AC80">
        <f>+('KBOS -- Logan Data'!AL80+'KBED -- Bedford Data'!AL80)/2</f>
        <v>930.3</v>
      </c>
      <c r="AD80">
        <f>+('KBOS -- Logan Data'!AM80+'KBED -- Bedford Data'!AM80)/2</f>
        <v>961.3</v>
      </c>
      <c r="AE80">
        <f>+('KBOS -- Logan Data'!AN80+'KBED -- Bedford Data'!AN80)/2</f>
        <v>992.3</v>
      </c>
      <c r="AF80">
        <f>+('KBOS -- Logan Data'!AO80+'KBED -- Bedford Data'!AO80)/2</f>
        <v>1023.3</v>
      </c>
      <c r="AG80">
        <f>+('KBOS -- Logan Data'!AP80+'KBED -- Bedford Data'!AP80)/2</f>
        <v>1054.3</v>
      </c>
      <c r="AH80">
        <f>+('KBOS -- Logan Data'!AQ80+'KBED -- Bedford Data'!AQ80)/2</f>
        <v>1085.3</v>
      </c>
      <c r="AI80">
        <f>+('KBOS -- Logan Data'!AR80+'KBED -- Bedford Data'!AR80)/2</f>
        <v>1116.3</v>
      </c>
    </row>
    <row r="81" spans="1:35" x14ac:dyDescent="0.25">
      <c r="A81" s="1">
        <v>38749</v>
      </c>
      <c r="B81">
        <f>+('KBOS -- Logan Data'!B81+'KBED -- Bedford Data'!B81)/2</f>
        <v>266.39999999999998</v>
      </c>
      <c r="C81">
        <f>+('KBOS -- Logan Data'!C81+'KBED -- Bedford Data'!C81)/2</f>
        <v>288.39999999999998</v>
      </c>
      <c r="D81">
        <f>+('KBOS -- Logan Data'!D81+'KBED -- Bedford Data'!D81)/2</f>
        <v>311.25</v>
      </c>
      <c r="E81">
        <f>+('KBOS -- Logan Data'!E81+'KBED -- Bedford Data'!E81)/2</f>
        <v>334.35</v>
      </c>
      <c r="F81">
        <f>+('KBOS -- Logan Data'!F81+'KBED -- Bedford Data'!F81)/2</f>
        <v>358</v>
      </c>
      <c r="G81">
        <f>+('KBOS -- Logan Data'!G81+'KBED -- Bedford Data'!G81)/2</f>
        <v>381.95</v>
      </c>
      <c r="H81">
        <f>+('KBOS -- Logan Data'!H81+'KBED -- Bedford Data'!H81)/2</f>
        <v>406.6</v>
      </c>
      <c r="I81">
        <f>+('KBOS -- Logan Data'!I81+'KBED -- Bedford Data'!I81)/2</f>
        <v>431.75</v>
      </c>
      <c r="J81">
        <f>+('KBOS -- Logan Data'!J81+'KBED -- Bedford Data'!J81)/2</f>
        <v>457.35</v>
      </c>
      <c r="K81">
        <f>+('KBOS -- Logan Data'!K81+'KBED -- Bedford Data'!K81)/2</f>
        <v>483.25</v>
      </c>
      <c r="L81">
        <f>+('KBOS -- Logan Data'!L81+'KBED -- Bedford Data'!L81)/2</f>
        <v>509.4</v>
      </c>
      <c r="M81">
        <f>+('KBOS -- Logan Data'!M81+'KBED -- Bedford Data'!M81)/2</f>
        <v>535.79999999999995</v>
      </c>
      <c r="N81">
        <f>+('KBOS -- Logan Data'!R81+'KBED -- Bedford Data'!R81)/2</f>
        <v>562.54999999999995</v>
      </c>
      <c r="O81">
        <f>+('KBOS -- Logan Data'!S81+'KBED -- Bedford Data'!S81)/2</f>
        <v>589.5</v>
      </c>
      <c r="P81">
        <f>+('KBOS -- Logan Data'!T81+'KBED -- Bedford Data'!T81)/2</f>
        <v>616.70000000000005</v>
      </c>
      <c r="Q81">
        <f>+('KBOS -- Logan Data'!U81+'KBED -- Bedford Data'!U81)/2</f>
        <v>644.04999999999995</v>
      </c>
      <c r="R81">
        <f>+('KBOS -- Logan Data'!V81+'KBED -- Bedford Data'!V81)/2</f>
        <v>671.6</v>
      </c>
      <c r="S81">
        <f>+('KBOS -- Logan Data'!W81+'KBED -- Bedford Data'!W81)/2</f>
        <v>699.25</v>
      </c>
      <c r="T81">
        <f>+('KBOS -- Logan Data'!X81+'KBED -- Bedford Data'!X81)/2</f>
        <v>727.1</v>
      </c>
      <c r="U81">
        <f>+('KBOS -- Logan Data'!Y81+'KBED -- Bedford Data'!Y81)/2</f>
        <v>755</v>
      </c>
      <c r="V81">
        <f>+('KBOS -- Logan Data'!Z81+'KBED -- Bedford Data'!Z81)/2</f>
        <v>782.90000000000009</v>
      </c>
      <c r="W81">
        <f>+('KBOS -- Logan Data'!AA81+'KBED -- Bedford Data'!AA81)/2</f>
        <v>810.85</v>
      </c>
      <c r="X81">
        <f>+('KBOS -- Logan Data'!AB81+'KBED -- Bedford Data'!AB81)/2</f>
        <v>838.85</v>
      </c>
      <c r="Y81">
        <f>+('KBOS -- Logan Data'!AH81+'KBED -- Bedford Data'!AH81)/2</f>
        <v>866.85</v>
      </c>
      <c r="Z81">
        <f>+('KBOS -- Logan Data'!AI81+'KBED -- Bedford Data'!AI81)/2</f>
        <v>894.85</v>
      </c>
      <c r="AA81">
        <f>+('KBOS -- Logan Data'!AJ81+'KBED -- Bedford Data'!AJ81)/2</f>
        <v>922.85</v>
      </c>
      <c r="AB81">
        <f>+('KBOS -- Logan Data'!AK81+'KBED -- Bedford Data'!AK81)/2</f>
        <v>950.85</v>
      </c>
      <c r="AC81">
        <f>+('KBOS -- Logan Data'!AL81+'KBED -- Bedford Data'!AL81)/2</f>
        <v>978.85</v>
      </c>
      <c r="AD81">
        <f>+('KBOS -- Logan Data'!AM81+'KBED -- Bedford Data'!AM81)/2</f>
        <v>1006.85</v>
      </c>
      <c r="AE81">
        <f>+('KBOS -- Logan Data'!AN81+'KBED -- Bedford Data'!AN81)/2</f>
        <v>1034.8499999999999</v>
      </c>
      <c r="AF81">
        <f>+('KBOS -- Logan Data'!AO81+'KBED -- Bedford Data'!AO81)/2</f>
        <v>1062.8499999999999</v>
      </c>
      <c r="AG81">
        <f>+('KBOS -- Logan Data'!AP81+'KBED -- Bedford Data'!AP81)/2</f>
        <v>1090.8499999999999</v>
      </c>
      <c r="AH81">
        <f>+('KBOS -- Logan Data'!AQ81+'KBED -- Bedford Data'!AQ81)/2</f>
        <v>1118.8499999999999</v>
      </c>
      <c r="AI81">
        <f>+('KBOS -- Logan Data'!AR81+'KBED -- Bedford Data'!AR81)/2</f>
        <v>1146.8499999999999</v>
      </c>
    </row>
    <row r="82" spans="1:35" x14ac:dyDescent="0.25">
      <c r="A82" s="1">
        <v>38777</v>
      </c>
      <c r="B82">
        <f>+('KBOS -- Logan Data'!B82+'KBED -- Bedford Data'!B82)/2</f>
        <v>135.44999999999999</v>
      </c>
      <c r="C82">
        <f>+('KBOS -- Logan Data'!C82+'KBED -- Bedford Data'!C82)/2</f>
        <v>152.65</v>
      </c>
      <c r="D82">
        <f>+('KBOS -- Logan Data'!D82+'KBED -- Bedford Data'!D82)/2</f>
        <v>171.15</v>
      </c>
      <c r="E82">
        <f>+('KBOS -- Logan Data'!E82+'KBED -- Bedford Data'!E82)/2</f>
        <v>190.95</v>
      </c>
      <c r="F82">
        <f>+('KBOS -- Logan Data'!F82+'KBED -- Bedford Data'!F82)/2</f>
        <v>211.60000000000002</v>
      </c>
      <c r="G82">
        <f>+('KBOS -- Logan Data'!G82+'KBED -- Bedford Data'!G82)/2</f>
        <v>233.1</v>
      </c>
      <c r="H82">
        <f>+('KBOS -- Logan Data'!H82+'KBED -- Bedford Data'!H82)/2</f>
        <v>255.39999999999998</v>
      </c>
      <c r="I82">
        <f>+('KBOS -- Logan Data'!I82+'KBED -- Bedford Data'!I82)/2</f>
        <v>278.64999999999998</v>
      </c>
      <c r="J82">
        <f>+('KBOS -- Logan Data'!J82+'KBED -- Bedford Data'!J82)/2</f>
        <v>302.5</v>
      </c>
      <c r="K82">
        <f>+('KBOS -- Logan Data'!K82+'KBED -- Bedford Data'!K82)/2</f>
        <v>327</v>
      </c>
      <c r="L82">
        <f>+('KBOS -- Logan Data'!L82+'KBED -- Bedford Data'!L82)/2</f>
        <v>352.15</v>
      </c>
      <c r="M82">
        <f>+('KBOS -- Logan Data'!M82+'KBED -- Bedford Data'!M82)/2</f>
        <v>377.85</v>
      </c>
      <c r="N82">
        <f>+('KBOS -- Logan Data'!R82+'KBED -- Bedford Data'!R82)/2</f>
        <v>404.1</v>
      </c>
      <c r="O82">
        <f>+('KBOS -- Logan Data'!S82+'KBED -- Bedford Data'!S82)/2</f>
        <v>431.1</v>
      </c>
      <c r="P82">
        <f>+('KBOS -- Logan Data'!T82+'KBED -- Bedford Data'!T82)/2</f>
        <v>458.5</v>
      </c>
      <c r="Q82">
        <f>+('KBOS -- Logan Data'!U82+'KBED -- Bedford Data'!U82)/2</f>
        <v>486.2</v>
      </c>
      <c r="R82">
        <f>+('KBOS -- Logan Data'!V82+'KBED -- Bedford Data'!V82)/2</f>
        <v>514.45000000000005</v>
      </c>
      <c r="S82">
        <f>+('KBOS -- Logan Data'!W82+'KBED -- Bedford Data'!W82)/2</f>
        <v>543.04999999999995</v>
      </c>
      <c r="T82">
        <f>+('KBOS -- Logan Data'!X82+'KBED -- Bedford Data'!X82)/2</f>
        <v>572.25</v>
      </c>
      <c r="U82">
        <f>+('KBOS -- Logan Data'!Y82+'KBED -- Bedford Data'!Y82)/2</f>
        <v>601.70000000000005</v>
      </c>
      <c r="V82">
        <f>+('KBOS -- Logan Data'!Z82+'KBED -- Bedford Data'!Z82)/2</f>
        <v>631.45000000000005</v>
      </c>
      <c r="W82">
        <f>+('KBOS -- Logan Data'!AA82+'KBED -- Bedford Data'!AA82)/2</f>
        <v>661.35</v>
      </c>
      <c r="X82">
        <f>+('KBOS -- Logan Data'!AB82+'KBED -- Bedford Data'!AB82)/2</f>
        <v>691.34999999999991</v>
      </c>
      <c r="Y82">
        <f>+('KBOS -- Logan Data'!AH82+'KBED -- Bedford Data'!AH82)/2</f>
        <v>721.45</v>
      </c>
      <c r="Z82">
        <f>+('KBOS -- Logan Data'!AI82+'KBED -- Bedford Data'!AI82)/2</f>
        <v>751.6</v>
      </c>
      <c r="AA82">
        <f>+('KBOS -- Logan Data'!AJ82+'KBED -- Bedford Data'!AJ82)/2</f>
        <v>781.95</v>
      </c>
      <c r="AB82">
        <f>+('KBOS -- Logan Data'!AK82+'KBED -- Bedford Data'!AK82)/2</f>
        <v>812.25</v>
      </c>
      <c r="AC82">
        <f>+('KBOS -- Logan Data'!AL82+'KBED -- Bedford Data'!AL82)/2</f>
        <v>842.75</v>
      </c>
      <c r="AD82">
        <f>+('KBOS -- Logan Data'!AM82+'KBED -- Bedford Data'!AM82)/2</f>
        <v>873.3</v>
      </c>
      <c r="AE82">
        <f>+('KBOS -- Logan Data'!AN82+'KBED -- Bedford Data'!AN82)/2</f>
        <v>904</v>
      </c>
      <c r="AF82">
        <f>+('KBOS -- Logan Data'!AO82+'KBED -- Bedford Data'!AO82)/2</f>
        <v>934.65000000000009</v>
      </c>
      <c r="AG82">
        <f>+('KBOS -- Logan Data'!AP82+'KBED -- Bedford Data'!AP82)/2</f>
        <v>965.4</v>
      </c>
      <c r="AH82">
        <f>+('KBOS -- Logan Data'!AQ82+'KBED -- Bedford Data'!AQ82)/2</f>
        <v>996.2</v>
      </c>
      <c r="AI82">
        <f>+('KBOS -- Logan Data'!AR82+'KBED -- Bedford Data'!AR82)/2</f>
        <v>1027</v>
      </c>
    </row>
    <row r="83" spans="1:35" x14ac:dyDescent="0.25">
      <c r="A83" s="1">
        <v>38808</v>
      </c>
      <c r="B83">
        <f>+('KBOS -- Logan Data'!B83+'KBED -- Bedford Data'!B83)/2</f>
        <v>14.049999999999999</v>
      </c>
      <c r="C83">
        <f>+('KBOS -- Logan Data'!C83+'KBED -- Bedford Data'!C83)/2</f>
        <v>17.850000000000001</v>
      </c>
      <c r="D83">
        <f>+('KBOS -- Logan Data'!D83+'KBED -- Bedford Data'!D83)/2</f>
        <v>22.15</v>
      </c>
      <c r="E83">
        <f>+('KBOS -- Logan Data'!E83+'KBED -- Bedford Data'!E83)/2</f>
        <v>27.1</v>
      </c>
      <c r="F83">
        <f>+('KBOS -- Logan Data'!F83+'KBED -- Bedford Data'!F83)/2</f>
        <v>33</v>
      </c>
      <c r="G83">
        <f>+('KBOS -- Logan Data'!G83+'KBED -- Bedford Data'!G83)/2</f>
        <v>39.549999999999997</v>
      </c>
      <c r="H83">
        <f>+('KBOS -- Logan Data'!H83+'KBED -- Bedford Data'!H83)/2</f>
        <v>47.6</v>
      </c>
      <c r="I83">
        <f>+('KBOS -- Logan Data'!I83+'KBED -- Bedford Data'!I83)/2</f>
        <v>57.199999999999996</v>
      </c>
      <c r="J83">
        <f>+('KBOS -- Logan Data'!J83+'KBED -- Bedford Data'!J83)/2</f>
        <v>68.55</v>
      </c>
      <c r="K83">
        <f>+('KBOS -- Logan Data'!K83+'KBED -- Bedford Data'!K83)/2</f>
        <v>81.55</v>
      </c>
      <c r="L83">
        <f>+('KBOS -- Logan Data'!L83+'KBED -- Bedford Data'!L83)/2</f>
        <v>95.75</v>
      </c>
      <c r="M83">
        <f>+('KBOS -- Logan Data'!M83+'KBED -- Bedford Data'!M83)/2</f>
        <v>110.94999999999999</v>
      </c>
      <c r="N83">
        <f>+('KBOS -- Logan Data'!R83+'KBED -- Bedford Data'!R83)/2</f>
        <v>127.6</v>
      </c>
      <c r="O83">
        <f>+('KBOS -- Logan Data'!S83+'KBED -- Bedford Data'!S83)/2</f>
        <v>145.5</v>
      </c>
      <c r="P83">
        <f>+('KBOS -- Logan Data'!T83+'KBED -- Bedford Data'!T83)/2</f>
        <v>164.6</v>
      </c>
      <c r="Q83">
        <f>+('KBOS -- Logan Data'!U83+'KBED -- Bedford Data'!U83)/2</f>
        <v>184.95</v>
      </c>
      <c r="R83">
        <f>+('KBOS -- Logan Data'!V83+'KBED -- Bedford Data'!V83)/2</f>
        <v>206.15</v>
      </c>
      <c r="S83">
        <f>+('KBOS -- Logan Data'!W83+'KBED -- Bedford Data'!W83)/2</f>
        <v>228.55</v>
      </c>
      <c r="T83">
        <f>+('KBOS -- Logan Data'!X83+'KBED -- Bedford Data'!X83)/2</f>
        <v>252.15</v>
      </c>
      <c r="U83">
        <f>+('KBOS -- Logan Data'!Y83+'KBED -- Bedford Data'!Y83)/2</f>
        <v>276.35000000000002</v>
      </c>
      <c r="V83">
        <f>+('KBOS -- Logan Data'!Z83+'KBED -- Bedford Data'!Z83)/2</f>
        <v>301.25</v>
      </c>
      <c r="W83">
        <f>+('KBOS -- Logan Data'!AA83+'KBED -- Bedford Data'!AA83)/2</f>
        <v>326.45</v>
      </c>
      <c r="X83">
        <f>+('KBOS -- Logan Data'!AB83+'KBED -- Bedford Data'!AB83)/2</f>
        <v>352.35</v>
      </c>
      <c r="Y83">
        <f>+('KBOS -- Logan Data'!AH83+'KBED -- Bedford Data'!AH83)/2</f>
        <v>378.9</v>
      </c>
      <c r="Z83">
        <f>+('KBOS -- Logan Data'!AI83+'KBED -- Bedford Data'!AI83)/2</f>
        <v>405.55</v>
      </c>
      <c r="AA83">
        <f>+('KBOS -- Logan Data'!AJ83+'KBED -- Bedford Data'!AJ83)/2</f>
        <v>432.8</v>
      </c>
      <c r="AB83">
        <f>+('KBOS -- Logan Data'!AK83+'KBED -- Bedford Data'!AK83)/2</f>
        <v>460.45</v>
      </c>
      <c r="AC83">
        <f>+('KBOS -- Logan Data'!AL83+'KBED -- Bedford Data'!AL83)/2</f>
        <v>488.45000000000005</v>
      </c>
      <c r="AD83">
        <f>+('KBOS -- Logan Data'!AM83+'KBED -- Bedford Data'!AM83)/2</f>
        <v>516.6</v>
      </c>
      <c r="AE83">
        <f>+('KBOS -- Logan Data'!AN83+'KBED -- Bedford Data'!AN83)/2</f>
        <v>545.20000000000005</v>
      </c>
      <c r="AF83">
        <f>+('KBOS -- Logan Data'!AO83+'KBED -- Bedford Data'!AO83)/2</f>
        <v>574</v>
      </c>
      <c r="AG83">
        <f>+('KBOS -- Logan Data'!AP83+'KBED -- Bedford Data'!AP83)/2</f>
        <v>603.15000000000009</v>
      </c>
      <c r="AH83">
        <f>+('KBOS -- Logan Data'!AQ83+'KBED -- Bedford Data'!AQ83)/2</f>
        <v>632.35</v>
      </c>
      <c r="AI83">
        <f>+('KBOS -- Logan Data'!AR83+'KBED -- Bedford Data'!AR83)/2</f>
        <v>661.8</v>
      </c>
    </row>
    <row r="84" spans="1:35" x14ac:dyDescent="0.25">
      <c r="A84" s="1">
        <v>38838</v>
      </c>
      <c r="B84">
        <f>+('KBOS -- Logan Data'!B84+'KBED -- Bedford Data'!B84)/2</f>
        <v>0.35</v>
      </c>
      <c r="C84">
        <f>+('KBOS -- Logan Data'!C84+'KBED -- Bedford Data'!C84)/2</f>
        <v>0.45</v>
      </c>
      <c r="D84">
        <f>+('KBOS -- Logan Data'!D84+'KBED -- Bedford Data'!D84)/2</f>
        <v>0.65</v>
      </c>
      <c r="E84">
        <f>+('KBOS -- Logan Data'!E84+'KBED -- Bedford Data'!E84)/2</f>
        <v>0.9</v>
      </c>
      <c r="F84">
        <f>+('KBOS -- Logan Data'!F84+'KBED -- Bedford Data'!F84)/2</f>
        <v>1.2</v>
      </c>
      <c r="G84">
        <f>+('KBOS -- Logan Data'!G84+'KBED -- Bedford Data'!G84)/2</f>
        <v>1.7</v>
      </c>
      <c r="H84">
        <f>+('KBOS -- Logan Data'!H84+'KBED -- Bedford Data'!H84)/2</f>
        <v>2.35</v>
      </c>
      <c r="I84">
        <f>+('KBOS -- Logan Data'!I84+'KBED -- Bedford Data'!I84)/2</f>
        <v>3.3499999999999996</v>
      </c>
      <c r="J84">
        <f>+('KBOS -- Logan Data'!J84+'KBED -- Bedford Data'!J84)/2</f>
        <v>5.15</v>
      </c>
      <c r="K84">
        <f>+('KBOS -- Logan Data'!K84+'KBED -- Bedford Data'!K84)/2</f>
        <v>9.1</v>
      </c>
      <c r="L84">
        <f>+('KBOS -- Logan Data'!L84+'KBED -- Bedford Data'!L84)/2</f>
        <v>14.6</v>
      </c>
      <c r="M84">
        <f>+('KBOS -- Logan Data'!M84+'KBED -- Bedford Data'!M84)/2</f>
        <v>22.450000000000003</v>
      </c>
      <c r="N84">
        <f>+('KBOS -- Logan Data'!R84+'KBED -- Bedford Data'!R84)/2</f>
        <v>31.7</v>
      </c>
      <c r="O84">
        <f>+('KBOS -- Logan Data'!S84+'KBED -- Bedford Data'!S84)/2</f>
        <v>43.45</v>
      </c>
      <c r="P84">
        <f>+('KBOS -- Logan Data'!T84+'KBED -- Bedford Data'!T84)/2</f>
        <v>56.1</v>
      </c>
      <c r="Q84">
        <f>+('KBOS -- Logan Data'!U84+'KBED -- Bedford Data'!U84)/2</f>
        <v>69.849999999999994</v>
      </c>
      <c r="R84">
        <f>+('KBOS -- Logan Data'!V84+'KBED -- Bedford Data'!V84)/2</f>
        <v>84.9</v>
      </c>
      <c r="S84">
        <f>+('KBOS -- Logan Data'!W84+'KBED -- Bedford Data'!W84)/2</f>
        <v>100.95</v>
      </c>
      <c r="T84">
        <f>+('KBOS -- Logan Data'!X84+'KBED -- Bedford Data'!X84)/2</f>
        <v>118.1</v>
      </c>
      <c r="U84">
        <f>+('KBOS -- Logan Data'!Y84+'KBED -- Bedford Data'!Y84)/2</f>
        <v>136.15</v>
      </c>
      <c r="V84">
        <f>+('KBOS -- Logan Data'!Z84+'KBED -- Bedford Data'!Z84)/2</f>
        <v>154.94999999999999</v>
      </c>
      <c r="W84">
        <f>+('KBOS -- Logan Data'!AA84+'KBED -- Bedford Data'!AA84)/2</f>
        <v>174.6</v>
      </c>
      <c r="X84">
        <f>+('KBOS -- Logan Data'!AB84+'KBED -- Bedford Data'!AB84)/2</f>
        <v>194.9</v>
      </c>
      <c r="Y84">
        <f>+('KBOS -- Logan Data'!AH84+'KBED -- Bedford Data'!AH84)/2</f>
        <v>215.60000000000002</v>
      </c>
      <c r="Z84">
        <f>+('KBOS -- Logan Data'!AI84+'KBED -- Bedford Data'!AI84)/2</f>
        <v>237.35000000000002</v>
      </c>
      <c r="AA84">
        <f>+('KBOS -- Logan Data'!AJ84+'KBED -- Bedford Data'!AJ84)/2</f>
        <v>260.14999999999998</v>
      </c>
      <c r="AB84">
        <f>+('KBOS -- Logan Data'!AK84+'KBED -- Bedford Data'!AK84)/2</f>
        <v>283.55</v>
      </c>
      <c r="AC84">
        <f>+('KBOS -- Logan Data'!AL84+'KBED -- Bedford Data'!AL84)/2</f>
        <v>308</v>
      </c>
      <c r="AD84">
        <f>+('KBOS -- Logan Data'!AM84+'KBED -- Bedford Data'!AM84)/2</f>
        <v>333.35</v>
      </c>
      <c r="AE84">
        <f>+('KBOS -- Logan Data'!AN84+'KBED -- Bedford Data'!AN84)/2</f>
        <v>359.7</v>
      </c>
      <c r="AF84">
        <f>+('KBOS -- Logan Data'!AO84+'KBED -- Bedford Data'!AO84)/2</f>
        <v>386.5</v>
      </c>
      <c r="AG84">
        <f>+('KBOS -- Logan Data'!AP84+'KBED -- Bedford Data'!AP84)/2</f>
        <v>413.95</v>
      </c>
      <c r="AH84">
        <f>+('KBOS -- Logan Data'!AQ84+'KBED -- Bedford Data'!AQ84)/2</f>
        <v>441.6</v>
      </c>
      <c r="AI84">
        <f>+('KBOS -- Logan Data'!AR84+'KBED -- Bedford Data'!AR84)/2</f>
        <v>469.7</v>
      </c>
    </row>
    <row r="85" spans="1:35" x14ac:dyDescent="0.25">
      <c r="A85" s="1">
        <v>38869</v>
      </c>
      <c r="B85">
        <f>+('KBOS -- Logan Data'!B85+'KBED -- Bedford Data'!B85)/2</f>
        <v>0</v>
      </c>
      <c r="C85">
        <f>+('KBOS -- Logan Data'!C85+'KBED -- Bedford Data'!C85)/2</f>
        <v>0</v>
      </c>
      <c r="D85">
        <f>+('KBOS -- Logan Data'!D85+'KBED -- Bedford Data'!D85)/2</f>
        <v>0</v>
      </c>
      <c r="E85">
        <f>+('KBOS -- Logan Data'!E85+'KBED -- Bedford Data'!E85)/2</f>
        <v>0</v>
      </c>
      <c r="F85">
        <f>+('KBOS -- Logan Data'!F85+'KBED -- Bedford Data'!F85)/2</f>
        <v>0</v>
      </c>
      <c r="G85">
        <f>+('KBOS -- Logan Data'!G85+'KBED -- Bedford Data'!G85)/2</f>
        <v>0</v>
      </c>
      <c r="H85">
        <f>+('KBOS -- Logan Data'!H85+'KBED -- Bedford Data'!H85)/2</f>
        <v>0</v>
      </c>
      <c r="I85">
        <f>+('KBOS -- Logan Data'!I85+'KBED -- Bedford Data'!I85)/2</f>
        <v>0</v>
      </c>
      <c r="J85">
        <f>+('KBOS -- Logan Data'!J85+'KBED -- Bedford Data'!J85)/2</f>
        <v>0</v>
      </c>
      <c r="K85">
        <f>+('KBOS -- Logan Data'!K85+'KBED -- Bedford Data'!K85)/2</f>
        <v>0</v>
      </c>
      <c r="L85">
        <f>+('KBOS -- Logan Data'!L85+'KBED -- Bedford Data'!L85)/2</f>
        <v>0</v>
      </c>
      <c r="M85">
        <f>+('KBOS -- Logan Data'!M85+'KBED -- Bedford Data'!M85)/2</f>
        <v>0</v>
      </c>
      <c r="N85">
        <f>+('KBOS -- Logan Data'!R85+'KBED -- Bedford Data'!R85)/2</f>
        <v>0.05</v>
      </c>
      <c r="O85">
        <f>+('KBOS -- Logan Data'!S85+'KBED -- Bedford Data'!S85)/2</f>
        <v>0.15</v>
      </c>
      <c r="P85">
        <f>+('KBOS -- Logan Data'!T85+'KBED -- Bedford Data'!T85)/2</f>
        <v>0.45</v>
      </c>
      <c r="Q85">
        <f>+('KBOS -- Logan Data'!U85+'KBED -- Bedford Data'!U85)/2</f>
        <v>1.2</v>
      </c>
      <c r="R85">
        <f>+('KBOS -- Logan Data'!V85+'KBED -- Bedford Data'!V85)/2</f>
        <v>2.5999999999999996</v>
      </c>
      <c r="S85">
        <f>+('KBOS -- Logan Data'!W85+'KBED -- Bedford Data'!W85)/2</f>
        <v>4.8</v>
      </c>
      <c r="T85">
        <f>+('KBOS -- Logan Data'!X85+'KBED -- Bedford Data'!X85)/2</f>
        <v>7.85</v>
      </c>
      <c r="U85">
        <f>+('KBOS -- Logan Data'!Y85+'KBED -- Bedford Data'!Y85)/2</f>
        <v>11.65</v>
      </c>
      <c r="V85">
        <f>+('KBOS -- Logan Data'!Z85+'KBED -- Bedford Data'!Z85)/2</f>
        <v>16.350000000000001</v>
      </c>
      <c r="W85">
        <f>+('KBOS -- Logan Data'!AA85+'KBED -- Bedford Data'!AA85)/2</f>
        <v>22.05</v>
      </c>
      <c r="X85">
        <f>+('KBOS -- Logan Data'!AB85+'KBED -- Bedford Data'!AB85)/2</f>
        <v>28.9</v>
      </c>
      <c r="Y85">
        <f>+('KBOS -- Logan Data'!AH85+'KBED -- Bedford Data'!AH85)/2</f>
        <v>36.700000000000003</v>
      </c>
      <c r="Z85">
        <f>+('KBOS -- Logan Data'!AI85+'KBED -- Bedford Data'!AI85)/2</f>
        <v>45.55</v>
      </c>
      <c r="AA85">
        <f>+('KBOS -- Logan Data'!AJ85+'KBED -- Bedford Data'!AJ85)/2</f>
        <v>54.95</v>
      </c>
      <c r="AB85">
        <f>+('KBOS -- Logan Data'!AK85+'KBED -- Bedford Data'!AK85)/2</f>
        <v>65.449999999999989</v>
      </c>
      <c r="AC85">
        <f>+('KBOS -- Logan Data'!AL85+'KBED -- Bedford Data'!AL85)/2</f>
        <v>76.95</v>
      </c>
      <c r="AD85">
        <f>+('KBOS -- Logan Data'!AM85+'KBED -- Bedford Data'!AM85)/2</f>
        <v>89.8</v>
      </c>
      <c r="AE85">
        <f>+('KBOS -- Logan Data'!AN85+'KBED -- Bedford Data'!AN85)/2</f>
        <v>103.75</v>
      </c>
      <c r="AF85">
        <f>+('KBOS -- Logan Data'!AO85+'KBED -- Bedford Data'!AO85)/2</f>
        <v>119</v>
      </c>
      <c r="AG85">
        <f>+('KBOS -- Logan Data'!AP85+'KBED -- Bedford Data'!AP85)/2</f>
        <v>135.35</v>
      </c>
      <c r="AH85">
        <f>+('KBOS -- Logan Data'!AQ85+'KBED -- Bedford Data'!AQ85)/2</f>
        <v>152.80000000000001</v>
      </c>
      <c r="AI85">
        <f>+('KBOS -- Logan Data'!AR85+'KBED -- Bedford Data'!AR85)/2</f>
        <v>172.05</v>
      </c>
    </row>
    <row r="86" spans="1:35" x14ac:dyDescent="0.25">
      <c r="A86" s="1">
        <v>38899</v>
      </c>
      <c r="B86">
        <f>+('KBOS -- Logan Data'!B86+'KBED -- Bedford Data'!B86)/2</f>
        <v>0</v>
      </c>
      <c r="C86">
        <f>+('KBOS -- Logan Data'!C86+'KBED -- Bedford Data'!C86)/2</f>
        <v>0</v>
      </c>
      <c r="D86">
        <f>+('KBOS -- Logan Data'!D86+'KBED -- Bedford Data'!D86)/2</f>
        <v>0</v>
      </c>
      <c r="E86">
        <f>+('KBOS -- Logan Data'!E86+'KBED -- Bedford Data'!E86)/2</f>
        <v>0</v>
      </c>
      <c r="F86">
        <f>+('KBOS -- Logan Data'!F86+'KBED -- Bedford Data'!F86)/2</f>
        <v>0</v>
      </c>
      <c r="G86">
        <f>+('KBOS -- Logan Data'!G86+'KBED -- Bedford Data'!G86)/2</f>
        <v>0</v>
      </c>
      <c r="H86">
        <f>+('KBOS -- Logan Data'!H86+'KBED -- Bedford Data'!H86)/2</f>
        <v>0</v>
      </c>
      <c r="I86">
        <f>+('KBOS -- Logan Data'!I86+'KBED -- Bedford Data'!I86)/2</f>
        <v>0</v>
      </c>
      <c r="J86">
        <f>+('KBOS -- Logan Data'!J86+'KBED -- Bedford Data'!J86)/2</f>
        <v>0</v>
      </c>
      <c r="K86">
        <f>+('KBOS -- Logan Data'!K86+'KBED -- Bedford Data'!K86)/2</f>
        <v>0</v>
      </c>
      <c r="L86">
        <f>+('KBOS -- Logan Data'!L86+'KBED -- Bedford Data'!L86)/2</f>
        <v>0</v>
      </c>
      <c r="M86">
        <f>+('KBOS -- Logan Data'!M86+'KBED -- Bedford Data'!M86)/2</f>
        <v>0</v>
      </c>
      <c r="N86">
        <f>+('KBOS -- Logan Data'!R86+'KBED -- Bedford Data'!R86)/2</f>
        <v>0</v>
      </c>
      <c r="O86">
        <f>+('KBOS -- Logan Data'!S86+'KBED -- Bedford Data'!S86)/2</f>
        <v>0</v>
      </c>
      <c r="P86">
        <f>+('KBOS -- Logan Data'!T86+'KBED -- Bedford Data'!T86)/2</f>
        <v>0</v>
      </c>
      <c r="Q86">
        <f>+('KBOS -- Logan Data'!U86+'KBED -- Bedford Data'!U86)/2</f>
        <v>0</v>
      </c>
      <c r="R86">
        <f>+('KBOS -- Logan Data'!V86+'KBED -- Bedford Data'!V86)/2</f>
        <v>0.05</v>
      </c>
      <c r="S86">
        <f>+('KBOS -- Logan Data'!W86+'KBED -- Bedford Data'!W86)/2</f>
        <v>0.1</v>
      </c>
      <c r="T86">
        <f>+('KBOS -- Logan Data'!X86+'KBED -- Bedford Data'!X86)/2</f>
        <v>0.15</v>
      </c>
      <c r="U86">
        <f>+('KBOS -- Logan Data'!Y86+'KBED -- Bedford Data'!Y86)/2</f>
        <v>0.25</v>
      </c>
      <c r="V86">
        <f>+('KBOS -- Logan Data'!Z86+'KBED -- Bedford Data'!Z86)/2</f>
        <v>0.5</v>
      </c>
      <c r="W86">
        <f>+('KBOS -- Logan Data'!AA86+'KBED -- Bedford Data'!AA86)/2</f>
        <v>0.75</v>
      </c>
      <c r="X86">
        <f>+('KBOS -- Logan Data'!AB86+'KBED -- Bedford Data'!AB86)/2</f>
        <v>1.25</v>
      </c>
      <c r="Y86">
        <f>+('KBOS -- Logan Data'!AH86+'KBED -- Bedford Data'!AH86)/2</f>
        <v>1.9</v>
      </c>
      <c r="Z86">
        <f>+('KBOS -- Logan Data'!AI86+'KBED -- Bedford Data'!AI86)/2</f>
        <v>2.85</v>
      </c>
      <c r="AA86">
        <f>+('KBOS -- Logan Data'!AJ86+'KBED -- Bedford Data'!AJ86)/2</f>
        <v>3.95</v>
      </c>
      <c r="AB86">
        <f>+('KBOS -- Logan Data'!AK86+'KBED -- Bedford Data'!AK86)/2</f>
        <v>5.3000000000000007</v>
      </c>
      <c r="AC86">
        <f>+('KBOS -- Logan Data'!AL86+'KBED -- Bedford Data'!AL86)/2</f>
        <v>7.2</v>
      </c>
      <c r="AD86">
        <f>+('KBOS -- Logan Data'!AM86+'KBED -- Bedford Data'!AM86)/2</f>
        <v>9.75</v>
      </c>
      <c r="AE86">
        <f>+('KBOS -- Logan Data'!AN86+'KBED -- Bedford Data'!AN86)/2</f>
        <v>13</v>
      </c>
      <c r="AF86">
        <f>+('KBOS -- Logan Data'!AO86+'KBED -- Bedford Data'!AO86)/2</f>
        <v>17.2</v>
      </c>
      <c r="AG86">
        <f>+('KBOS -- Logan Data'!AP86+'KBED -- Bedford Data'!AP86)/2</f>
        <v>22.65</v>
      </c>
      <c r="AH86">
        <f>+('KBOS -- Logan Data'!AQ86+'KBED -- Bedford Data'!AQ86)/2</f>
        <v>29.200000000000003</v>
      </c>
      <c r="AI86">
        <f>+('KBOS -- Logan Data'!AR86+'KBED -- Bedford Data'!AR86)/2</f>
        <v>38.4</v>
      </c>
    </row>
    <row r="87" spans="1:35" x14ac:dyDescent="0.25">
      <c r="A87" s="1">
        <v>38930</v>
      </c>
      <c r="B87">
        <f>+('KBOS -- Logan Data'!B87+'KBED -- Bedford Data'!B87)/2</f>
        <v>0</v>
      </c>
      <c r="C87">
        <f>+('KBOS -- Logan Data'!C87+'KBED -- Bedford Data'!C87)/2</f>
        <v>0</v>
      </c>
      <c r="D87">
        <f>+('KBOS -- Logan Data'!D87+'KBED -- Bedford Data'!D87)/2</f>
        <v>0</v>
      </c>
      <c r="E87">
        <f>+('KBOS -- Logan Data'!E87+'KBED -- Bedford Data'!E87)/2</f>
        <v>0</v>
      </c>
      <c r="F87">
        <f>+('KBOS -- Logan Data'!F87+'KBED -- Bedford Data'!F87)/2</f>
        <v>0</v>
      </c>
      <c r="G87">
        <f>+('KBOS -- Logan Data'!G87+'KBED -- Bedford Data'!G87)/2</f>
        <v>0</v>
      </c>
      <c r="H87">
        <f>+('KBOS -- Logan Data'!H87+'KBED -- Bedford Data'!H87)/2</f>
        <v>0</v>
      </c>
      <c r="I87">
        <f>+('KBOS -- Logan Data'!I87+'KBED -- Bedford Data'!I87)/2</f>
        <v>0</v>
      </c>
      <c r="J87">
        <f>+('KBOS -- Logan Data'!J87+'KBED -- Bedford Data'!J87)/2</f>
        <v>0</v>
      </c>
      <c r="K87">
        <f>+('KBOS -- Logan Data'!K87+'KBED -- Bedford Data'!K87)/2</f>
        <v>0</v>
      </c>
      <c r="L87">
        <f>+('KBOS -- Logan Data'!L87+'KBED -- Bedford Data'!L87)/2</f>
        <v>0.1</v>
      </c>
      <c r="M87">
        <f>+('KBOS -- Logan Data'!M87+'KBED -- Bedford Data'!M87)/2</f>
        <v>0.3</v>
      </c>
      <c r="N87">
        <f>+('KBOS -- Logan Data'!R87+'KBED -- Bedford Data'!R87)/2</f>
        <v>0.5</v>
      </c>
      <c r="O87">
        <f>+('KBOS -- Logan Data'!S87+'KBED -- Bedford Data'!S87)/2</f>
        <v>0.85</v>
      </c>
      <c r="P87">
        <f>+('KBOS -- Logan Data'!T87+'KBED -- Bedford Data'!T87)/2</f>
        <v>1.3</v>
      </c>
      <c r="Q87">
        <f>+('KBOS -- Logan Data'!U87+'KBED -- Bedford Data'!U87)/2</f>
        <v>1.8</v>
      </c>
      <c r="R87">
        <f>+('KBOS -- Logan Data'!V87+'KBED -- Bedford Data'!V87)/2</f>
        <v>2.5</v>
      </c>
      <c r="S87">
        <f>+('KBOS -- Logan Data'!W87+'KBED -- Bedford Data'!W87)/2</f>
        <v>3.4</v>
      </c>
      <c r="T87">
        <f>+('KBOS -- Logan Data'!X87+'KBED -- Bedford Data'!X87)/2</f>
        <v>4.45</v>
      </c>
      <c r="U87">
        <f>+('KBOS -- Logan Data'!Y87+'KBED -- Bedford Data'!Y87)/2</f>
        <v>6.2</v>
      </c>
      <c r="V87">
        <f>+('KBOS -- Logan Data'!Z87+'KBED -- Bedford Data'!Z87)/2</f>
        <v>8.3000000000000007</v>
      </c>
      <c r="W87">
        <f>+('KBOS -- Logan Data'!AA87+'KBED -- Bedford Data'!AA87)/2</f>
        <v>10.95</v>
      </c>
      <c r="X87">
        <f>+('KBOS -- Logan Data'!AB87+'KBED -- Bedford Data'!AB87)/2</f>
        <v>14.45</v>
      </c>
      <c r="Y87">
        <f>+('KBOS -- Logan Data'!AH87+'KBED -- Bedford Data'!AH87)/2</f>
        <v>19.150000000000002</v>
      </c>
      <c r="Z87">
        <f>+('KBOS -- Logan Data'!AI87+'KBED -- Bedford Data'!AI87)/2</f>
        <v>25.3</v>
      </c>
      <c r="AA87">
        <f>+('KBOS -- Logan Data'!AJ87+'KBED -- Bedford Data'!AJ87)/2</f>
        <v>32.799999999999997</v>
      </c>
      <c r="AB87">
        <f>+('KBOS -- Logan Data'!AK87+'KBED -- Bedford Data'!AK87)/2</f>
        <v>40.799999999999997</v>
      </c>
      <c r="AC87">
        <f>+('KBOS -- Logan Data'!AL87+'KBED -- Bedford Data'!AL87)/2</f>
        <v>50.15</v>
      </c>
      <c r="AD87">
        <f>+('KBOS -- Logan Data'!AM87+'KBED -- Bedford Data'!AM87)/2</f>
        <v>60.5</v>
      </c>
      <c r="AE87">
        <f>+('KBOS -- Logan Data'!AN87+'KBED -- Bedford Data'!AN87)/2</f>
        <v>72</v>
      </c>
      <c r="AF87">
        <f>+('KBOS -- Logan Data'!AO87+'KBED -- Bedford Data'!AO87)/2</f>
        <v>84.25</v>
      </c>
      <c r="AG87">
        <f>+('KBOS -- Logan Data'!AP87+'KBED -- Bedford Data'!AP87)/2</f>
        <v>98.45</v>
      </c>
      <c r="AH87">
        <f>+('KBOS -- Logan Data'!AQ87+'KBED -- Bedford Data'!AQ87)/2</f>
        <v>113.80000000000001</v>
      </c>
      <c r="AI87">
        <f>+('KBOS -- Logan Data'!AR87+'KBED -- Bedford Data'!AR87)/2</f>
        <v>130.85</v>
      </c>
    </row>
    <row r="88" spans="1:35" x14ac:dyDescent="0.25">
      <c r="A88" s="1">
        <v>38961</v>
      </c>
      <c r="B88">
        <f>+('KBOS -- Logan Data'!B88+'KBED -- Bedford Data'!B88)/2</f>
        <v>0.05</v>
      </c>
      <c r="C88">
        <f>+('KBOS -- Logan Data'!C88+'KBED -- Bedford Data'!C88)/2</f>
        <v>0.15</v>
      </c>
      <c r="D88">
        <f>+('KBOS -- Logan Data'!D88+'KBED -- Bedford Data'!D88)/2</f>
        <v>0.45</v>
      </c>
      <c r="E88">
        <f>+('KBOS -- Logan Data'!E88+'KBED -- Bedford Data'!E88)/2</f>
        <v>0.7</v>
      </c>
      <c r="F88">
        <f>+('KBOS -- Logan Data'!F88+'KBED -- Bedford Data'!F88)/2</f>
        <v>1.2</v>
      </c>
      <c r="G88">
        <f>+('KBOS -- Logan Data'!G88+'KBED -- Bedford Data'!G88)/2</f>
        <v>1.9</v>
      </c>
      <c r="H88">
        <f>+('KBOS -- Logan Data'!H88+'KBED -- Bedford Data'!H88)/2</f>
        <v>2.5499999999999998</v>
      </c>
      <c r="I88">
        <f>+('KBOS -- Logan Data'!I88+'KBED -- Bedford Data'!I88)/2</f>
        <v>3.45</v>
      </c>
      <c r="J88">
        <f>+('KBOS -- Logan Data'!J88+'KBED -- Bedford Data'!J88)/2</f>
        <v>4.5</v>
      </c>
      <c r="K88">
        <f>+('KBOS -- Logan Data'!K88+'KBED -- Bedford Data'!K88)/2</f>
        <v>5.7</v>
      </c>
      <c r="L88">
        <f>+('KBOS -- Logan Data'!L88+'KBED -- Bedford Data'!L88)/2</f>
        <v>7.15</v>
      </c>
      <c r="M88">
        <f>+('KBOS -- Logan Data'!M88+'KBED -- Bedford Data'!M88)/2</f>
        <v>8.9499999999999993</v>
      </c>
      <c r="N88">
        <f>+('KBOS -- Logan Data'!R88+'KBED -- Bedford Data'!R88)/2</f>
        <v>10.85</v>
      </c>
      <c r="O88">
        <f>+('KBOS -- Logan Data'!S88+'KBED -- Bedford Data'!S88)/2</f>
        <v>13.100000000000001</v>
      </c>
      <c r="P88">
        <f>+('KBOS -- Logan Data'!T88+'KBED -- Bedford Data'!T88)/2</f>
        <v>15.6</v>
      </c>
      <c r="Q88">
        <f>+('KBOS -- Logan Data'!U88+'KBED -- Bedford Data'!U88)/2</f>
        <v>18.600000000000001</v>
      </c>
      <c r="R88">
        <f>+('KBOS -- Logan Data'!V88+'KBED -- Bedford Data'!V88)/2</f>
        <v>22.1</v>
      </c>
      <c r="S88">
        <f>+('KBOS -- Logan Data'!W88+'KBED -- Bedford Data'!W88)/2</f>
        <v>26.15</v>
      </c>
      <c r="T88">
        <f>+('KBOS -- Logan Data'!X88+'KBED -- Bedford Data'!X88)/2</f>
        <v>31</v>
      </c>
      <c r="U88">
        <f>+('KBOS -- Logan Data'!Y88+'KBED -- Bedford Data'!Y88)/2</f>
        <v>36.549999999999997</v>
      </c>
      <c r="V88">
        <f>+('KBOS -- Logan Data'!Z88+'KBED -- Bedford Data'!Z88)/2</f>
        <v>43.25</v>
      </c>
      <c r="W88">
        <f>+('KBOS -- Logan Data'!AA88+'KBED -- Bedford Data'!AA88)/2</f>
        <v>50.55</v>
      </c>
      <c r="X88">
        <f>+('KBOS -- Logan Data'!AB88+'KBED -- Bedford Data'!AB88)/2</f>
        <v>59.05</v>
      </c>
      <c r="Y88">
        <f>+('KBOS -- Logan Data'!AH88+'KBED -- Bedford Data'!AH88)/2</f>
        <v>68.650000000000006</v>
      </c>
      <c r="Z88">
        <f>+('KBOS -- Logan Data'!AI88+'KBED -- Bedford Data'!AI88)/2</f>
        <v>80.25</v>
      </c>
      <c r="AA88">
        <f>+('KBOS -- Logan Data'!AJ88+'KBED -- Bedford Data'!AJ88)/2</f>
        <v>93.449999999999989</v>
      </c>
      <c r="AB88">
        <f>+('KBOS -- Logan Data'!AK88+'KBED -- Bedford Data'!AK88)/2</f>
        <v>109.75</v>
      </c>
      <c r="AC88">
        <f>+('KBOS -- Logan Data'!AL88+'KBED -- Bedford Data'!AL88)/2</f>
        <v>127.95</v>
      </c>
      <c r="AD88">
        <f>+('KBOS -- Logan Data'!AM88+'KBED -- Bedford Data'!AM88)/2</f>
        <v>148.4</v>
      </c>
      <c r="AE88">
        <f>+('KBOS -- Logan Data'!AN88+'KBED -- Bedford Data'!AN88)/2</f>
        <v>170.25</v>
      </c>
      <c r="AF88">
        <f>+('KBOS -- Logan Data'!AO88+'KBED -- Bedford Data'!AO88)/2</f>
        <v>193.1</v>
      </c>
      <c r="AG88">
        <f>+('KBOS -- Logan Data'!AP88+'KBED -- Bedford Data'!AP88)/2</f>
        <v>216.95</v>
      </c>
      <c r="AH88">
        <f>+('KBOS -- Logan Data'!AQ88+'KBED -- Bedford Data'!AQ88)/2</f>
        <v>241.9</v>
      </c>
      <c r="AI88">
        <f>+('KBOS -- Logan Data'!AR88+'KBED -- Bedford Data'!AR88)/2</f>
        <v>267.89999999999998</v>
      </c>
    </row>
    <row r="89" spans="1:35" x14ac:dyDescent="0.25">
      <c r="A89" s="1">
        <v>38991</v>
      </c>
      <c r="B89">
        <f>+('KBOS -- Logan Data'!B89+'KBED -- Bedford Data'!B89)/2</f>
        <v>5.3999999999999995</v>
      </c>
      <c r="C89">
        <f>+('KBOS -- Logan Data'!C89+'KBED -- Bedford Data'!C89)/2</f>
        <v>7.1000000000000005</v>
      </c>
      <c r="D89">
        <f>+('KBOS -- Logan Data'!D89+'KBED -- Bedford Data'!D89)/2</f>
        <v>9.0500000000000007</v>
      </c>
      <c r="E89">
        <f>+('KBOS -- Logan Data'!E89+'KBED -- Bedford Data'!E89)/2</f>
        <v>11.15</v>
      </c>
      <c r="F89">
        <f>+('KBOS -- Logan Data'!F89+'KBED -- Bedford Data'!F89)/2</f>
        <v>13.85</v>
      </c>
      <c r="G89">
        <f>+('KBOS -- Logan Data'!G89+'KBED -- Bedford Data'!G89)/2</f>
        <v>16.95</v>
      </c>
      <c r="H89">
        <f>+('KBOS -- Logan Data'!H89+'KBED -- Bedford Data'!H89)/2</f>
        <v>21.450000000000003</v>
      </c>
      <c r="I89">
        <f>+('KBOS -- Logan Data'!I89+'KBED -- Bedford Data'!I89)/2</f>
        <v>27</v>
      </c>
      <c r="J89">
        <f>+('KBOS -- Logan Data'!J89+'KBED -- Bedford Data'!J89)/2</f>
        <v>33.35</v>
      </c>
      <c r="K89">
        <f>+('KBOS -- Logan Data'!K89+'KBED -- Bedford Data'!K89)/2</f>
        <v>41.35</v>
      </c>
      <c r="L89">
        <f>+('KBOS -- Logan Data'!L89+'KBED -- Bedford Data'!L89)/2</f>
        <v>50.45</v>
      </c>
      <c r="M89">
        <f>+('KBOS -- Logan Data'!M89+'KBED -- Bedford Data'!M89)/2</f>
        <v>60.900000000000006</v>
      </c>
      <c r="N89">
        <f>+('KBOS -- Logan Data'!R89+'KBED -- Bedford Data'!R89)/2</f>
        <v>72.650000000000006</v>
      </c>
      <c r="O89">
        <f>+('KBOS -- Logan Data'!S89+'KBED -- Bedford Data'!S89)/2</f>
        <v>85.4</v>
      </c>
      <c r="P89">
        <f>+('KBOS -- Logan Data'!T89+'KBED -- Bedford Data'!T89)/2</f>
        <v>100.15</v>
      </c>
      <c r="Q89">
        <f>+('KBOS -- Logan Data'!U89+'KBED -- Bedford Data'!U89)/2</f>
        <v>115.94999999999999</v>
      </c>
      <c r="R89">
        <f>+('KBOS -- Logan Data'!V89+'KBED -- Bedford Data'!V89)/2</f>
        <v>133.19999999999999</v>
      </c>
      <c r="S89">
        <f>+('KBOS -- Logan Data'!W89+'KBED -- Bedford Data'!W89)/2</f>
        <v>151.44999999999999</v>
      </c>
      <c r="T89">
        <f>+('KBOS -- Logan Data'!X89+'KBED -- Bedford Data'!X89)/2</f>
        <v>171.75</v>
      </c>
      <c r="U89">
        <f>+('KBOS -- Logan Data'!Y89+'KBED -- Bedford Data'!Y89)/2</f>
        <v>193.05</v>
      </c>
      <c r="V89">
        <f>+('KBOS -- Logan Data'!Z89+'KBED -- Bedford Data'!Z89)/2</f>
        <v>215.45</v>
      </c>
      <c r="W89">
        <f>+('KBOS -- Logan Data'!AA89+'KBED -- Bedford Data'!AA89)/2</f>
        <v>238.89999999999998</v>
      </c>
      <c r="X89">
        <f>+('KBOS -- Logan Data'!AB89+'KBED -- Bedford Data'!AB89)/2</f>
        <v>263.35000000000002</v>
      </c>
      <c r="Y89">
        <f>+('KBOS -- Logan Data'!AH89+'KBED -- Bedford Data'!AH89)/2</f>
        <v>288.95</v>
      </c>
      <c r="Z89">
        <f>+('KBOS -- Logan Data'!AI89+'KBED -- Bedford Data'!AI89)/2</f>
        <v>315.25</v>
      </c>
      <c r="AA89">
        <f>+('KBOS -- Logan Data'!AJ89+'KBED -- Bedford Data'!AJ89)/2</f>
        <v>342.20000000000005</v>
      </c>
      <c r="AB89">
        <f>+('KBOS -- Logan Data'!AK89+'KBED -- Bedford Data'!AK89)/2</f>
        <v>370.05</v>
      </c>
      <c r="AC89">
        <f>+('KBOS -- Logan Data'!AL89+'KBED -- Bedford Data'!AL89)/2</f>
        <v>398.29999999999995</v>
      </c>
      <c r="AD89">
        <f>+('KBOS -- Logan Data'!AM89+'KBED -- Bedford Data'!AM89)/2</f>
        <v>427</v>
      </c>
      <c r="AE89">
        <f>+('KBOS -- Logan Data'!AN89+'KBED -- Bedford Data'!AN89)/2</f>
        <v>456</v>
      </c>
      <c r="AF89">
        <f>+('KBOS -- Logan Data'!AO89+'KBED -- Bedford Data'!AO89)/2</f>
        <v>485.04999999999995</v>
      </c>
      <c r="AG89">
        <f>+('KBOS -- Logan Data'!AP89+'KBED -- Bedford Data'!AP89)/2</f>
        <v>514.70000000000005</v>
      </c>
      <c r="AH89">
        <f>+('KBOS -- Logan Data'!AQ89+'KBED -- Bedford Data'!AQ89)/2</f>
        <v>544.54999999999995</v>
      </c>
      <c r="AI89">
        <f>+('KBOS -- Logan Data'!AR89+'KBED -- Bedford Data'!AR89)/2</f>
        <v>574.54999999999995</v>
      </c>
    </row>
    <row r="90" spans="1:35" x14ac:dyDescent="0.25">
      <c r="A90" s="1">
        <v>39022</v>
      </c>
      <c r="B90">
        <f>+('KBOS -- Logan Data'!B90+'KBED -- Bedford Data'!B90)/2</f>
        <v>25.95</v>
      </c>
      <c r="C90">
        <f>+('KBOS -- Logan Data'!C90+'KBED -- Bedford Data'!C90)/2</f>
        <v>31.450000000000003</v>
      </c>
      <c r="D90">
        <f>+('KBOS -- Logan Data'!D90+'KBED -- Bedford Data'!D90)/2</f>
        <v>38.1</v>
      </c>
      <c r="E90">
        <f>+('KBOS -- Logan Data'!E90+'KBED -- Bedford Data'!E90)/2</f>
        <v>46.1</v>
      </c>
      <c r="F90">
        <f>+('KBOS -- Logan Data'!F90+'KBED -- Bedford Data'!F90)/2</f>
        <v>54.8</v>
      </c>
      <c r="G90">
        <f>+('KBOS -- Logan Data'!G90+'KBED -- Bedford Data'!G90)/2</f>
        <v>64.5</v>
      </c>
      <c r="H90">
        <f>+('KBOS -- Logan Data'!H90+'KBED -- Bedford Data'!H90)/2</f>
        <v>75.400000000000006</v>
      </c>
      <c r="I90">
        <f>+('KBOS -- Logan Data'!I90+'KBED -- Bedford Data'!I90)/2</f>
        <v>87.9</v>
      </c>
      <c r="J90">
        <f>+('KBOS -- Logan Data'!J90+'KBED -- Bedford Data'!J90)/2</f>
        <v>101.5</v>
      </c>
      <c r="K90">
        <f>+('KBOS -- Logan Data'!K90+'KBED -- Bedford Data'!K90)/2</f>
        <v>116.15</v>
      </c>
      <c r="L90">
        <f>+('KBOS -- Logan Data'!L90+'KBED -- Bedford Data'!L90)/2</f>
        <v>131.35</v>
      </c>
      <c r="M90">
        <f>+('KBOS -- Logan Data'!M90+'KBED -- Bedford Data'!M90)/2</f>
        <v>147.15</v>
      </c>
      <c r="N90">
        <f>+('KBOS -- Logan Data'!R90+'KBED -- Bedford Data'!R90)/2</f>
        <v>163.80000000000001</v>
      </c>
      <c r="O90">
        <f>+('KBOS -- Logan Data'!S90+'KBED -- Bedford Data'!S90)/2</f>
        <v>181.5</v>
      </c>
      <c r="P90">
        <f>+('KBOS -- Logan Data'!T90+'KBED -- Bedford Data'!T90)/2</f>
        <v>199.6</v>
      </c>
      <c r="Q90">
        <f>+('KBOS -- Logan Data'!U90+'KBED -- Bedford Data'!U90)/2</f>
        <v>219.25</v>
      </c>
      <c r="R90">
        <f>+('KBOS -- Logan Data'!V90+'KBED -- Bedford Data'!V90)/2</f>
        <v>239.85000000000002</v>
      </c>
      <c r="S90">
        <f>+('KBOS -- Logan Data'!W90+'KBED -- Bedford Data'!W90)/2</f>
        <v>261.8</v>
      </c>
      <c r="T90">
        <f>+('KBOS -- Logan Data'!X90+'KBED -- Bedford Data'!X90)/2</f>
        <v>285.10000000000002</v>
      </c>
      <c r="U90">
        <f>+('KBOS -- Logan Data'!Y90+'KBED -- Bedford Data'!Y90)/2</f>
        <v>309.45</v>
      </c>
      <c r="V90">
        <f>+('KBOS -- Logan Data'!Z90+'KBED -- Bedford Data'!Z90)/2</f>
        <v>334.70000000000005</v>
      </c>
      <c r="W90">
        <f>+('KBOS -- Logan Data'!AA90+'KBED -- Bedford Data'!AA90)/2</f>
        <v>360.55</v>
      </c>
      <c r="X90">
        <f>+('KBOS -- Logan Data'!AB90+'KBED -- Bedford Data'!AB90)/2</f>
        <v>386.95000000000005</v>
      </c>
      <c r="Y90">
        <f>+('KBOS -- Logan Data'!AH90+'KBED -- Bedford Data'!AH90)/2</f>
        <v>413.79999999999995</v>
      </c>
      <c r="Z90">
        <f>+('KBOS -- Logan Data'!AI90+'KBED -- Bedford Data'!AI90)/2</f>
        <v>441.4</v>
      </c>
      <c r="AA90">
        <f>+('KBOS -- Logan Data'!AJ90+'KBED -- Bedford Data'!AJ90)/2</f>
        <v>469.5</v>
      </c>
      <c r="AB90">
        <f>+('KBOS -- Logan Data'!AK90+'KBED -- Bedford Data'!AK90)/2</f>
        <v>498.20000000000005</v>
      </c>
      <c r="AC90">
        <f>+('KBOS -- Logan Data'!AL90+'KBED -- Bedford Data'!AL90)/2</f>
        <v>527.1</v>
      </c>
      <c r="AD90">
        <f>+('KBOS -- Logan Data'!AM90+'KBED -- Bedford Data'!AM90)/2</f>
        <v>556.25</v>
      </c>
      <c r="AE90">
        <f>+('KBOS -- Logan Data'!AN90+'KBED -- Bedford Data'!AN90)/2</f>
        <v>585.70000000000005</v>
      </c>
      <c r="AF90">
        <f>+('KBOS -- Logan Data'!AO90+'KBED -- Bedford Data'!AO90)/2</f>
        <v>615.6</v>
      </c>
      <c r="AG90">
        <f>+('KBOS -- Logan Data'!AP90+'KBED -- Bedford Data'!AP90)/2</f>
        <v>645.5</v>
      </c>
      <c r="AH90">
        <f>+('KBOS -- Logan Data'!AQ90+'KBED -- Bedford Data'!AQ90)/2</f>
        <v>675.5</v>
      </c>
      <c r="AI90">
        <f>+('KBOS -- Logan Data'!AR90+'KBED -- Bedford Data'!AR90)/2</f>
        <v>705.5</v>
      </c>
    </row>
    <row r="91" spans="1:35" x14ac:dyDescent="0.25">
      <c r="A91" s="1">
        <v>39052</v>
      </c>
      <c r="B91">
        <f>+('KBOS -- Logan Data'!B91+'KBED -- Bedford Data'!B91)/2</f>
        <v>92.45</v>
      </c>
      <c r="C91">
        <f>+('KBOS -- Logan Data'!C91+'KBED -- Bedford Data'!C91)/2</f>
        <v>106.15</v>
      </c>
      <c r="D91">
        <f>+('KBOS -- Logan Data'!D91+'KBED -- Bedford Data'!D91)/2</f>
        <v>120.85</v>
      </c>
      <c r="E91">
        <f>+('KBOS -- Logan Data'!E91+'KBED -- Bedford Data'!E91)/2</f>
        <v>137</v>
      </c>
      <c r="F91">
        <f>+('KBOS -- Logan Data'!F91+'KBED -- Bedford Data'!F91)/2</f>
        <v>154.85000000000002</v>
      </c>
      <c r="G91">
        <f>+('KBOS -- Logan Data'!G91+'KBED -- Bedford Data'!G91)/2</f>
        <v>173.85000000000002</v>
      </c>
      <c r="H91">
        <f>+('KBOS -- Logan Data'!H91+'KBED -- Bedford Data'!H91)/2</f>
        <v>195</v>
      </c>
      <c r="I91">
        <f>+('KBOS -- Logan Data'!I91+'KBED -- Bedford Data'!I91)/2</f>
        <v>217.15</v>
      </c>
      <c r="J91">
        <f>+('KBOS -- Logan Data'!J91+'KBED -- Bedford Data'!J91)/2</f>
        <v>240.5</v>
      </c>
      <c r="K91">
        <f>+('KBOS -- Logan Data'!K91+'KBED -- Bedford Data'!K91)/2</f>
        <v>265</v>
      </c>
      <c r="L91">
        <f>+('KBOS -- Logan Data'!L91+'KBED -- Bedford Data'!L91)/2</f>
        <v>290.14999999999998</v>
      </c>
      <c r="M91">
        <f>+('KBOS -- Logan Data'!M91+'KBED -- Bedford Data'!M91)/2</f>
        <v>316.3</v>
      </c>
      <c r="N91">
        <f>+('KBOS -- Logan Data'!R91+'KBED -- Bedford Data'!R91)/2</f>
        <v>342.95000000000005</v>
      </c>
      <c r="O91">
        <f>+('KBOS -- Logan Data'!S91+'KBED -- Bedford Data'!S91)/2</f>
        <v>370.5</v>
      </c>
      <c r="P91">
        <f>+('KBOS -- Logan Data'!T91+'KBED -- Bedford Data'!T91)/2</f>
        <v>398.9</v>
      </c>
      <c r="Q91">
        <f>+('KBOS -- Logan Data'!U91+'KBED -- Bedford Data'!U91)/2</f>
        <v>427.95</v>
      </c>
      <c r="R91">
        <f>+('KBOS -- Logan Data'!V91+'KBED -- Bedford Data'!V91)/2</f>
        <v>457.4</v>
      </c>
      <c r="S91">
        <f>+('KBOS -- Logan Data'!W91+'KBED -- Bedford Data'!W91)/2</f>
        <v>487.05</v>
      </c>
      <c r="T91">
        <f>+('KBOS -- Logan Data'!X91+'KBED -- Bedford Data'!X91)/2</f>
        <v>516.85</v>
      </c>
      <c r="U91">
        <f>+('KBOS -- Logan Data'!Y91+'KBED -- Bedford Data'!Y91)/2</f>
        <v>546.79999999999995</v>
      </c>
      <c r="V91">
        <f>+('KBOS -- Logan Data'!Z91+'KBED -- Bedford Data'!Z91)/2</f>
        <v>576.79999999999995</v>
      </c>
      <c r="W91">
        <f>+('KBOS -- Logan Data'!AA91+'KBED -- Bedford Data'!AA91)/2</f>
        <v>606.85</v>
      </c>
      <c r="X91">
        <f>+('KBOS -- Logan Data'!AB91+'KBED -- Bedford Data'!AB91)/2</f>
        <v>636.85</v>
      </c>
      <c r="Y91">
        <f>+('KBOS -- Logan Data'!AH91+'KBED -- Bedford Data'!AH91)/2</f>
        <v>666.90000000000009</v>
      </c>
      <c r="Z91">
        <f>+('KBOS -- Logan Data'!AI91+'KBED -- Bedford Data'!AI91)/2</f>
        <v>696.95</v>
      </c>
      <c r="AA91">
        <f>+('KBOS -- Logan Data'!AJ91+'KBED -- Bedford Data'!AJ91)/2</f>
        <v>727.09999999999991</v>
      </c>
      <c r="AB91">
        <f>+('KBOS -- Logan Data'!AK91+'KBED -- Bedford Data'!AK91)/2</f>
        <v>757.45</v>
      </c>
      <c r="AC91">
        <f>+('KBOS -- Logan Data'!AL91+'KBED -- Bedford Data'!AL91)/2</f>
        <v>788.1</v>
      </c>
      <c r="AD91">
        <f>+('KBOS -- Logan Data'!AM91+'KBED -- Bedford Data'!AM91)/2</f>
        <v>818.95</v>
      </c>
      <c r="AE91">
        <f>+('KBOS -- Logan Data'!AN91+'KBED -- Bedford Data'!AN91)/2</f>
        <v>849.9</v>
      </c>
      <c r="AF91">
        <f>+('KBOS -- Logan Data'!AO91+'KBED -- Bedford Data'!AO91)/2</f>
        <v>880.9</v>
      </c>
      <c r="AG91">
        <f>+('KBOS -- Logan Data'!AP91+'KBED -- Bedford Data'!AP91)/2</f>
        <v>911.9</v>
      </c>
      <c r="AH91">
        <f>+('KBOS -- Logan Data'!AQ91+'KBED -- Bedford Data'!AQ91)/2</f>
        <v>942.9</v>
      </c>
      <c r="AI91">
        <f>+('KBOS -- Logan Data'!AR91+'KBED -- Bedford Data'!AR91)/2</f>
        <v>973.9</v>
      </c>
    </row>
    <row r="92" spans="1:35" x14ac:dyDescent="0.25">
      <c r="A92" s="1">
        <v>39083</v>
      </c>
      <c r="B92">
        <f>+('KBOS -- Logan Data'!B92+'KBED -- Bedford Data'!B92)/2</f>
        <v>279.85000000000002</v>
      </c>
      <c r="C92">
        <f>+('KBOS -- Logan Data'!C92+'KBED -- Bedford Data'!C92)/2</f>
        <v>301.75</v>
      </c>
      <c r="D92">
        <f>+('KBOS -- Logan Data'!D92+'KBED -- Bedford Data'!D92)/2</f>
        <v>324.14999999999998</v>
      </c>
      <c r="E92">
        <f>+('KBOS -- Logan Data'!E92+'KBED -- Bedford Data'!E92)/2</f>
        <v>347.29999999999995</v>
      </c>
      <c r="F92">
        <f>+('KBOS -- Logan Data'!F92+'KBED -- Bedford Data'!F92)/2</f>
        <v>371.1</v>
      </c>
      <c r="G92">
        <f>+('KBOS -- Logan Data'!G92+'KBED -- Bedford Data'!G92)/2</f>
        <v>395.2</v>
      </c>
      <c r="H92">
        <f>+('KBOS -- Logan Data'!H92+'KBED -- Bedford Data'!H92)/2</f>
        <v>420.45000000000005</v>
      </c>
      <c r="I92">
        <f>+('KBOS -- Logan Data'!I92+'KBED -- Bedford Data'!I92)/2</f>
        <v>446.3</v>
      </c>
      <c r="J92">
        <f>+('KBOS -- Logan Data'!J92+'KBED -- Bedford Data'!J92)/2</f>
        <v>473</v>
      </c>
      <c r="K92">
        <f>+('KBOS -- Logan Data'!K92+'KBED -- Bedford Data'!K92)/2</f>
        <v>500.29999999999995</v>
      </c>
      <c r="L92">
        <f>+('KBOS -- Logan Data'!L92+'KBED -- Bedford Data'!L92)/2</f>
        <v>528.04999999999995</v>
      </c>
      <c r="M92">
        <f>+('KBOS -- Logan Data'!M92+'KBED -- Bedford Data'!M92)/2</f>
        <v>556.29999999999995</v>
      </c>
      <c r="N92">
        <f>+('KBOS -- Logan Data'!R92+'KBED -- Bedford Data'!R92)/2</f>
        <v>585</v>
      </c>
      <c r="O92">
        <f>+('KBOS -- Logan Data'!S92+'KBED -- Bedford Data'!S92)/2</f>
        <v>613.95000000000005</v>
      </c>
      <c r="P92">
        <f>+('KBOS -- Logan Data'!T92+'KBED -- Bedford Data'!T92)/2</f>
        <v>643.04999999999995</v>
      </c>
      <c r="Q92">
        <f>+('KBOS -- Logan Data'!U92+'KBED -- Bedford Data'!U92)/2</f>
        <v>672.3</v>
      </c>
      <c r="R92">
        <f>+('KBOS -- Logan Data'!V92+'KBED -- Bedford Data'!V92)/2</f>
        <v>701.75</v>
      </c>
      <c r="S92">
        <f>+('KBOS -- Logan Data'!W92+'KBED -- Bedford Data'!W92)/2</f>
        <v>731.1</v>
      </c>
      <c r="T92">
        <f>+('KBOS -- Logan Data'!X92+'KBED -- Bedford Data'!X92)/2</f>
        <v>760.65</v>
      </c>
      <c r="U92">
        <f>+('KBOS -- Logan Data'!Y92+'KBED -- Bedford Data'!Y92)/2</f>
        <v>790.25</v>
      </c>
      <c r="V92">
        <f>+('KBOS -- Logan Data'!Z92+'KBED -- Bedford Data'!Z92)/2</f>
        <v>820</v>
      </c>
      <c r="W92">
        <f>+('KBOS -- Logan Data'!AA92+'KBED -- Bedford Data'!AA92)/2</f>
        <v>849.84999999999991</v>
      </c>
      <c r="X92">
        <f>+('KBOS -- Logan Data'!AB92+'KBED -- Bedford Data'!AB92)/2</f>
        <v>879.9</v>
      </c>
      <c r="Y92">
        <f>+('KBOS -- Logan Data'!AH92+'KBED -- Bedford Data'!AH92)/2</f>
        <v>910.05</v>
      </c>
      <c r="Z92">
        <f>+('KBOS -- Logan Data'!AI92+'KBED -- Bedford Data'!AI92)/2</f>
        <v>940.45</v>
      </c>
      <c r="AA92">
        <f>+('KBOS -- Logan Data'!AJ92+'KBED -- Bedford Data'!AJ92)/2</f>
        <v>971</v>
      </c>
      <c r="AB92">
        <f>+('KBOS -- Logan Data'!AK92+'KBED -- Bedford Data'!AK92)/2</f>
        <v>1001.7</v>
      </c>
      <c r="AC92">
        <f>+('KBOS -- Logan Data'!AL92+'KBED -- Bedford Data'!AL92)/2</f>
        <v>1032.45</v>
      </c>
      <c r="AD92">
        <f>+('KBOS -- Logan Data'!AM92+'KBED -- Bedford Data'!AM92)/2</f>
        <v>1063.25</v>
      </c>
      <c r="AE92">
        <f>+('KBOS -- Logan Data'!AN92+'KBED -- Bedford Data'!AN92)/2</f>
        <v>1094.0999999999999</v>
      </c>
      <c r="AF92">
        <f>+('KBOS -- Logan Data'!AO92+'KBED -- Bedford Data'!AO92)/2</f>
        <v>1124.9499999999998</v>
      </c>
      <c r="AG92">
        <f>+('KBOS -- Logan Data'!AP92+'KBED -- Bedford Data'!AP92)/2</f>
        <v>1155.9000000000001</v>
      </c>
      <c r="AH92">
        <f>+('KBOS -- Logan Data'!AQ92+'KBED -- Bedford Data'!AQ92)/2</f>
        <v>1186.8</v>
      </c>
      <c r="AI92">
        <f>+('KBOS -- Logan Data'!AR92+'KBED -- Bedford Data'!AR92)/2</f>
        <v>1217.8</v>
      </c>
    </row>
    <row r="93" spans="1:35" x14ac:dyDescent="0.25">
      <c r="A93" s="1">
        <v>39114</v>
      </c>
      <c r="B93">
        <f>+('KBOS -- Logan Data'!B93+'KBED -- Bedford Data'!B93)/2</f>
        <v>366.7</v>
      </c>
      <c r="C93">
        <f>+('KBOS -- Logan Data'!C93+'KBED -- Bedford Data'!C93)/2</f>
        <v>393.05</v>
      </c>
      <c r="D93">
        <f>+('KBOS -- Logan Data'!D93+'KBED -- Bedford Data'!D93)/2</f>
        <v>419.79999999999995</v>
      </c>
      <c r="E93">
        <f>+('KBOS -- Logan Data'!E93+'KBED -- Bedford Data'!E93)/2</f>
        <v>446.95000000000005</v>
      </c>
      <c r="F93">
        <f>+('KBOS -- Logan Data'!F93+'KBED -- Bedford Data'!F93)/2</f>
        <v>474.29999999999995</v>
      </c>
      <c r="G93">
        <f>+('KBOS -- Logan Data'!G93+'KBED -- Bedford Data'!G93)/2</f>
        <v>501.75</v>
      </c>
      <c r="H93">
        <f>+('KBOS -- Logan Data'!H93+'KBED -- Bedford Data'!H93)/2</f>
        <v>529.35</v>
      </c>
      <c r="I93">
        <f>+('KBOS -- Logan Data'!I93+'KBED -- Bedford Data'!I93)/2</f>
        <v>557.1</v>
      </c>
      <c r="J93">
        <f>+('KBOS -- Logan Data'!J93+'KBED -- Bedford Data'!J93)/2</f>
        <v>584.95000000000005</v>
      </c>
      <c r="K93">
        <f>+('KBOS -- Logan Data'!K93+'KBED -- Bedford Data'!K93)/2</f>
        <v>612.79999999999995</v>
      </c>
      <c r="L93">
        <f>+('KBOS -- Logan Data'!L93+'KBED -- Bedford Data'!L93)/2</f>
        <v>640.79999999999995</v>
      </c>
      <c r="M93">
        <f>+('KBOS -- Logan Data'!M93+'KBED -- Bedford Data'!M93)/2</f>
        <v>668.8</v>
      </c>
      <c r="N93">
        <f>+('KBOS -- Logan Data'!R93+'KBED -- Bedford Data'!R93)/2</f>
        <v>696.8</v>
      </c>
      <c r="O93">
        <f>+('KBOS -- Logan Data'!S93+'KBED -- Bedford Data'!S93)/2</f>
        <v>724.8</v>
      </c>
      <c r="P93">
        <f>+('KBOS -- Logan Data'!T93+'KBED -- Bedford Data'!T93)/2</f>
        <v>752.8</v>
      </c>
      <c r="Q93">
        <f>+('KBOS -- Logan Data'!U93+'KBED -- Bedford Data'!U93)/2</f>
        <v>780.8</v>
      </c>
      <c r="R93">
        <f>+('KBOS -- Logan Data'!V93+'KBED -- Bedford Data'!V93)/2</f>
        <v>808.8</v>
      </c>
      <c r="S93">
        <f>+('KBOS -- Logan Data'!W93+'KBED -- Bedford Data'!W93)/2</f>
        <v>836.8</v>
      </c>
      <c r="T93">
        <f>+('KBOS -- Logan Data'!X93+'KBED -- Bedford Data'!X93)/2</f>
        <v>864.8</v>
      </c>
      <c r="U93">
        <f>+('KBOS -- Logan Data'!Y93+'KBED -- Bedford Data'!Y93)/2</f>
        <v>892.8</v>
      </c>
      <c r="V93">
        <f>+('KBOS -- Logan Data'!Z93+'KBED -- Bedford Data'!Z93)/2</f>
        <v>920.8</v>
      </c>
      <c r="W93">
        <f>+('KBOS -- Logan Data'!AA93+'KBED -- Bedford Data'!AA93)/2</f>
        <v>948.8</v>
      </c>
      <c r="X93">
        <f>+('KBOS -- Logan Data'!AB93+'KBED -- Bedford Data'!AB93)/2</f>
        <v>976.8</v>
      </c>
      <c r="Y93">
        <f>+('KBOS -- Logan Data'!AH93+'KBED -- Bedford Data'!AH93)/2</f>
        <v>1004.8</v>
      </c>
      <c r="Z93">
        <f>+('KBOS -- Logan Data'!AI93+'KBED -- Bedford Data'!AI93)/2</f>
        <v>1032.8</v>
      </c>
      <c r="AA93">
        <f>+('KBOS -- Logan Data'!AJ93+'KBED -- Bedford Data'!AJ93)/2</f>
        <v>1060.8</v>
      </c>
      <c r="AB93">
        <f>+('KBOS -- Logan Data'!AK93+'KBED -- Bedford Data'!AK93)/2</f>
        <v>1088.8</v>
      </c>
      <c r="AC93">
        <f>+('KBOS -- Logan Data'!AL93+'KBED -- Bedford Data'!AL93)/2</f>
        <v>1116.8</v>
      </c>
      <c r="AD93">
        <f>+('KBOS -- Logan Data'!AM93+'KBED -- Bedford Data'!AM93)/2</f>
        <v>1144.8</v>
      </c>
      <c r="AE93">
        <f>+('KBOS -- Logan Data'!AN93+'KBED -- Bedford Data'!AN93)/2</f>
        <v>1172.8</v>
      </c>
      <c r="AF93">
        <f>+('KBOS -- Logan Data'!AO93+'KBED -- Bedford Data'!AO93)/2</f>
        <v>1200.8</v>
      </c>
      <c r="AG93">
        <f>+('KBOS -- Logan Data'!AP93+'KBED -- Bedford Data'!AP93)/2</f>
        <v>1228.8</v>
      </c>
      <c r="AH93">
        <f>+('KBOS -- Logan Data'!AQ93+'KBED -- Bedford Data'!AQ93)/2</f>
        <v>1256.8</v>
      </c>
      <c r="AI93">
        <f>+('KBOS -- Logan Data'!AR93+'KBED -- Bedford Data'!AR93)/2</f>
        <v>1284.8</v>
      </c>
    </row>
    <row r="94" spans="1:35" x14ac:dyDescent="0.25">
      <c r="A94" s="1">
        <v>39142</v>
      </c>
      <c r="B94">
        <f>+('KBOS -- Logan Data'!B94+'KBED -- Bedford Data'!B94)/2</f>
        <v>173.6</v>
      </c>
      <c r="C94">
        <f>+('KBOS -- Logan Data'!C94+'KBED -- Bedford Data'!C94)/2</f>
        <v>190.10000000000002</v>
      </c>
      <c r="D94">
        <f>+('KBOS -- Logan Data'!D94+'KBED -- Bedford Data'!D94)/2</f>
        <v>207.5</v>
      </c>
      <c r="E94">
        <f>+('KBOS -- Logan Data'!E94+'KBED -- Bedford Data'!E94)/2</f>
        <v>225.95</v>
      </c>
      <c r="F94">
        <f>+('KBOS -- Logan Data'!F94+'KBED -- Bedford Data'!F94)/2</f>
        <v>245.3</v>
      </c>
      <c r="G94">
        <f>+('KBOS -- Logan Data'!G94+'KBED -- Bedford Data'!G94)/2</f>
        <v>265.70000000000005</v>
      </c>
      <c r="H94">
        <f>+('KBOS -- Logan Data'!H94+'KBED -- Bedford Data'!H94)/2</f>
        <v>286.89999999999998</v>
      </c>
      <c r="I94">
        <f>+('KBOS -- Logan Data'!I94+'KBED -- Bedford Data'!I94)/2</f>
        <v>308.75</v>
      </c>
      <c r="J94">
        <f>+('KBOS -- Logan Data'!J94+'KBED -- Bedford Data'!J94)/2</f>
        <v>331.55</v>
      </c>
      <c r="K94">
        <f>+('KBOS -- Logan Data'!K94+'KBED -- Bedford Data'!K94)/2</f>
        <v>355</v>
      </c>
      <c r="L94">
        <f>+('KBOS -- Logan Data'!L94+'KBED -- Bedford Data'!L94)/2</f>
        <v>379.1</v>
      </c>
      <c r="M94">
        <f>+('KBOS -- Logan Data'!M94+'KBED -- Bedford Data'!M94)/2</f>
        <v>404.29999999999995</v>
      </c>
      <c r="N94">
        <f>+('KBOS -- Logan Data'!R94+'KBED -- Bedford Data'!R94)/2</f>
        <v>429.95000000000005</v>
      </c>
      <c r="O94">
        <f>+('KBOS -- Logan Data'!S94+'KBED -- Bedford Data'!S94)/2</f>
        <v>456.35</v>
      </c>
      <c r="P94">
        <f>+('KBOS -- Logan Data'!T94+'KBED -- Bedford Data'!T94)/2</f>
        <v>483.5</v>
      </c>
      <c r="Q94">
        <f>+('KBOS -- Logan Data'!U94+'KBED -- Bedford Data'!U94)/2</f>
        <v>511.45000000000005</v>
      </c>
      <c r="R94">
        <f>+('KBOS -- Logan Data'!V94+'KBED -- Bedford Data'!V94)/2</f>
        <v>539.9</v>
      </c>
      <c r="S94">
        <f>+('KBOS -- Logan Data'!W94+'KBED -- Bedford Data'!W94)/2</f>
        <v>569.40000000000009</v>
      </c>
      <c r="T94">
        <f>+('KBOS -- Logan Data'!X94+'KBED -- Bedford Data'!X94)/2</f>
        <v>598.84999999999991</v>
      </c>
      <c r="U94">
        <f>+('KBOS -- Logan Data'!Y94+'KBED -- Bedford Data'!Y94)/2</f>
        <v>628.9</v>
      </c>
      <c r="V94">
        <f>+('KBOS -- Logan Data'!Z94+'KBED -- Bedford Data'!Z94)/2</f>
        <v>658.95</v>
      </c>
      <c r="W94">
        <f>+('KBOS -- Logan Data'!AA94+'KBED -- Bedford Data'!AA94)/2</f>
        <v>689.25</v>
      </c>
      <c r="X94">
        <f>+('KBOS -- Logan Data'!AB94+'KBED -- Bedford Data'!AB94)/2</f>
        <v>719.6</v>
      </c>
      <c r="Y94">
        <f>+('KBOS -- Logan Data'!AH94+'KBED -- Bedford Data'!AH94)/2</f>
        <v>750.15000000000009</v>
      </c>
      <c r="Z94">
        <f>+('KBOS -- Logan Data'!AI94+'KBED -- Bedford Data'!AI94)/2</f>
        <v>780.7</v>
      </c>
      <c r="AA94">
        <f>+('KBOS -- Logan Data'!AJ94+'KBED -- Bedford Data'!AJ94)/2</f>
        <v>811.3</v>
      </c>
      <c r="AB94">
        <f>+('KBOS -- Logan Data'!AK94+'KBED -- Bedford Data'!AK94)/2</f>
        <v>842.05</v>
      </c>
      <c r="AC94">
        <f>+('KBOS -- Logan Data'!AL94+'KBED -- Bedford Data'!AL94)/2</f>
        <v>872.84999999999991</v>
      </c>
      <c r="AD94">
        <f>+('KBOS -- Logan Data'!AM94+'KBED -- Bedford Data'!AM94)/2</f>
        <v>903.55</v>
      </c>
      <c r="AE94">
        <f>+('KBOS -- Logan Data'!AN94+'KBED -- Bedford Data'!AN94)/2</f>
        <v>934.4</v>
      </c>
      <c r="AF94">
        <f>+('KBOS -- Logan Data'!AO94+'KBED -- Bedford Data'!AO94)/2</f>
        <v>965.2</v>
      </c>
      <c r="AG94">
        <f>+('KBOS -- Logan Data'!AP94+'KBED -- Bedford Data'!AP94)/2</f>
        <v>996.15</v>
      </c>
      <c r="AH94">
        <f>+('KBOS -- Logan Data'!AQ94+'KBED -- Bedford Data'!AQ94)/2</f>
        <v>1027.05</v>
      </c>
      <c r="AI94">
        <f>+('KBOS -- Logan Data'!AR94+'KBED -- Bedford Data'!AR94)/2</f>
        <v>1058</v>
      </c>
    </row>
    <row r="95" spans="1:35" x14ac:dyDescent="0.25">
      <c r="A95" s="1">
        <v>39173</v>
      </c>
      <c r="B95">
        <f>+('KBOS -- Logan Data'!B95+'KBED -- Bedford Data'!B95)/2</f>
        <v>29.200000000000003</v>
      </c>
      <c r="C95">
        <f>+('KBOS -- Logan Data'!C95+'KBED -- Bedford Data'!C95)/2</f>
        <v>37.700000000000003</v>
      </c>
      <c r="D95">
        <f>+('KBOS -- Logan Data'!D95+'KBED -- Bedford Data'!D95)/2</f>
        <v>47.900000000000006</v>
      </c>
      <c r="E95">
        <f>+('KBOS -- Logan Data'!E95+'KBED -- Bedford Data'!E95)/2</f>
        <v>59.949999999999996</v>
      </c>
      <c r="F95">
        <f>+('KBOS -- Logan Data'!F95+'KBED -- Bedford Data'!F95)/2</f>
        <v>74.2</v>
      </c>
      <c r="G95">
        <f>+('KBOS -- Logan Data'!G95+'KBED -- Bedford Data'!G95)/2</f>
        <v>89.300000000000011</v>
      </c>
      <c r="H95">
        <f>+('KBOS -- Logan Data'!H95+'KBED -- Bedford Data'!H95)/2</f>
        <v>105.7</v>
      </c>
      <c r="I95">
        <f>+('KBOS -- Logan Data'!I95+'KBED -- Bedford Data'!I95)/2</f>
        <v>122.75</v>
      </c>
      <c r="J95">
        <f>+('KBOS -- Logan Data'!J95+'KBED -- Bedford Data'!J95)/2</f>
        <v>140.9</v>
      </c>
      <c r="K95">
        <f>+('KBOS -- Logan Data'!K95+'KBED -- Bedford Data'!K95)/2</f>
        <v>160.25</v>
      </c>
      <c r="L95">
        <f>+('KBOS -- Logan Data'!L95+'KBED -- Bedford Data'!L95)/2</f>
        <v>180.85000000000002</v>
      </c>
      <c r="M95">
        <f>+('KBOS -- Logan Data'!M95+'KBED -- Bedford Data'!M95)/2</f>
        <v>202.95</v>
      </c>
      <c r="N95">
        <f>+('KBOS -- Logan Data'!R95+'KBED -- Bedford Data'!R95)/2</f>
        <v>225.95</v>
      </c>
      <c r="O95">
        <f>+('KBOS -- Logan Data'!S95+'KBED -- Bedford Data'!S95)/2</f>
        <v>249.65</v>
      </c>
      <c r="P95">
        <f>+('KBOS -- Logan Data'!T95+'KBED -- Bedford Data'!T95)/2</f>
        <v>274</v>
      </c>
      <c r="Q95">
        <f>+('KBOS -- Logan Data'!U95+'KBED -- Bedford Data'!U95)/2</f>
        <v>298.60000000000002</v>
      </c>
      <c r="R95">
        <f>+('KBOS -- Logan Data'!V95+'KBED -- Bedford Data'!V95)/2</f>
        <v>323.75</v>
      </c>
      <c r="S95">
        <f>+('KBOS -- Logan Data'!W95+'KBED -- Bedford Data'!W95)/2</f>
        <v>349.2</v>
      </c>
      <c r="T95">
        <f>+('KBOS -- Logan Data'!X95+'KBED -- Bedford Data'!X95)/2</f>
        <v>374.95000000000005</v>
      </c>
      <c r="U95">
        <f>+('KBOS -- Logan Data'!Y95+'KBED -- Bedford Data'!Y95)/2</f>
        <v>401.05</v>
      </c>
      <c r="V95">
        <f>+('KBOS -- Logan Data'!Z95+'KBED -- Bedford Data'!Z95)/2</f>
        <v>427.6</v>
      </c>
      <c r="W95">
        <f>+('KBOS -- Logan Data'!AA95+'KBED -- Bedford Data'!AA95)/2</f>
        <v>454.29999999999995</v>
      </c>
      <c r="X95">
        <f>+('KBOS -- Logan Data'!AB95+'KBED -- Bedford Data'!AB95)/2</f>
        <v>481.3</v>
      </c>
      <c r="Y95">
        <f>+('KBOS -- Logan Data'!AH95+'KBED -- Bedford Data'!AH95)/2</f>
        <v>508.3</v>
      </c>
      <c r="Z95">
        <f>+('KBOS -- Logan Data'!AI95+'KBED -- Bedford Data'!AI95)/2</f>
        <v>535.54999999999995</v>
      </c>
      <c r="AA95">
        <f>+('KBOS -- Logan Data'!AJ95+'KBED -- Bedford Data'!AJ95)/2</f>
        <v>563.15</v>
      </c>
      <c r="AB95">
        <f>+('KBOS -- Logan Data'!AK95+'KBED -- Bedford Data'!AK95)/2</f>
        <v>590.70000000000005</v>
      </c>
      <c r="AC95">
        <f>+('KBOS -- Logan Data'!AL95+'KBED -- Bedford Data'!AL95)/2</f>
        <v>618.54999999999995</v>
      </c>
      <c r="AD95">
        <f>+('KBOS -- Logan Data'!AM95+'KBED -- Bedford Data'!AM95)/2</f>
        <v>646.54999999999995</v>
      </c>
      <c r="AE95">
        <f>+('KBOS -- Logan Data'!AN95+'KBED -- Bedford Data'!AN95)/2</f>
        <v>674.8</v>
      </c>
      <c r="AF95">
        <f>+('KBOS -- Logan Data'!AO95+'KBED -- Bedford Data'!AO95)/2</f>
        <v>703.2</v>
      </c>
      <c r="AG95">
        <f>+('KBOS -- Logan Data'!AP95+'KBED -- Bedford Data'!AP95)/2</f>
        <v>731.75</v>
      </c>
      <c r="AH95">
        <f>+('KBOS -- Logan Data'!AQ95+'KBED -- Bedford Data'!AQ95)/2</f>
        <v>760.55</v>
      </c>
      <c r="AI95">
        <f>+('KBOS -- Logan Data'!AR95+'KBED -- Bedford Data'!AR95)/2</f>
        <v>789.55</v>
      </c>
    </row>
    <row r="96" spans="1:35" x14ac:dyDescent="0.25">
      <c r="A96" s="1">
        <v>39203</v>
      </c>
      <c r="B96">
        <f>+('KBOS -- Logan Data'!B96+'KBED -- Bedford Data'!B96)/2</f>
        <v>0.95</v>
      </c>
      <c r="C96">
        <f>+('KBOS -- Logan Data'!C96+'KBED -- Bedford Data'!C96)/2</f>
        <v>1.5</v>
      </c>
      <c r="D96">
        <f>+('KBOS -- Logan Data'!D96+'KBED -- Bedford Data'!D96)/2</f>
        <v>2.0499999999999998</v>
      </c>
      <c r="E96">
        <f>+('KBOS -- Logan Data'!E96+'KBED -- Bedford Data'!E96)/2</f>
        <v>2.6</v>
      </c>
      <c r="F96">
        <f>+('KBOS -- Logan Data'!F96+'KBED -- Bedford Data'!F96)/2</f>
        <v>3.3</v>
      </c>
      <c r="G96">
        <f>+('KBOS -- Logan Data'!G96+'KBED -- Bedford Data'!G96)/2</f>
        <v>4.3</v>
      </c>
      <c r="H96">
        <f>+('KBOS -- Logan Data'!H96+'KBED -- Bedford Data'!H96)/2</f>
        <v>6.1</v>
      </c>
      <c r="I96">
        <f>+('KBOS -- Logan Data'!I96+'KBED -- Bedford Data'!I96)/2</f>
        <v>8.25</v>
      </c>
      <c r="J96">
        <f>+('KBOS -- Logan Data'!J96+'KBED -- Bedford Data'!J96)/2</f>
        <v>10.75</v>
      </c>
      <c r="K96">
        <f>+('KBOS -- Logan Data'!K96+'KBED -- Bedford Data'!K96)/2</f>
        <v>14.1</v>
      </c>
      <c r="L96">
        <f>+('KBOS -- Logan Data'!L96+'KBED -- Bedford Data'!L96)/2</f>
        <v>18.45</v>
      </c>
      <c r="M96">
        <f>+('KBOS -- Logan Data'!M96+'KBED -- Bedford Data'!M96)/2</f>
        <v>23.3</v>
      </c>
      <c r="N96">
        <f>+('KBOS -- Logan Data'!R96+'KBED -- Bedford Data'!R96)/2</f>
        <v>29.049999999999997</v>
      </c>
      <c r="O96">
        <f>+('KBOS -- Logan Data'!S96+'KBED -- Bedford Data'!S96)/2</f>
        <v>35.75</v>
      </c>
      <c r="P96">
        <f>+('KBOS -- Logan Data'!T96+'KBED -- Bedford Data'!T96)/2</f>
        <v>43.45</v>
      </c>
      <c r="Q96">
        <f>+('KBOS -- Logan Data'!U96+'KBED -- Bedford Data'!U96)/2</f>
        <v>52.3</v>
      </c>
      <c r="R96">
        <f>+('KBOS -- Logan Data'!V96+'KBED -- Bedford Data'!V96)/2</f>
        <v>62</v>
      </c>
      <c r="S96">
        <f>+('KBOS -- Logan Data'!W96+'KBED -- Bedford Data'!W96)/2</f>
        <v>72.7</v>
      </c>
      <c r="T96">
        <f>+('KBOS -- Logan Data'!X96+'KBED -- Bedford Data'!X96)/2</f>
        <v>84.15</v>
      </c>
      <c r="U96">
        <f>+('KBOS -- Logan Data'!Y96+'KBED -- Bedford Data'!Y96)/2</f>
        <v>96.5</v>
      </c>
      <c r="V96">
        <f>+('KBOS -- Logan Data'!Z96+'KBED -- Bedford Data'!Z96)/2</f>
        <v>109.6</v>
      </c>
      <c r="W96">
        <f>+('KBOS -- Logan Data'!AA96+'KBED -- Bedford Data'!AA96)/2</f>
        <v>124.1</v>
      </c>
      <c r="X96">
        <f>+('KBOS -- Logan Data'!AB96+'KBED -- Bedford Data'!AB96)/2</f>
        <v>139.25</v>
      </c>
      <c r="Y96">
        <f>+('KBOS -- Logan Data'!AH96+'KBED -- Bedford Data'!AH96)/2</f>
        <v>155.5</v>
      </c>
      <c r="Z96">
        <f>+('KBOS -- Logan Data'!AI96+'KBED -- Bedford Data'!AI96)/2</f>
        <v>172.7</v>
      </c>
      <c r="AA96">
        <f>+('KBOS -- Logan Data'!AJ96+'KBED -- Bedford Data'!AJ96)/2</f>
        <v>190.95</v>
      </c>
      <c r="AB96">
        <f>+('KBOS -- Logan Data'!AK96+'KBED -- Bedford Data'!AK96)/2</f>
        <v>210.35</v>
      </c>
      <c r="AC96">
        <f>+('KBOS -- Logan Data'!AL96+'KBED -- Bedford Data'!AL96)/2</f>
        <v>230.9</v>
      </c>
      <c r="AD96">
        <f>+('KBOS -- Logan Data'!AM96+'KBED -- Bedford Data'!AM96)/2</f>
        <v>252.5</v>
      </c>
      <c r="AE96">
        <f>+('KBOS -- Logan Data'!AN96+'KBED -- Bedford Data'!AN96)/2</f>
        <v>275</v>
      </c>
      <c r="AF96">
        <f>+('KBOS -- Logan Data'!AO96+'KBED -- Bedford Data'!AO96)/2</f>
        <v>298.39999999999998</v>
      </c>
      <c r="AG96">
        <f>+('KBOS -- Logan Data'!AP96+'KBED -- Bedford Data'!AP96)/2</f>
        <v>322.3</v>
      </c>
      <c r="AH96">
        <f>+('KBOS -- Logan Data'!AQ96+'KBED -- Bedford Data'!AQ96)/2</f>
        <v>346.70000000000005</v>
      </c>
      <c r="AI96">
        <f>+('KBOS -- Logan Data'!AR96+'KBED -- Bedford Data'!AR96)/2</f>
        <v>371.7</v>
      </c>
    </row>
    <row r="97" spans="1:35" x14ac:dyDescent="0.25">
      <c r="A97" s="1">
        <v>39234</v>
      </c>
      <c r="B97">
        <f>+('KBOS -- Logan Data'!B97+'KBED -- Bedford Data'!B97)/2</f>
        <v>0</v>
      </c>
      <c r="C97">
        <f>+('KBOS -- Logan Data'!C97+'KBED -- Bedford Data'!C97)/2</f>
        <v>0</v>
      </c>
      <c r="D97">
        <f>+('KBOS -- Logan Data'!D97+'KBED -- Bedford Data'!D97)/2</f>
        <v>0</v>
      </c>
      <c r="E97">
        <f>+('KBOS -- Logan Data'!E97+'KBED -- Bedford Data'!E97)/2</f>
        <v>0</v>
      </c>
      <c r="F97">
        <f>+('KBOS -- Logan Data'!F97+'KBED -- Bedford Data'!F97)/2</f>
        <v>0</v>
      </c>
      <c r="G97">
        <f>+('KBOS -- Logan Data'!G97+'KBED -- Bedford Data'!G97)/2</f>
        <v>0</v>
      </c>
      <c r="H97">
        <f>+('KBOS -- Logan Data'!H97+'KBED -- Bedford Data'!H97)/2</f>
        <v>0.05</v>
      </c>
      <c r="I97">
        <f>+('KBOS -- Logan Data'!I97+'KBED -- Bedford Data'!I97)/2</f>
        <v>0.15</v>
      </c>
      <c r="J97">
        <f>+('KBOS -- Logan Data'!J97+'KBED -- Bedford Data'!J97)/2</f>
        <v>0.35</v>
      </c>
      <c r="K97">
        <f>+('KBOS -- Logan Data'!K97+'KBED -- Bedford Data'!K97)/2</f>
        <v>0.55000000000000004</v>
      </c>
      <c r="L97">
        <f>+('KBOS -- Logan Data'!L97+'KBED -- Bedford Data'!L97)/2</f>
        <v>0.85</v>
      </c>
      <c r="M97">
        <f>+('KBOS -- Logan Data'!M97+'KBED -- Bedford Data'!M97)/2</f>
        <v>1.1499999999999999</v>
      </c>
      <c r="N97">
        <f>+('KBOS -- Logan Data'!R97+'KBED -- Bedford Data'!R97)/2</f>
        <v>1.55</v>
      </c>
      <c r="O97">
        <f>+('KBOS -- Logan Data'!S97+'KBED -- Bedford Data'!S97)/2</f>
        <v>1.95</v>
      </c>
      <c r="P97">
        <f>+('KBOS -- Logan Data'!T97+'KBED -- Bedford Data'!T97)/2</f>
        <v>2.8000000000000003</v>
      </c>
      <c r="Q97">
        <f>+('KBOS -- Logan Data'!U97+'KBED -- Bedford Data'!U97)/2</f>
        <v>4</v>
      </c>
      <c r="R97">
        <f>+('KBOS -- Logan Data'!V97+'KBED -- Bedford Data'!V97)/2</f>
        <v>5.8</v>
      </c>
      <c r="S97">
        <f>+('KBOS -- Logan Data'!W97+'KBED -- Bedford Data'!W97)/2</f>
        <v>8.5</v>
      </c>
      <c r="T97">
        <f>+('KBOS -- Logan Data'!X97+'KBED -- Bedford Data'!X97)/2</f>
        <v>11.45</v>
      </c>
      <c r="U97">
        <f>+('KBOS -- Logan Data'!Y97+'KBED -- Bedford Data'!Y97)/2</f>
        <v>15.549999999999999</v>
      </c>
      <c r="V97">
        <f>+('KBOS -- Logan Data'!Z97+'KBED -- Bedford Data'!Z97)/2</f>
        <v>20.55</v>
      </c>
      <c r="W97">
        <f>+('KBOS -- Logan Data'!AA97+'KBED -- Bedford Data'!AA97)/2</f>
        <v>26.650000000000002</v>
      </c>
      <c r="X97">
        <f>+('KBOS -- Logan Data'!AB97+'KBED -- Bedford Data'!AB97)/2</f>
        <v>34.049999999999997</v>
      </c>
      <c r="Y97">
        <f>+('KBOS -- Logan Data'!AH97+'KBED -- Bedford Data'!AH97)/2</f>
        <v>43</v>
      </c>
      <c r="Z97">
        <f>+('KBOS -- Logan Data'!AI97+'KBED -- Bedford Data'!AI97)/2</f>
        <v>52.8</v>
      </c>
      <c r="AA97">
        <f>+('KBOS -- Logan Data'!AJ97+'KBED -- Bedford Data'!AJ97)/2</f>
        <v>63.5</v>
      </c>
      <c r="AB97">
        <f>+('KBOS -- Logan Data'!AK97+'KBED -- Bedford Data'!AK97)/2</f>
        <v>75.25</v>
      </c>
      <c r="AC97">
        <f>+('KBOS -- Logan Data'!AL97+'KBED -- Bedford Data'!AL97)/2</f>
        <v>87.95</v>
      </c>
      <c r="AD97">
        <f>+('KBOS -- Logan Data'!AM97+'KBED -- Bedford Data'!AM97)/2</f>
        <v>101.55000000000001</v>
      </c>
      <c r="AE97">
        <f>+('KBOS -- Logan Data'!AN97+'KBED -- Bedford Data'!AN97)/2</f>
        <v>116.3</v>
      </c>
      <c r="AF97">
        <f>+('KBOS -- Logan Data'!AO97+'KBED -- Bedford Data'!AO97)/2</f>
        <v>132.25</v>
      </c>
      <c r="AG97">
        <f>+('KBOS -- Logan Data'!AP97+'KBED -- Bedford Data'!AP97)/2</f>
        <v>149.15</v>
      </c>
      <c r="AH97">
        <f>+('KBOS -- Logan Data'!AQ97+'KBED -- Bedford Data'!AQ97)/2</f>
        <v>167.7</v>
      </c>
      <c r="AI97">
        <f>+('KBOS -- Logan Data'!AR97+'KBED -- Bedford Data'!AR97)/2</f>
        <v>186.9</v>
      </c>
    </row>
    <row r="98" spans="1:35" x14ac:dyDescent="0.25">
      <c r="A98" s="1">
        <v>39264</v>
      </c>
      <c r="B98">
        <f>+('KBOS -- Logan Data'!B98+'KBED -- Bedford Data'!B98)/2</f>
        <v>0</v>
      </c>
      <c r="C98">
        <f>+('KBOS -- Logan Data'!C98+'KBED -- Bedford Data'!C98)/2</f>
        <v>0</v>
      </c>
      <c r="D98">
        <f>+('KBOS -- Logan Data'!D98+'KBED -- Bedford Data'!D98)/2</f>
        <v>0</v>
      </c>
      <c r="E98">
        <f>+('KBOS -- Logan Data'!E98+'KBED -- Bedford Data'!E98)/2</f>
        <v>0</v>
      </c>
      <c r="F98">
        <f>+('KBOS -- Logan Data'!F98+'KBED -- Bedford Data'!F98)/2</f>
        <v>0</v>
      </c>
      <c r="G98">
        <f>+('KBOS -- Logan Data'!G98+'KBED -- Bedford Data'!G98)/2</f>
        <v>0</v>
      </c>
      <c r="H98">
        <f>+('KBOS -- Logan Data'!H98+'KBED -- Bedford Data'!H98)/2</f>
        <v>0</v>
      </c>
      <c r="I98">
        <f>+('KBOS -- Logan Data'!I98+'KBED -- Bedford Data'!I98)/2</f>
        <v>0</v>
      </c>
      <c r="J98">
        <f>+('KBOS -- Logan Data'!J98+'KBED -- Bedford Data'!J98)/2</f>
        <v>0</v>
      </c>
      <c r="K98">
        <f>+('KBOS -- Logan Data'!K98+'KBED -- Bedford Data'!K98)/2</f>
        <v>0</v>
      </c>
      <c r="L98">
        <f>+('KBOS -- Logan Data'!L98+'KBED -- Bedford Data'!L98)/2</f>
        <v>0.05</v>
      </c>
      <c r="M98">
        <f>+('KBOS -- Logan Data'!M98+'KBED -- Bedford Data'!M98)/2</f>
        <v>0.2</v>
      </c>
      <c r="N98">
        <f>+('KBOS -- Logan Data'!R98+'KBED -- Bedford Data'!R98)/2</f>
        <v>0.4</v>
      </c>
      <c r="O98">
        <f>+('KBOS -- Logan Data'!S98+'KBED -- Bedford Data'!S98)/2</f>
        <v>0.65</v>
      </c>
      <c r="P98">
        <f>+('KBOS -- Logan Data'!T98+'KBED -- Bedford Data'!T98)/2</f>
        <v>0.95</v>
      </c>
      <c r="Q98">
        <f>+('KBOS -- Logan Data'!U98+'KBED -- Bedford Data'!U98)/2</f>
        <v>1.2</v>
      </c>
      <c r="R98">
        <f>+('KBOS -- Logan Data'!V98+'KBED -- Bedford Data'!V98)/2</f>
        <v>1.55</v>
      </c>
      <c r="S98">
        <f>+('KBOS -- Logan Data'!W98+'KBED -- Bedford Data'!W98)/2</f>
        <v>1.9</v>
      </c>
      <c r="T98">
        <f>+('KBOS -- Logan Data'!X98+'KBED -- Bedford Data'!X98)/2</f>
        <v>2.35</v>
      </c>
      <c r="U98">
        <f>+('KBOS -- Logan Data'!Y98+'KBED -- Bedford Data'!Y98)/2</f>
        <v>2.95</v>
      </c>
      <c r="V98">
        <f>+('KBOS -- Logan Data'!Z98+'KBED -- Bedford Data'!Z98)/2</f>
        <v>3.95</v>
      </c>
      <c r="W98">
        <f>+('KBOS -- Logan Data'!AA98+'KBED -- Bedford Data'!AA98)/2</f>
        <v>5.15</v>
      </c>
      <c r="X98">
        <f>+('KBOS -- Logan Data'!AB98+'KBED -- Bedford Data'!AB98)/2</f>
        <v>6.5500000000000007</v>
      </c>
      <c r="Y98">
        <f>+('KBOS -- Logan Data'!AH98+'KBED -- Bedford Data'!AH98)/2</f>
        <v>8.4500000000000011</v>
      </c>
      <c r="Z98">
        <f>+('KBOS -- Logan Data'!AI98+'KBED -- Bedford Data'!AI98)/2</f>
        <v>10.8</v>
      </c>
      <c r="AA98">
        <f>+('KBOS -- Logan Data'!AJ98+'KBED -- Bedford Data'!AJ98)/2</f>
        <v>13.55</v>
      </c>
      <c r="AB98">
        <f>+('KBOS -- Logan Data'!AK98+'KBED -- Bedford Data'!AK98)/2</f>
        <v>17.400000000000002</v>
      </c>
      <c r="AC98">
        <f>+('KBOS -- Logan Data'!AL98+'KBED -- Bedford Data'!AL98)/2</f>
        <v>22.8</v>
      </c>
      <c r="AD98">
        <f>+('KBOS -- Logan Data'!AM98+'KBED -- Bedford Data'!AM98)/2</f>
        <v>29.700000000000003</v>
      </c>
      <c r="AE98">
        <f>+('KBOS -- Logan Data'!AN98+'KBED -- Bedford Data'!AN98)/2</f>
        <v>38.049999999999997</v>
      </c>
      <c r="AF98">
        <f>+('KBOS -- Logan Data'!AO98+'KBED -- Bedford Data'!AO98)/2</f>
        <v>48</v>
      </c>
      <c r="AG98">
        <f>+('KBOS -- Logan Data'!AP98+'KBED -- Bedford Data'!AP98)/2</f>
        <v>59.25</v>
      </c>
      <c r="AH98">
        <f>+('KBOS -- Logan Data'!AQ98+'KBED -- Bedford Data'!AQ98)/2</f>
        <v>72.25</v>
      </c>
      <c r="AI98">
        <f>+('KBOS -- Logan Data'!AR98+'KBED -- Bedford Data'!AR98)/2</f>
        <v>87</v>
      </c>
    </row>
    <row r="99" spans="1:35" x14ac:dyDescent="0.25">
      <c r="A99" s="1">
        <v>39295</v>
      </c>
      <c r="B99">
        <f>+('KBOS -- Logan Data'!B99+'KBED -- Bedford Data'!B99)/2</f>
        <v>0</v>
      </c>
      <c r="C99">
        <f>+('KBOS -- Logan Data'!C99+'KBED -- Bedford Data'!C99)/2</f>
        <v>0</v>
      </c>
      <c r="D99">
        <f>+('KBOS -- Logan Data'!D99+'KBED -- Bedford Data'!D99)/2</f>
        <v>0</v>
      </c>
      <c r="E99">
        <f>+('KBOS -- Logan Data'!E99+'KBED -- Bedford Data'!E99)/2</f>
        <v>0</v>
      </c>
      <c r="F99">
        <f>+('KBOS -- Logan Data'!F99+'KBED -- Bedford Data'!F99)/2</f>
        <v>0</v>
      </c>
      <c r="G99">
        <f>+('KBOS -- Logan Data'!G99+'KBED -- Bedford Data'!G99)/2</f>
        <v>0</v>
      </c>
      <c r="H99">
        <f>+('KBOS -- Logan Data'!H99+'KBED -- Bedford Data'!H99)/2</f>
        <v>0</v>
      </c>
      <c r="I99">
        <f>+('KBOS -- Logan Data'!I99+'KBED -- Bedford Data'!I99)/2</f>
        <v>0</v>
      </c>
      <c r="J99">
        <f>+('KBOS -- Logan Data'!J99+'KBED -- Bedford Data'!J99)/2</f>
        <v>0</v>
      </c>
      <c r="K99">
        <f>+('KBOS -- Logan Data'!K99+'KBED -- Bedford Data'!K99)/2</f>
        <v>0.1</v>
      </c>
      <c r="L99">
        <f>+('KBOS -- Logan Data'!L99+'KBED -- Bedford Data'!L99)/2</f>
        <v>0.25</v>
      </c>
      <c r="M99">
        <f>+('KBOS -- Logan Data'!M99+'KBED -- Bedford Data'!M99)/2</f>
        <v>0.45</v>
      </c>
      <c r="N99">
        <f>+('KBOS -- Logan Data'!R99+'KBED -- Bedford Data'!R99)/2</f>
        <v>0.9</v>
      </c>
      <c r="O99">
        <f>+('KBOS -- Logan Data'!S99+'KBED -- Bedford Data'!S99)/2</f>
        <v>1.3</v>
      </c>
      <c r="P99">
        <f>+('KBOS -- Logan Data'!T99+'KBED -- Bedford Data'!T99)/2</f>
        <v>1.8</v>
      </c>
      <c r="Q99">
        <f>+('KBOS -- Logan Data'!U99+'KBED -- Bedford Data'!U99)/2</f>
        <v>2.4500000000000002</v>
      </c>
      <c r="R99">
        <f>+('KBOS -- Logan Data'!V99+'KBED -- Bedford Data'!V99)/2</f>
        <v>3.3</v>
      </c>
      <c r="S99">
        <f>+('KBOS -- Logan Data'!W99+'KBED -- Bedford Data'!W99)/2</f>
        <v>4.2</v>
      </c>
      <c r="T99">
        <f>+('KBOS -- Logan Data'!X99+'KBED -- Bedford Data'!X99)/2</f>
        <v>5.3</v>
      </c>
      <c r="U99">
        <f>+('KBOS -- Logan Data'!Y99+'KBED -- Bedford Data'!Y99)/2</f>
        <v>6.45</v>
      </c>
      <c r="V99">
        <f>+('KBOS -- Logan Data'!Z99+'KBED -- Bedford Data'!Z99)/2</f>
        <v>8.0500000000000007</v>
      </c>
      <c r="W99">
        <f>+('KBOS -- Logan Data'!AA99+'KBED -- Bedford Data'!AA99)/2</f>
        <v>10.15</v>
      </c>
      <c r="X99">
        <f>+('KBOS -- Logan Data'!AB99+'KBED -- Bedford Data'!AB99)/2</f>
        <v>12.700000000000001</v>
      </c>
      <c r="Y99">
        <f>+('KBOS -- Logan Data'!AH99+'KBED -- Bedford Data'!AH99)/2</f>
        <v>15.85</v>
      </c>
      <c r="Z99">
        <f>+('KBOS -- Logan Data'!AI99+'KBED -- Bedford Data'!AI99)/2</f>
        <v>19.600000000000001</v>
      </c>
      <c r="AA99">
        <f>+('KBOS -- Logan Data'!AJ99+'KBED -- Bedford Data'!AJ99)/2</f>
        <v>24.049999999999997</v>
      </c>
      <c r="AB99">
        <f>+('KBOS -- Logan Data'!AK99+'KBED -- Bedford Data'!AK99)/2</f>
        <v>30</v>
      </c>
      <c r="AC99">
        <f>+('KBOS -- Logan Data'!AL99+'KBED -- Bedford Data'!AL99)/2</f>
        <v>37</v>
      </c>
      <c r="AD99">
        <f>+('KBOS -- Logan Data'!AM99+'KBED -- Bedford Data'!AM99)/2</f>
        <v>45</v>
      </c>
      <c r="AE99">
        <f>+('KBOS -- Logan Data'!AN99+'KBED -- Bedford Data'!AN99)/2</f>
        <v>54.05</v>
      </c>
      <c r="AF99">
        <f>+('KBOS -- Logan Data'!AO99+'KBED -- Bedford Data'!AO99)/2</f>
        <v>64</v>
      </c>
      <c r="AG99">
        <f>+('KBOS -- Logan Data'!AP99+'KBED -- Bedford Data'!AP99)/2</f>
        <v>75.400000000000006</v>
      </c>
      <c r="AH99">
        <f>+('KBOS -- Logan Data'!AQ99+'KBED -- Bedford Data'!AQ99)/2</f>
        <v>87.85</v>
      </c>
      <c r="AI99">
        <f>+('KBOS -- Logan Data'!AR99+'KBED -- Bedford Data'!AR99)/2</f>
        <v>102</v>
      </c>
    </row>
    <row r="100" spans="1:35" x14ac:dyDescent="0.25">
      <c r="A100" s="1">
        <v>39326</v>
      </c>
      <c r="B100">
        <f>+('KBOS -- Logan Data'!B100+'KBED -- Bedford Data'!B100)/2</f>
        <v>0.35</v>
      </c>
      <c r="C100">
        <f>+('KBOS -- Logan Data'!C100+'KBED -- Bedford Data'!C100)/2</f>
        <v>0.55000000000000004</v>
      </c>
      <c r="D100">
        <f>+('KBOS -- Logan Data'!D100+'KBED -- Bedford Data'!D100)/2</f>
        <v>0.85</v>
      </c>
      <c r="E100">
        <f>+('KBOS -- Logan Data'!E100+'KBED -- Bedford Data'!E100)/2</f>
        <v>1.25</v>
      </c>
      <c r="F100">
        <f>+('KBOS -- Logan Data'!F100+'KBED -- Bedford Data'!F100)/2</f>
        <v>1.75</v>
      </c>
      <c r="G100">
        <f>+('KBOS -- Logan Data'!G100+'KBED -- Bedford Data'!G100)/2</f>
        <v>2.4</v>
      </c>
      <c r="H100">
        <f>+('KBOS -- Logan Data'!H100+'KBED -- Bedford Data'!H100)/2</f>
        <v>3.1</v>
      </c>
      <c r="I100">
        <f>+('KBOS -- Logan Data'!I100+'KBED -- Bedford Data'!I100)/2</f>
        <v>4</v>
      </c>
      <c r="J100">
        <f>+('KBOS -- Logan Data'!J100+'KBED -- Bedford Data'!J100)/2</f>
        <v>5</v>
      </c>
      <c r="K100">
        <f>+('KBOS -- Logan Data'!K100+'KBED -- Bedford Data'!K100)/2</f>
        <v>6.3</v>
      </c>
      <c r="L100">
        <f>+('KBOS -- Logan Data'!L100+'KBED -- Bedford Data'!L100)/2</f>
        <v>7.85</v>
      </c>
      <c r="M100">
        <f>+('KBOS -- Logan Data'!M100+'KBED -- Bedford Data'!M100)/2</f>
        <v>9.5</v>
      </c>
      <c r="N100">
        <f>+('KBOS -- Logan Data'!R100+'KBED -- Bedford Data'!R100)/2</f>
        <v>11.450000000000001</v>
      </c>
      <c r="O100">
        <f>+('KBOS -- Logan Data'!S100+'KBED -- Bedford Data'!S100)/2</f>
        <v>13.7</v>
      </c>
      <c r="P100">
        <f>+('KBOS -- Logan Data'!T100+'KBED -- Bedford Data'!T100)/2</f>
        <v>16.149999999999999</v>
      </c>
      <c r="Q100">
        <f>+('KBOS -- Logan Data'!U100+'KBED -- Bedford Data'!U100)/2</f>
        <v>18.950000000000003</v>
      </c>
      <c r="R100">
        <f>+('KBOS -- Logan Data'!V100+'KBED -- Bedford Data'!V100)/2</f>
        <v>22</v>
      </c>
      <c r="S100">
        <f>+('KBOS -- Logan Data'!W100+'KBED -- Bedford Data'!W100)/2</f>
        <v>25.8</v>
      </c>
      <c r="T100">
        <f>+('KBOS -- Logan Data'!X100+'KBED -- Bedford Data'!X100)/2</f>
        <v>29.75</v>
      </c>
      <c r="U100">
        <f>+('KBOS -- Logan Data'!Y100+'KBED -- Bedford Data'!Y100)/2</f>
        <v>34.450000000000003</v>
      </c>
      <c r="V100">
        <f>+('KBOS -- Logan Data'!Z100+'KBED -- Bedford Data'!Z100)/2</f>
        <v>39.6</v>
      </c>
      <c r="W100">
        <f>+('KBOS -- Logan Data'!AA100+'KBED -- Bedford Data'!AA100)/2</f>
        <v>45.800000000000004</v>
      </c>
      <c r="X100">
        <f>+('KBOS -- Logan Data'!AB100+'KBED -- Bedford Data'!AB100)/2</f>
        <v>52.900000000000006</v>
      </c>
      <c r="Y100">
        <f>+('KBOS -- Logan Data'!AH100+'KBED -- Bedford Data'!AH100)/2</f>
        <v>61</v>
      </c>
      <c r="Z100">
        <f>+('KBOS -- Logan Data'!AI100+'KBED -- Bedford Data'!AI100)/2</f>
        <v>71.400000000000006</v>
      </c>
      <c r="AA100">
        <f>+('KBOS -- Logan Data'!AJ100+'KBED -- Bedford Data'!AJ100)/2</f>
        <v>83.3</v>
      </c>
      <c r="AB100">
        <f>+('KBOS -- Logan Data'!AK100+'KBED -- Bedford Data'!AK100)/2</f>
        <v>96.95</v>
      </c>
      <c r="AC100">
        <f>+('KBOS -- Logan Data'!AL100+'KBED -- Bedford Data'!AL100)/2</f>
        <v>112</v>
      </c>
      <c r="AD100">
        <f>+('KBOS -- Logan Data'!AM100+'KBED -- Bedford Data'!AM100)/2</f>
        <v>128.05000000000001</v>
      </c>
      <c r="AE100">
        <f>+('KBOS -- Logan Data'!AN100+'KBED -- Bedford Data'!AN100)/2</f>
        <v>144.65</v>
      </c>
      <c r="AF100">
        <f>+('KBOS -- Logan Data'!AO100+'KBED -- Bedford Data'!AO100)/2</f>
        <v>162.19999999999999</v>
      </c>
      <c r="AG100">
        <f>+('KBOS -- Logan Data'!AP100+'KBED -- Bedford Data'!AP100)/2</f>
        <v>180.55</v>
      </c>
      <c r="AH100">
        <f>+('KBOS -- Logan Data'!AQ100+'KBED -- Bedford Data'!AQ100)/2</f>
        <v>199.89999999999998</v>
      </c>
      <c r="AI100">
        <f>+('KBOS -- Logan Data'!AR100+'KBED -- Bedford Data'!AR100)/2</f>
        <v>220.05</v>
      </c>
    </row>
    <row r="101" spans="1:35" x14ac:dyDescent="0.25">
      <c r="A101" s="1">
        <v>39356</v>
      </c>
      <c r="B101">
        <f>+('KBOS -- Logan Data'!B101+'KBED -- Bedford Data'!B101)/2</f>
        <v>5.45</v>
      </c>
      <c r="C101">
        <f>+('KBOS -- Logan Data'!C101+'KBED -- Bedford Data'!C101)/2</f>
        <v>7</v>
      </c>
      <c r="D101">
        <f>+('KBOS -- Logan Data'!D101+'KBED -- Bedford Data'!D101)/2</f>
        <v>8.6499999999999986</v>
      </c>
      <c r="E101">
        <f>+('KBOS -- Logan Data'!E101+'KBED -- Bedford Data'!E101)/2</f>
        <v>10.6</v>
      </c>
      <c r="F101">
        <f>+('KBOS -- Logan Data'!F101+'KBED -- Bedford Data'!F101)/2</f>
        <v>12.850000000000001</v>
      </c>
      <c r="G101">
        <f>+('KBOS -- Logan Data'!G101+'KBED -- Bedford Data'!G101)/2</f>
        <v>15.049999999999999</v>
      </c>
      <c r="H101">
        <f>+('KBOS -- Logan Data'!H101+'KBED -- Bedford Data'!H101)/2</f>
        <v>17.649999999999999</v>
      </c>
      <c r="I101">
        <f>+('KBOS -- Logan Data'!I101+'KBED -- Bedford Data'!I101)/2</f>
        <v>20.399999999999999</v>
      </c>
      <c r="J101">
        <f>+('KBOS -- Logan Data'!J101+'KBED -- Bedford Data'!J101)/2</f>
        <v>24.05</v>
      </c>
      <c r="K101">
        <f>+('KBOS -- Logan Data'!K101+'KBED -- Bedford Data'!K101)/2</f>
        <v>28.099999999999998</v>
      </c>
      <c r="L101">
        <f>+('KBOS -- Logan Data'!L101+'KBED -- Bedford Data'!L101)/2</f>
        <v>32.6</v>
      </c>
      <c r="M101">
        <f>+('KBOS -- Logan Data'!M101+'KBED -- Bedford Data'!M101)/2</f>
        <v>37.75</v>
      </c>
      <c r="N101">
        <f>+('KBOS -- Logan Data'!R101+'KBED -- Bedford Data'!R101)/2</f>
        <v>43.05</v>
      </c>
      <c r="O101">
        <f>+('KBOS -- Logan Data'!S101+'KBED -- Bedford Data'!S101)/2</f>
        <v>49.05</v>
      </c>
      <c r="P101">
        <f>+('KBOS -- Logan Data'!T101+'KBED -- Bedford Data'!T101)/2</f>
        <v>55.849999999999994</v>
      </c>
      <c r="Q101">
        <f>+('KBOS -- Logan Data'!U101+'KBED -- Bedford Data'!U101)/2</f>
        <v>63.400000000000006</v>
      </c>
      <c r="R101">
        <f>+('KBOS -- Logan Data'!V101+'KBED -- Bedford Data'!V101)/2</f>
        <v>71.95</v>
      </c>
      <c r="S101">
        <f>+('KBOS -- Logan Data'!W101+'KBED -- Bedford Data'!W101)/2</f>
        <v>81.849999999999994</v>
      </c>
      <c r="T101">
        <f>+('KBOS -- Logan Data'!X101+'KBED -- Bedford Data'!X101)/2</f>
        <v>93.45</v>
      </c>
      <c r="U101">
        <f>+('KBOS -- Logan Data'!Y101+'KBED -- Bedford Data'!Y101)/2</f>
        <v>106.9</v>
      </c>
      <c r="V101">
        <f>+('KBOS -- Logan Data'!Z101+'KBED -- Bedford Data'!Z101)/2</f>
        <v>122.6</v>
      </c>
      <c r="W101">
        <f>+('KBOS -- Logan Data'!AA101+'KBED -- Bedford Data'!AA101)/2</f>
        <v>139.60000000000002</v>
      </c>
      <c r="X101">
        <f>+('KBOS -- Logan Data'!AB101+'KBED -- Bedford Data'!AB101)/2</f>
        <v>158.75</v>
      </c>
      <c r="Y101">
        <f>+('KBOS -- Logan Data'!AH101+'KBED -- Bedford Data'!AH101)/2</f>
        <v>178.75</v>
      </c>
      <c r="Z101">
        <f>+('KBOS -- Logan Data'!AI101+'KBED -- Bedford Data'!AI101)/2</f>
        <v>200.35</v>
      </c>
      <c r="AA101">
        <f>+('KBOS -- Logan Data'!AJ101+'KBED -- Bedford Data'!AJ101)/2</f>
        <v>223.15</v>
      </c>
      <c r="AB101">
        <f>+('KBOS -- Logan Data'!AK101+'KBED -- Bedford Data'!AK101)/2</f>
        <v>246.95</v>
      </c>
      <c r="AC101">
        <f>+('KBOS -- Logan Data'!AL101+'KBED -- Bedford Data'!AL101)/2</f>
        <v>271.25</v>
      </c>
      <c r="AD101">
        <f>+('KBOS -- Logan Data'!AM101+'KBED -- Bedford Data'!AM101)/2</f>
        <v>296.25</v>
      </c>
      <c r="AE101">
        <f>+('KBOS -- Logan Data'!AN101+'KBED -- Bedford Data'!AN101)/2</f>
        <v>321.8</v>
      </c>
      <c r="AF101">
        <f>+('KBOS -- Logan Data'!AO101+'KBED -- Bedford Data'!AO101)/2</f>
        <v>348</v>
      </c>
      <c r="AG101">
        <f>+('KBOS -- Logan Data'!AP101+'KBED -- Bedford Data'!AP101)/2</f>
        <v>374.75</v>
      </c>
      <c r="AH101">
        <f>+('KBOS -- Logan Data'!AQ101+'KBED -- Bedford Data'!AQ101)/2</f>
        <v>402.5</v>
      </c>
      <c r="AI101">
        <f>+('KBOS -- Logan Data'!AR101+'KBED -- Bedford Data'!AR101)/2</f>
        <v>430.65</v>
      </c>
    </row>
    <row r="102" spans="1:35" x14ac:dyDescent="0.25">
      <c r="A102" s="1">
        <v>39387</v>
      </c>
      <c r="B102">
        <f>+('KBOS -- Logan Data'!B102+'KBED -- Bedford Data'!B102)/2</f>
        <v>64.099999999999994</v>
      </c>
      <c r="C102">
        <f>+('KBOS -- Logan Data'!C102+'KBED -- Bedford Data'!C102)/2</f>
        <v>76.25</v>
      </c>
      <c r="D102">
        <f>+('KBOS -- Logan Data'!D102+'KBED -- Bedford Data'!D102)/2</f>
        <v>90.3</v>
      </c>
      <c r="E102">
        <f>+('KBOS -- Logan Data'!E102+'KBED -- Bedford Data'!E102)/2</f>
        <v>105.25</v>
      </c>
      <c r="F102">
        <f>+('KBOS -- Logan Data'!F102+'KBED -- Bedford Data'!F102)/2</f>
        <v>121.7</v>
      </c>
      <c r="G102">
        <f>+('KBOS -- Logan Data'!G102+'KBED -- Bedford Data'!G102)/2</f>
        <v>139.65</v>
      </c>
      <c r="H102">
        <f>+('KBOS -- Logan Data'!H102+'KBED -- Bedford Data'!H102)/2</f>
        <v>158.69999999999999</v>
      </c>
      <c r="I102">
        <f>+('KBOS -- Logan Data'!I102+'KBED -- Bedford Data'!I102)/2</f>
        <v>179.2</v>
      </c>
      <c r="J102">
        <f>+('KBOS -- Logan Data'!J102+'KBED -- Bedford Data'!J102)/2</f>
        <v>200.8</v>
      </c>
      <c r="K102">
        <f>+('KBOS -- Logan Data'!K102+'KBED -- Bedford Data'!K102)/2</f>
        <v>223.3</v>
      </c>
      <c r="L102">
        <f>+('KBOS -- Logan Data'!L102+'KBED -- Bedford Data'!L102)/2</f>
        <v>246.7</v>
      </c>
      <c r="M102">
        <f>+('KBOS -- Logan Data'!M102+'KBED -- Bedford Data'!M102)/2</f>
        <v>270.95</v>
      </c>
      <c r="N102">
        <f>+('KBOS -- Logan Data'!R102+'KBED -- Bedford Data'!R102)/2</f>
        <v>295.95000000000005</v>
      </c>
      <c r="O102">
        <f>+('KBOS -- Logan Data'!S102+'KBED -- Bedford Data'!S102)/2</f>
        <v>321.55</v>
      </c>
      <c r="P102">
        <f>+('KBOS -- Logan Data'!T102+'KBED -- Bedford Data'!T102)/2</f>
        <v>347.45000000000005</v>
      </c>
      <c r="Q102">
        <f>+('KBOS -- Logan Data'!U102+'KBED -- Bedford Data'!U102)/2</f>
        <v>373.85</v>
      </c>
      <c r="R102">
        <f>+('KBOS -- Logan Data'!V102+'KBED -- Bedford Data'!V102)/2</f>
        <v>400.5</v>
      </c>
      <c r="S102">
        <f>+('KBOS -- Logan Data'!W102+'KBED -- Bedford Data'!W102)/2</f>
        <v>427.7</v>
      </c>
      <c r="T102">
        <f>+('KBOS -- Logan Data'!X102+'KBED -- Bedford Data'!X102)/2</f>
        <v>455.45000000000005</v>
      </c>
      <c r="U102">
        <f>+('KBOS -- Logan Data'!Y102+'KBED -- Bedford Data'!Y102)/2</f>
        <v>483.5</v>
      </c>
      <c r="V102">
        <f>+('KBOS -- Logan Data'!Z102+'KBED -- Bedford Data'!Z102)/2</f>
        <v>512.1</v>
      </c>
      <c r="W102">
        <f>+('KBOS -- Logan Data'!AA102+'KBED -- Bedford Data'!AA102)/2</f>
        <v>541.04999999999995</v>
      </c>
      <c r="X102">
        <f>+('KBOS -- Logan Data'!AB102+'KBED -- Bedford Data'!AB102)/2</f>
        <v>570.15</v>
      </c>
      <c r="Y102">
        <f>+('KBOS -- Logan Data'!AH102+'KBED -- Bedford Data'!AH102)/2</f>
        <v>599.35</v>
      </c>
      <c r="Z102">
        <f>+('KBOS -- Logan Data'!AI102+'KBED -- Bedford Data'!AI102)/2</f>
        <v>628.9</v>
      </c>
      <c r="AA102">
        <f>+('KBOS -- Logan Data'!AJ102+'KBED -- Bedford Data'!AJ102)/2</f>
        <v>658.5</v>
      </c>
      <c r="AB102">
        <f>+('KBOS -- Logan Data'!AK102+'KBED -- Bedford Data'!AK102)/2</f>
        <v>688.3</v>
      </c>
      <c r="AC102">
        <f>+('KBOS -- Logan Data'!AL102+'KBED -- Bedford Data'!AL102)/2</f>
        <v>718.2</v>
      </c>
      <c r="AD102">
        <f>+('KBOS -- Logan Data'!AM102+'KBED -- Bedford Data'!AM102)/2</f>
        <v>748.15</v>
      </c>
      <c r="AE102">
        <f>+('KBOS -- Logan Data'!AN102+'KBED -- Bedford Data'!AN102)/2</f>
        <v>778.2</v>
      </c>
      <c r="AF102">
        <f>+('KBOS -- Logan Data'!AO102+'KBED -- Bedford Data'!AO102)/2</f>
        <v>808.2</v>
      </c>
      <c r="AG102">
        <f>+('KBOS -- Logan Data'!AP102+'KBED -- Bedford Data'!AP102)/2</f>
        <v>838.2</v>
      </c>
      <c r="AH102">
        <f>+('KBOS -- Logan Data'!AQ102+'KBED -- Bedford Data'!AQ102)/2</f>
        <v>868.25</v>
      </c>
      <c r="AI102">
        <f>+('KBOS -- Logan Data'!AR102+'KBED -- Bedford Data'!AR102)/2</f>
        <v>898.3</v>
      </c>
    </row>
    <row r="103" spans="1:35" x14ac:dyDescent="0.25">
      <c r="A103" s="1">
        <v>39417</v>
      </c>
      <c r="B103">
        <f>+('KBOS -- Logan Data'!B103+'KBED -- Bedford Data'!B103)/2</f>
        <v>254.95000000000002</v>
      </c>
      <c r="C103">
        <f>+('KBOS -- Logan Data'!C103+'KBED -- Bedford Data'!C103)/2</f>
        <v>282</v>
      </c>
      <c r="D103">
        <f>+('KBOS -- Logan Data'!D103+'KBED -- Bedford Data'!D103)/2</f>
        <v>309.8</v>
      </c>
      <c r="E103">
        <f>+('KBOS -- Logan Data'!E103+'KBED -- Bedford Data'!E103)/2</f>
        <v>338.25</v>
      </c>
      <c r="F103">
        <f>+('KBOS -- Logan Data'!F103+'KBED -- Bedford Data'!F103)/2</f>
        <v>367.29999999999995</v>
      </c>
      <c r="G103">
        <f>+('KBOS -- Logan Data'!G103+'KBED -- Bedford Data'!G103)/2</f>
        <v>397.04999999999995</v>
      </c>
      <c r="H103">
        <f>+('KBOS -- Logan Data'!H103+'KBED -- Bedford Data'!H103)/2</f>
        <v>426.9</v>
      </c>
      <c r="I103">
        <f>+('KBOS -- Logan Data'!I103+'KBED -- Bedford Data'!I103)/2</f>
        <v>457.25</v>
      </c>
      <c r="J103">
        <f>+('KBOS -- Logan Data'!J103+'KBED -- Bedford Data'!J103)/2</f>
        <v>487.65</v>
      </c>
      <c r="K103">
        <f>+('KBOS -- Logan Data'!K103+'KBED -- Bedford Data'!K103)/2</f>
        <v>518.20000000000005</v>
      </c>
      <c r="L103">
        <f>+('KBOS -- Logan Data'!L103+'KBED -- Bedford Data'!L103)/2</f>
        <v>548.9</v>
      </c>
      <c r="M103">
        <f>+('KBOS -- Logan Data'!M103+'KBED -- Bedford Data'!M103)/2</f>
        <v>579.70000000000005</v>
      </c>
      <c r="N103">
        <f>+('KBOS -- Logan Data'!R103+'KBED -- Bedford Data'!R103)/2</f>
        <v>610.5</v>
      </c>
      <c r="O103">
        <f>+('KBOS -- Logan Data'!S103+'KBED -- Bedford Data'!S103)/2</f>
        <v>641.4</v>
      </c>
      <c r="P103">
        <f>+('KBOS -- Logan Data'!T103+'KBED -- Bedford Data'!T103)/2</f>
        <v>672.3</v>
      </c>
      <c r="Q103">
        <f>+('KBOS -- Logan Data'!U103+'KBED -- Bedford Data'!U103)/2</f>
        <v>703.25</v>
      </c>
      <c r="R103">
        <f>+('KBOS -- Logan Data'!V103+'KBED -- Bedford Data'!V103)/2</f>
        <v>734.25</v>
      </c>
      <c r="S103">
        <f>+('KBOS -- Logan Data'!W103+'KBED -- Bedford Data'!W103)/2</f>
        <v>765.25</v>
      </c>
      <c r="T103">
        <f>+('KBOS -- Logan Data'!X103+'KBED -- Bedford Data'!X103)/2</f>
        <v>796.25</v>
      </c>
      <c r="U103">
        <f>+('KBOS -- Logan Data'!Y103+'KBED -- Bedford Data'!Y103)/2</f>
        <v>827.25</v>
      </c>
      <c r="V103">
        <f>+('KBOS -- Logan Data'!Z103+'KBED -- Bedford Data'!Z103)/2</f>
        <v>858.25</v>
      </c>
      <c r="W103">
        <f>+('KBOS -- Logan Data'!AA103+'KBED -- Bedford Data'!AA103)/2</f>
        <v>889.25</v>
      </c>
      <c r="X103">
        <f>+('KBOS -- Logan Data'!AB103+'KBED -- Bedford Data'!AB103)/2</f>
        <v>920.25</v>
      </c>
      <c r="Y103">
        <f>+('KBOS -- Logan Data'!AH103+'KBED -- Bedford Data'!AH103)/2</f>
        <v>951.25</v>
      </c>
      <c r="Z103">
        <f>+('KBOS -- Logan Data'!AI103+'KBED -- Bedford Data'!AI103)/2</f>
        <v>982.25</v>
      </c>
      <c r="AA103">
        <f>+('KBOS -- Logan Data'!AJ103+'KBED -- Bedford Data'!AJ103)/2</f>
        <v>1013.25</v>
      </c>
      <c r="AB103">
        <f>+('KBOS -- Logan Data'!AK103+'KBED -- Bedford Data'!AK103)/2</f>
        <v>1044.25</v>
      </c>
      <c r="AC103">
        <f>+('KBOS -- Logan Data'!AL103+'KBED -- Bedford Data'!AL103)/2</f>
        <v>1075.25</v>
      </c>
      <c r="AD103">
        <f>+('KBOS -- Logan Data'!AM103+'KBED -- Bedford Data'!AM103)/2</f>
        <v>1106.25</v>
      </c>
      <c r="AE103">
        <f>+('KBOS -- Logan Data'!AN103+'KBED -- Bedford Data'!AN103)/2</f>
        <v>1137.25</v>
      </c>
      <c r="AF103">
        <f>+('KBOS -- Logan Data'!AO103+'KBED -- Bedford Data'!AO103)/2</f>
        <v>1168.25</v>
      </c>
      <c r="AG103">
        <f>+('KBOS -- Logan Data'!AP103+'KBED -- Bedford Data'!AP103)/2</f>
        <v>1199.25</v>
      </c>
      <c r="AH103">
        <f>+('KBOS -- Logan Data'!AQ103+'KBED -- Bedford Data'!AQ103)/2</f>
        <v>1230.25</v>
      </c>
      <c r="AI103">
        <f>+('KBOS -- Logan Data'!AR103+'KBED -- Bedford Data'!AR103)/2</f>
        <v>1261.25</v>
      </c>
    </row>
    <row r="104" spans="1:35" x14ac:dyDescent="0.25">
      <c r="A104" s="1">
        <v>39448</v>
      </c>
      <c r="B104">
        <f>+('KBOS -- Logan Data'!B104+'KBED -- Bedford Data'!B104)/2</f>
        <v>255.7</v>
      </c>
      <c r="C104">
        <f>+('KBOS -- Logan Data'!C104+'KBED -- Bedford Data'!C104)/2</f>
        <v>279.64999999999998</v>
      </c>
      <c r="D104">
        <f>+('KBOS -- Logan Data'!D104+'KBED -- Bedford Data'!D104)/2</f>
        <v>304.89999999999998</v>
      </c>
      <c r="E104">
        <f>+('KBOS -- Logan Data'!E104+'KBED -- Bedford Data'!E104)/2</f>
        <v>330.45</v>
      </c>
      <c r="F104">
        <f>+('KBOS -- Logan Data'!F104+'KBED -- Bedford Data'!F104)/2</f>
        <v>356.79999999999995</v>
      </c>
      <c r="G104">
        <f>+('KBOS -- Logan Data'!G104+'KBED -- Bedford Data'!G104)/2</f>
        <v>383.35</v>
      </c>
      <c r="H104">
        <f>+('KBOS -- Logan Data'!H104+'KBED -- Bedford Data'!H104)/2</f>
        <v>410.45</v>
      </c>
      <c r="I104">
        <f>+('KBOS -- Logan Data'!I104+'KBED -- Bedford Data'!I104)/2</f>
        <v>438.1</v>
      </c>
      <c r="J104">
        <f>+('KBOS -- Logan Data'!J104+'KBED -- Bedford Data'!J104)/2</f>
        <v>465.84999999999997</v>
      </c>
      <c r="K104">
        <f>+('KBOS -- Logan Data'!K104+'KBED -- Bedford Data'!K104)/2</f>
        <v>494.15</v>
      </c>
      <c r="L104">
        <f>+('KBOS -- Logan Data'!L104+'KBED -- Bedford Data'!L104)/2</f>
        <v>522.79999999999995</v>
      </c>
      <c r="M104">
        <f>+('KBOS -- Logan Data'!M104+'KBED -- Bedford Data'!M104)/2</f>
        <v>551.9</v>
      </c>
      <c r="N104">
        <f>+('KBOS -- Logan Data'!R104+'KBED -- Bedford Data'!R104)/2</f>
        <v>581.25</v>
      </c>
      <c r="O104">
        <f>+('KBOS -- Logan Data'!S104+'KBED -- Bedford Data'!S104)/2</f>
        <v>610.85</v>
      </c>
      <c r="P104">
        <f>+('KBOS -- Logan Data'!T104+'KBED -- Bedford Data'!T104)/2</f>
        <v>640.6</v>
      </c>
      <c r="Q104">
        <f>+('KBOS -- Logan Data'!U104+'KBED -- Bedford Data'!U104)/2</f>
        <v>670.55</v>
      </c>
      <c r="R104">
        <f>+('KBOS -- Logan Data'!V104+'KBED -- Bedford Data'!V104)/2</f>
        <v>700.7</v>
      </c>
      <c r="S104">
        <f>+('KBOS -- Logan Data'!W104+'KBED -- Bedford Data'!W104)/2</f>
        <v>731</v>
      </c>
      <c r="T104">
        <f>+('KBOS -- Logan Data'!X104+'KBED -- Bedford Data'!X104)/2</f>
        <v>761.34999999999991</v>
      </c>
      <c r="U104">
        <f>+('KBOS -- Logan Data'!Y104+'KBED -- Bedford Data'!Y104)/2</f>
        <v>791.85</v>
      </c>
      <c r="V104">
        <f>+('KBOS -- Logan Data'!Z104+'KBED -- Bedford Data'!Z104)/2</f>
        <v>822.45</v>
      </c>
      <c r="W104">
        <f>+('KBOS -- Logan Data'!AA104+'KBED -- Bedford Data'!AA104)/2</f>
        <v>853.15</v>
      </c>
      <c r="X104">
        <f>+('KBOS -- Logan Data'!AB104+'KBED -- Bedford Data'!AB104)/2</f>
        <v>884</v>
      </c>
      <c r="Y104">
        <f>+('KBOS -- Logan Data'!AH104+'KBED -- Bedford Data'!AH104)/2</f>
        <v>914.8</v>
      </c>
      <c r="Z104">
        <f>+('KBOS -- Logan Data'!AI104+'KBED -- Bedford Data'!AI104)/2</f>
        <v>945.7</v>
      </c>
      <c r="AA104">
        <f>+('KBOS -- Logan Data'!AJ104+'KBED -- Bedford Data'!AJ104)/2</f>
        <v>976.6</v>
      </c>
      <c r="AB104">
        <f>+('KBOS -- Logan Data'!AK104+'KBED -- Bedford Data'!AK104)/2</f>
        <v>1007.55</v>
      </c>
      <c r="AC104">
        <f>+('KBOS -- Logan Data'!AL104+'KBED -- Bedford Data'!AL104)/2</f>
        <v>1038.45</v>
      </c>
      <c r="AD104">
        <f>+('KBOS -- Logan Data'!AM104+'KBED -- Bedford Data'!AM104)/2</f>
        <v>1069.4000000000001</v>
      </c>
      <c r="AE104">
        <f>+('KBOS -- Logan Data'!AN104+'KBED -- Bedford Data'!AN104)/2</f>
        <v>1100.4000000000001</v>
      </c>
      <c r="AF104">
        <f>+('KBOS -- Logan Data'!AO104+'KBED -- Bedford Data'!AO104)/2</f>
        <v>1131.4000000000001</v>
      </c>
      <c r="AG104">
        <f>+('KBOS -- Logan Data'!AP104+'KBED -- Bedford Data'!AP104)/2</f>
        <v>1162.4000000000001</v>
      </c>
      <c r="AH104">
        <f>+('KBOS -- Logan Data'!AQ104+'KBED -- Bedford Data'!AQ104)/2</f>
        <v>1193.4000000000001</v>
      </c>
      <c r="AI104">
        <f>+('KBOS -- Logan Data'!AR104+'KBED -- Bedford Data'!AR104)/2</f>
        <v>1224.4000000000001</v>
      </c>
    </row>
    <row r="105" spans="1:35" x14ac:dyDescent="0.25">
      <c r="A105" s="1">
        <v>39479</v>
      </c>
      <c r="B105">
        <f>+('KBOS -- Logan Data'!B105+'KBED -- Bedford Data'!B105)/2</f>
        <v>228.5</v>
      </c>
      <c r="C105">
        <f>+('KBOS -- Logan Data'!C105+'KBED -- Bedford Data'!C105)/2</f>
        <v>252.4</v>
      </c>
      <c r="D105">
        <f>+('KBOS -- Logan Data'!D105+'KBED -- Bedford Data'!D105)/2</f>
        <v>277.60000000000002</v>
      </c>
      <c r="E105">
        <f>+('KBOS -- Logan Data'!E105+'KBED -- Bedford Data'!E105)/2</f>
        <v>303.25</v>
      </c>
      <c r="F105">
        <f>+('KBOS -- Logan Data'!F105+'KBED -- Bedford Data'!F105)/2</f>
        <v>329.5</v>
      </c>
      <c r="G105">
        <f>+('KBOS -- Logan Data'!G105+'KBED -- Bedford Data'!G105)/2</f>
        <v>356.35</v>
      </c>
      <c r="H105">
        <f>+('KBOS -- Logan Data'!H105+'KBED -- Bedford Data'!H105)/2</f>
        <v>383.55</v>
      </c>
      <c r="I105">
        <f>+('KBOS -- Logan Data'!I105+'KBED -- Bedford Data'!I105)/2</f>
        <v>411.04999999999995</v>
      </c>
      <c r="J105">
        <f>+('KBOS -- Logan Data'!J105+'KBED -- Bedford Data'!J105)/2</f>
        <v>438.9</v>
      </c>
      <c r="K105">
        <f>+('KBOS -- Logan Data'!K105+'KBED -- Bedford Data'!K105)/2</f>
        <v>466.95</v>
      </c>
      <c r="L105">
        <f>+('KBOS -- Logan Data'!L105+'KBED -- Bedford Data'!L105)/2</f>
        <v>495</v>
      </c>
      <c r="M105">
        <f>+('KBOS -- Logan Data'!M105+'KBED -- Bedford Data'!M105)/2</f>
        <v>523.20000000000005</v>
      </c>
      <c r="N105">
        <f>+('KBOS -- Logan Data'!R105+'KBED -- Bedford Data'!R105)/2</f>
        <v>551.4</v>
      </c>
      <c r="O105">
        <f>+('KBOS -- Logan Data'!S105+'KBED -- Bedford Data'!S105)/2</f>
        <v>579.70000000000005</v>
      </c>
      <c r="P105">
        <f>+('KBOS -- Logan Data'!T105+'KBED -- Bedford Data'!T105)/2</f>
        <v>608.04999999999995</v>
      </c>
      <c r="Q105">
        <f>+('KBOS -- Logan Data'!U105+'KBED -- Bedford Data'!U105)/2</f>
        <v>636.4</v>
      </c>
      <c r="R105">
        <f>+('KBOS -- Logan Data'!V105+'KBED -- Bedford Data'!V105)/2</f>
        <v>664.8</v>
      </c>
      <c r="S105">
        <f>+('KBOS -- Logan Data'!W105+'KBED -- Bedford Data'!W105)/2</f>
        <v>693.2</v>
      </c>
      <c r="T105">
        <f>+('KBOS -- Logan Data'!X105+'KBED -- Bedford Data'!X105)/2</f>
        <v>721.65</v>
      </c>
      <c r="U105">
        <f>+('KBOS -- Logan Data'!Y105+'KBED -- Bedford Data'!Y105)/2</f>
        <v>750.25</v>
      </c>
      <c r="V105">
        <f>+('KBOS -- Logan Data'!Z105+'KBED -- Bedford Data'!Z105)/2</f>
        <v>778.90000000000009</v>
      </c>
      <c r="W105">
        <f>+('KBOS -- Logan Data'!AA105+'KBED -- Bedford Data'!AA105)/2</f>
        <v>807.7</v>
      </c>
      <c r="X105">
        <f>+('KBOS -- Logan Data'!AB105+'KBED -- Bedford Data'!AB105)/2</f>
        <v>836.5</v>
      </c>
      <c r="Y105">
        <f>+('KBOS -- Logan Data'!AH105+'KBED -- Bedford Data'!AH105)/2</f>
        <v>865.40000000000009</v>
      </c>
      <c r="Z105">
        <f>+('KBOS -- Logan Data'!AI105+'KBED -- Bedford Data'!AI105)/2</f>
        <v>894.40000000000009</v>
      </c>
      <c r="AA105">
        <f>+('KBOS -- Logan Data'!AJ105+'KBED -- Bedford Data'!AJ105)/2</f>
        <v>923.40000000000009</v>
      </c>
      <c r="AB105">
        <f>+('KBOS -- Logan Data'!AK105+'KBED -- Bedford Data'!AK105)/2</f>
        <v>952.40000000000009</v>
      </c>
      <c r="AC105">
        <f>+('KBOS -- Logan Data'!AL105+'KBED -- Bedford Data'!AL105)/2</f>
        <v>981.40000000000009</v>
      </c>
      <c r="AD105">
        <f>+('KBOS -- Logan Data'!AM105+'KBED -- Bedford Data'!AM105)/2</f>
        <v>1010.4000000000001</v>
      </c>
      <c r="AE105">
        <f>+('KBOS -- Logan Data'!AN105+'KBED -- Bedford Data'!AN105)/2</f>
        <v>1039.4000000000001</v>
      </c>
      <c r="AF105">
        <f>+('KBOS -- Logan Data'!AO105+'KBED -- Bedford Data'!AO105)/2</f>
        <v>1068.4000000000001</v>
      </c>
      <c r="AG105">
        <f>+('KBOS -- Logan Data'!AP105+'KBED -- Bedford Data'!AP105)/2</f>
        <v>1097.4000000000001</v>
      </c>
      <c r="AH105">
        <f>+('KBOS -- Logan Data'!AQ105+'KBED -- Bedford Data'!AQ105)/2</f>
        <v>1126.4000000000001</v>
      </c>
      <c r="AI105">
        <f>+('KBOS -- Logan Data'!AR105+'KBED -- Bedford Data'!AR105)/2</f>
        <v>1155.4000000000001</v>
      </c>
    </row>
    <row r="106" spans="1:35" x14ac:dyDescent="0.25">
      <c r="A106" s="1">
        <v>39508</v>
      </c>
      <c r="B106">
        <f>+('KBOS -- Logan Data'!B106+'KBED -- Bedford Data'!B106)/2</f>
        <v>100.8</v>
      </c>
      <c r="C106">
        <f>+('KBOS -- Logan Data'!C106+'KBED -- Bedford Data'!C106)/2</f>
        <v>120.9</v>
      </c>
      <c r="D106">
        <f>+('KBOS -- Logan Data'!D106+'KBED -- Bedford Data'!D106)/2</f>
        <v>142.9</v>
      </c>
      <c r="E106">
        <f>+('KBOS -- Logan Data'!E106+'KBED -- Bedford Data'!E106)/2</f>
        <v>166.2</v>
      </c>
      <c r="F106">
        <f>+('KBOS -- Logan Data'!F106+'KBED -- Bedford Data'!F106)/2</f>
        <v>190.55</v>
      </c>
      <c r="G106">
        <f>+('KBOS -- Logan Data'!G106+'KBED -- Bedford Data'!G106)/2</f>
        <v>216.25</v>
      </c>
      <c r="H106">
        <f>+('KBOS -- Logan Data'!H106+'KBED -- Bedford Data'!H106)/2</f>
        <v>242.7</v>
      </c>
      <c r="I106">
        <f>+('KBOS -- Logan Data'!I106+'KBED -- Bedford Data'!I106)/2</f>
        <v>269.95000000000005</v>
      </c>
      <c r="J106">
        <f>+('KBOS -- Logan Data'!J106+'KBED -- Bedford Data'!J106)/2</f>
        <v>297.89999999999998</v>
      </c>
      <c r="K106">
        <f>+('KBOS -- Logan Data'!K106+'KBED -- Bedford Data'!K106)/2</f>
        <v>326.25</v>
      </c>
      <c r="L106">
        <f>+('KBOS -- Logan Data'!L106+'KBED -- Bedford Data'!L106)/2</f>
        <v>355.04999999999995</v>
      </c>
      <c r="M106">
        <f>+('KBOS -- Logan Data'!M106+'KBED -- Bedford Data'!M106)/2</f>
        <v>384.25</v>
      </c>
      <c r="N106">
        <f>+('KBOS -- Logan Data'!R106+'KBED -- Bedford Data'!R106)/2</f>
        <v>413.70000000000005</v>
      </c>
      <c r="O106">
        <f>+('KBOS -- Logan Data'!S106+'KBED -- Bedford Data'!S106)/2</f>
        <v>443.35</v>
      </c>
      <c r="P106">
        <f>+('KBOS -- Logan Data'!T106+'KBED -- Bedford Data'!T106)/2</f>
        <v>473.15</v>
      </c>
      <c r="Q106">
        <f>+('KBOS -- Logan Data'!U106+'KBED -- Bedford Data'!U106)/2</f>
        <v>503.25</v>
      </c>
      <c r="R106">
        <f>+('KBOS -- Logan Data'!V106+'KBED -- Bedford Data'!V106)/2</f>
        <v>533.5</v>
      </c>
      <c r="S106">
        <f>+('KBOS -- Logan Data'!W106+'KBED -- Bedford Data'!W106)/2</f>
        <v>564.04999999999995</v>
      </c>
      <c r="T106">
        <f>+('KBOS -- Logan Data'!X106+'KBED -- Bedford Data'!X106)/2</f>
        <v>594.54999999999995</v>
      </c>
      <c r="U106">
        <f>+('KBOS -- Logan Data'!Y106+'KBED -- Bedford Data'!Y106)/2</f>
        <v>625.25</v>
      </c>
      <c r="V106">
        <f>+('KBOS -- Logan Data'!Z106+'KBED -- Bedford Data'!Z106)/2</f>
        <v>656.1</v>
      </c>
      <c r="W106">
        <f>+('KBOS -- Logan Data'!AA106+'KBED -- Bedford Data'!AA106)/2</f>
        <v>686.95</v>
      </c>
      <c r="X106">
        <f>+('KBOS -- Logan Data'!AB106+'KBED -- Bedford Data'!AB106)/2</f>
        <v>717.95</v>
      </c>
      <c r="Y106">
        <f>+('KBOS -- Logan Data'!AH106+'KBED -- Bedford Data'!AH106)/2</f>
        <v>748.85</v>
      </c>
      <c r="Z106">
        <f>+('KBOS -- Logan Data'!AI106+'KBED -- Bedford Data'!AI106)/2</f>
        <v>779.85</v>
      </c>
      <c r="AA106">
        <f>+('KBOS -- Logan Data'!AJ106+'KBED -- Bedford Data'!AJ106)/2</f>
        <v>810.85</v>
      </c>
      <c r="AB106">
        <f>+('KBOS -- Logan Data'!AK106+'KBED -- Bedford Data'!AK106)/2</f>
        <v>841.75</v>
      </c>
      <c r="AC106">
        <f>+('KBOS -- Logan Data'!AL106+'KBED -- Bedford Data'!AL106)/2</f>
        <v>872.75</v>
      </c>
      <c r="AD106">
        <f>+('KBOS -- Logan Data'!AM106+'KBED -- Bedford Data'!AM106)/2</f>
        <v>903.65</v>
      </c>
      <c r="AE106">
        <f>+('KBOS -- Logan Data'!AN106+'KBED -- Bedford Data'!AN106)/2</f>
        <v>934.65</v>
      </c>
      <c r="AF106">
        <f>+('KBOS -- Logan Data'!AO106+'KBED -- Bedford Data'!AO106)/2</f>
        <v>965.6</v>
      </c>
      <c r="AG106">
        <f>+('KBOS -- Logan Data'!AP106+'KBED -- Bedford Data'!AP106)/2</f>
        <v>996.55</v>
      </c>
      <c r="AH106">
        <f>+('KBOS -- Logan Data'!AQ106+'KBED -- Bedford Data'!AQ106)/2</f>
        <v>1027.55</v>
      </c>
      <c r="AI106">
        <f>+('KBOS -- Logan Data'!AR106+'KBED -- Bedford Data'!AR106)/2</f>
        <v>1058.4499999999998</v>
      </c>
    </row>
    <row r="107" spans="1:35" x14ac:dyDescent="0.25">
      <c r="A107" s="1">
        <v>39539</v>
      </c>
      <c r="B107">
        <f>+('KBOS -- Logan Data'!B107+'KBED -- Bedford Data'!B107)/2</f>
        <v>11.3</v>
      </c>
      <c r="C107">
        <f>+('KBOS -- Logan Data'!C107+'KBED -- Bedford Data'!C107)/2</f>
        <v>14.75</v>
      </c>
      <c r="D107">
        <f>+('KBOS -- Logan Data'!D107+'KBED -- Bedford Data'!D107)/2</f>
        <v>19.450000000000003</v>
      </c>
      <c r="E107">
        <f>+('KBOS -- Logan Data'!E107+'KBED -- Bedford Data'!E107)/2</f>
        <v>25.2</v>
      </c>
      <c r="F107">
        <f>+('KBOS -- Logan Data'!F107+'KBED -- Bedford Data'!F107)/2</f>
        <v>31.799999999999997</v>
      </c>
      <c r="G107">
        <f>+('KBOS -- Logan Data'!G107+'KBED -- Bedford Data'!G107)/2</f>
        <v>39.549999999999997</v>
      </c>
      <c r="H107">
        <f>+('KBOS -- Logan Data'!H107+'KBED -- Bedford Data'!H107)/2</f>
        <v>48.25</v>
      </c>
      <c r="I107">
        <f>+('KBOS -- Logan Data'!I107+'KBED -- Bedford Data'!I107)/2</f>
        <v>58.050000000000004</v>
      </c>
      <c r="J107">
        <f>+('KBOS -- Logan Data'!J107+'KBED -- Bedford Data'!J107)/2</f>
        <v>69.05</v>
      </c>
      <c r="K107">
        <f>+('KBOS -- Logan Data'!K107+'KBED -- Bedford Data'!K107)/2</f>
        <v>82.4</v>
      </c>
      <c r="L107">
        <f>+('KBOS -- Logan Data'!L107+'KBED -- Bedford Data'!L107)/2</f>
        <v>96.9</v>
      </c>
      <c r="M107">
        <f>+('KBOS -- Logan Data'!M107+'KBED -- Bedford Data'!M107)/2</f>
        <v>113.7</v>
      </c>
      <c r="N107">
        <f>+('KBOS -- Logan Data'!R107+'KBED -- Bedford Data'!R107)/2</f>
        <v>131.69999999999999</v>
      </c>
      <c r="O107">
        <f>+('KBOS -- Logan Data'!S107+'KBED -- Bedford Data'!S107)/2</f>
        <v>151.15</v>
      </c>
      <c r="P107">
        <f>+('KBOS -- Logan Data'!T107+'KBED -- Bedford Data'!T107)/2</f>
        <v>171.3</v>
      </c>
      <c r="Q107">
        <f>+('KBOS -- Logan Data'!U107+'KBED -- Bedford Data'!U107)/2</f>
        <v>192.65</v>
      </c>
      <c r="R107">
        <f>+('KBOS -- Logan Data'!V107+'KBED -- Bedford Data'!V107)/2</f>
        <v>214.95</v>
      </c>
      <c r="S107">
        <f>+('KBOS -- Logan Data'!W107+'KBED -- Bedford Data'!W107)/2</f>
        <v>237.9</v>
      </c>
      <c r="T107">
        <f>+('KBOS -- Logan Data'!X107+'KBED -- Bedford Data'!X107)/2</f>
        <v>261.3</v>
      </c>
      <c r="U107">
        <f>+('KBOS -- Logan Data'!Y107+'KBED -- Bedford Data'!Y107)/2</f>
        <v>285.45</v>
      </c>
      <c r="V107">
        <f>+('KBOS -- Logan Data'!Z107+'KBED -- Bedford Data'!Z107)/2</f>
        <v>310.10000000000002</v>
      </c>
      <c r="W107">
        <f>+('KBOS -- Logan Data'!AA107+'KBED -- Bedford Data'!AA107)/2</f>
        <v>335.45000000000005</v>
      </c>
      <c r="X107">
        <f>+('KBOS -- Logan Data'!AB107+'KBED -- Bedford Data'!AB107)/2</f>
        <v>361.05</v>
      </c>
      <c r="Y107">
        <f>+('KBOS -- Logan Data'!AH107+'KBED -- Bedford Data'!AH107)/2</f>
        <v>387.20000000000005</v>
      </c>
      <c r="Z107">
        <f>+('KBOS -- Logan Data'!AI107+'KBED -- Bedford Data'!AI107)/2</f>
        <v>413.75</v>
      </c>
      <c r="AA107">
        <f>+('KBOS -- Logan Data'!AJ107+'KBED -- Bedford Data'!AJ107)/2</f>
        <v>440.65</v>
      </c>
      <c r="AB107">
        <f>+('KBOS -- Logan Data'!AK107+'KBED -- Bedford Data'!AK107)/2</f>
        <v>467.9</v>
      </c>
      <c r="AC107">
        <f>+('KBOS -- Logan Data'!AL107+'KBED -- Bedford Data'!AL107)/2</f>
        <v>495.5</v>
      </c>
      <c r="AD107">
        <f>+('KBOS -- Logan Data'!AM107+'KBED -- Bedford Data'!AM107)/2</f>
        <v>523.45000000000005</v>
      </c>
      <c r="AE107">
        <f>+('KBOS -- Logan Data'!AN107+'KBED -- Bedford Data'!AN107)/2</f>
        <v>551.5</v>
      </c>
      <c r="AF107">
        <f>+('KBOS -- Logan Data'!AO107+'KBED -- Bedford Data'!AO107)/2</f>
        <v>579.65</v>
      </c>
      <c r="AG107">
        <f>+('KBOS -- Logan Data'!AP107+'KBED -- Bedford Data'!AP107)/2</f>
        <v>608.15</v>
      </c>
      <c r="AH107">
        <f>+('KBOS -- Logan Data'!AQ107+'KBED -- Bedford Data'!AQ107)/2</f>
        <v>636.79999999999995</v>
      </c>
      <c r="AI107">
        <f>+('KBOS -- Logan Data'!AR107+'KBED -- Bedford Data'!AR107)/2</f>
        <v>665.59999999999991</v>
      </c>
    </row>
    <row r="108" spans="1:35" x14ac:dyDescent="0.25">
      <c r="A108" s="1">
        <v>39569</v>
      </c>
      <c r="B108">
        <f>+('KBOS -- Logan Data'!B108+'KBED -- Bedford Data'!B108)/2</f>
        <v>1.4</v>
      </c>
      <c r="C108">
        <f>+('KBOS -- Logan Data'!C108+'KBED -- Bedford Data'!C108)/2</f>
        <v>1.7</v>
      </c>
      <c r="D108">
        <f>+('KBOS -- Logan Data'!D108+'KBED -- Bedford Data'!D108)/2</f>
        <v>2.1</v>
      </c>
      <c r="E108">
        <f>+('KBOS -- Logan Data'!E108+'KBED -- Bedford Data'!E108)/2</f>
        <v>2.65</v>
      </c>
      <c r="F108">
        <f>+('KBOS -- Logan Data'!F108+'KBED -- Bedford Data'!F108)/2</f>
        <v>3.4499999999999997</v>
      </c>
      <c r="G108">
        <f>+('KBOS -- Logan Data'!G108+'KBED -- Bedford Data'!G108)/2</f>
        <v>4.7</v>
      </c>
      <c r="H108">
        <f>+('KBOS -- Logan Data'!H108+'KBED -- Bedford Data'!H108)/2</f>
        <v>6.1</v>
      </c>
      <c r="I108">
        <f>+('KBOS -- Logan Data'!I108+'KBED -- Bedford Data'!I108)/2</f>
        <v>8.1</v>
      </c>
      <c r="J108">
        <f>+('KBOS -- Logan Data'!J108+'KBED -- Bedford Data'!J108)/2</f>
        <v>11.100000000000001</v>
      </c>
      <c r="K108">
        <f>+('KBOS -- Logan Data'!K108+'KBED -- Bedford Data'!K108)/2</f>
        <v>15</v>
      </c>
      <c r="L108">
        <f>+('KBOS -- Logan Data'!L108+'KBED -- Bedford Data'!L108)/2</f>
        <v>20.099999999999998</v>
      </c>
      <c r="M108">
        <f>+('KBOS -- Logan Data'!M108+'KBED -- Bedford Data'!M108)/2</f>
        <v>26.6</v>
      </c>
      <c r="N108">
        <f>+('KBOS -- Logan Data'!R108+'KBED -- Bedford Data'!R108)/2</f>
        <v>34.700000000000003</v>
      </c>
      <c r="O108">
        <f>+('KBOS -- Logan Data'!S108+'KBED -- Bedford Data'!S108)/2</f>
        <v>44.4</v>
      </c>
      <c r="P108">
        <f>+('KBOS -- Logan Data'!T108+'KBED -- Bedford Data'!T108)/2</f>
        <v>55.25</v>
      </c>
      <c r="Q108">
        <f>+('KBOS -- Logan Data'!U108+'KBED -- Bedford Data'!U108)/2</f>
        <v>67.099999999999994</v>
      </c>
      <c r="R108">
        <f>+('KBOS -- Logan Data'!V108+'KBED -- Bedford Data'!V108)/2</f>
        <v>79.95</v>
      </c>
      <c r="S108">
        <f>+('KBOS -- Logan Data'!W108+'KBED -- Bedford Data'!W108)/2</f>
        <v>94.15</v>
      </c>
      <c r="T108">
        <f>+('KBOS -- Logan Data'!X108+'KBED -- Bedford Data'!X108)/2</f>
        <v>109.19999999999999</v>
      </c>
      <c r="U108">
        <f>+('KBOS -- Logan Data'!Y108+'KBED -- Bedford Data'!Y108)/2</f>
        <v>125.4</v>
      </c>
      <c r="V108">
        <f>+('KBOS -- Logan Data'!Z108+'KBED -- Bedford Data'!Z108)/2</f>
        <v>142.9</v>
      </c>
      <c r="W108">
        <f>+('KBOS -- Logan Data'!AA108+'KBED -- Bedford Data'!AA108)/2</f>
        <v>161.80000000000001</v>
      </c>
      <c r="X108">
        <f>+('KBOS -- Logan Data'!AB108+'KBED -- Bedford Data'!AB108)/2</f>
        <v>181.8</v>
      </c>
      <c r="Y108">
        <f>+('KBOS -- Logan Data'!AH108+'KBED -- Bedford Data'!AH108)/2</f>
        <v>202.45</v>
      </c>
      <c r="Z108">
        <f>+('KBOS -- Logan Data'!AI108+'KBED -- Bedford Data'!AI108)/2</f>
        <v>224.4</v>
      </c>
      <c r="AA108">
        <f>+('KBOS -- Logan Data'!AJ108+'KBED -- Bedford Data'!AJ108)/2</f>
        <v>246.75</v>
      </c>
      <c r="AB108">
        <f>+('KBOS -- Logan Data'!AK108+'KBED -- Bedford Data'!AK108)/2</f>
        <v>270.10000000000002</v>
      </c>
      <c r="AC108">
        <f>+('KBOS -- Logan Data'!AL108+'KBED -- Bedford Data'!AL108)/2</f>
        <v>294.7</v>
      </c>
      <c r="AD108">
        <f>+('KBOS -- Logan Data'!AM108+'KBED -- Bedford Data'!AM108)/2</f>
        <v>320.05</v>
      </c>
      <c r="AE108">
        <f>+('KBOS -- Logan Data'!AN108+'KBED -- Bedford Data'!AN108)/2</f>
        <v>346.5</v>
      </c>
      <c r="AF108">
        <f>+('KBOS -- Logan Data'!AO108+'KBED -- Bedford Data'!AO108)/2</f>
        <v>373.4</v>
      </c>
      <c r="AG108">
        <f>+('KBOS -- Logan Data'!AP108+'KBED -- Bedford Data'!AP108)/2</f>
        <v>401.3</v>
      </c>
      <c r="AH108">
        <f>+('KBOS -- Logan Data'!AQ108+'KBED -- Bedford Data'!AQ108)/2</f>
        <v>429.65</v>
      </c>
      <c r="AI108">
        <f>+('KBOS -- Logan Data'!AR108+'KBED -- Bedford Data'!AR108)/2</f>
        <v>458.45</v>
      </c>
    </row>
    <row r="109" spans="1:35" x14ac:dyDescent="0.25">
      <c r="A109" s="1">
        <v>39600</v>
      </c>
      <c r="B109">
        <f>+('KBOS -- Logan Data'!B109+'KBED -- Bedford Data'!B109)/2</f>
        <v>0</v>
      </c>
      <c r="C109">
        <f>+('KBOS -- Logan Data'!C109+'KBED -- Bedford Data'!C109)/2</f>
        <v>0</v>
      </c>
      <c r="D109">
        <f>+('KBOS -- Logan Data'!D109+'KBED -- Bedford Data'!D109)/2</f>
        <v>0</v>
      </c>
      <c r="E109">
        <f>+('KBOS -- Logan Data'!E109+'KBED -- Bedford Data'!E109)/2</f>
        <v>0</v>
      </c>
      <c r="F109">
        <f>+('KBOS -- Logan Data'!F109+'KBED -- Bedford Data'!F109)/2</f>
        <v>0</v>
      </c>
      <c r="G109">
        <f>+('KBOS -- Logan Data'!G109+'KBED -- Bedford Data'!G109)/2</f>
        <v>0</v>
      </c>
      <c r="H109">
        <f>+('KBOS -- Logan Data'!H109+'KBED -- Bedford Data'!H109)/2</f>
        <v>0</v>
      </c>
      <c r="I109">
        <f>+('KBOS -- Logan Data'!I109+'KBED -- Bedford Data'!I109)/2</f>
        <v>0</v>
      </c>
      <c r="J109">
        <f>+('KBOS -- Logan Data'!J109+'KBED -- Bedford Data'!J109)/2</f>
        <v>0</v>
      </c>
      <c r="K109">
        <f>+('KBOS -- Logan Data'!K109+'KBED -- Bedford Data'!K109)/2</f>
        <v>0.05</v>
      </c>
      <c r="L109">
        <f>+('KBOS -- Logan Data'!L109+'KBED -- Bedford Data'!L109)/2</f>
        <v>0.15</v>
      </c>
      <c r="M109">
        <f>+('KBOS -- Logan Data'!M109+'KBED -- Bedford Data'!M109)/2</f>
        <v>0.2</v>
      </c>
      <c r="N109">
        <f>+('KBOS -- Logan Data'!R109+'KBED -- Bedford Data'!R109)/2</f>
        <v>0.3</v>
      </c>
      <c r="O109">
        <f>+('KBOS -- Logan Data'!S109+'KBED -- Bedford Data'!S109)/2</f>
        <v>0.5</v>
      </c>
      <c r="P109">
        <f>+('KBOS -- Logan Data'!T109+'KBED -- Bedford Data'!T109)/2</f>
        <v>0.75</v>
      </c>
      <c r="Q109">
        <f>+('KBOS -- Logan Data'!U109+'KBED -- Bedford Data'!U109)/2</f>
        <v>1.1000000000000001</v>
      </c>
      <c r="R109">
        <f>+('KBOS -- Logan Data'!V109+'KBED -- Bedford Data'!V109)/2</f>
        <v>1.8</v>
      </c>
      <c r="S109">
        <f>+('KBOS -- Logan Data'!W109+'KBED -- Bedford Data'!W109)/2</f>
        <v>2.75</v>
      </c>
      <c r="T109">
        <f>+('KBOS -- Logan Data'!X109+'KBED -- Bedford Data'!X109)/2</f>
        <v>4.1500000000000004</v>
      </c>
      <c r="U109">
        <f>+('KBOS -- Logan Data'!Y109+'KBED -- Bedford Data'!Y109)/2</f>
        <v>6.05</v>
      </c>
      <c r="V109">
        <f>+('KBOS -- Logan Data'!Z109+'KBED -- Bedford Data'!Z109)/2</f>
        <v>9.0500000000000007</v>
      </c>
      <c r="W109">
        <f>+('KBOS -- Logan Data'!AA109+'KBED -- Bedford Data'!AA109)/2</f>
        <v>12.700000000000001</v>
      </c>
      <c r="X109">
        <f>+('KBOS -- Logan Data'!AB109+'KBED -- Bedford Data'!AB109)/2</f>
        <v>17.649999999999999</v>
      </c>
      <c r="Y109">
        <f>+('KBOS -- Logan Data'!AH109+'KBED -- Bedford Data'!AH109)/2</f>
        <v>23.8</v>
      </c>
      <c r="Z109">
        <f>+('KBOS -- Logan Data'!AI109+'KBED -- Bedford Data'!AI109)/2</f>
        <v>31.2</v>
      </c>
      <c r="AA109">
        <f>+('KBOS -- Logan Data'!AJ109+'KBED -- Bedford Data'!AJ109)/2</f>
        <v>39.450000000000003</v>
      </c>
      <c r="AB109">
        <f>+('KBOS -- Logan Data'!AK109+'KBED -- Bedford Data'!AK109)/2</f>
        <v>48.65</v>
      </c>
      <c r="AC109">
        <f>+('KBOS -- Logan Data'!AL109+'KBED -- Bedford Data'!AL109)/2</f>
        <v>59.35</v>
      </c>
      <c r="AD109">
        <f>+('KBOS -- Logan Data'!AM109+'KBED -- Bedford Data'!AM109)/2</f>
        <v>71.300000000000011</v>
      </c>
      <c r="AE109">
        <f>+('KBOS -- Logan Data'!AN109+'KBED -- Bedford Data'!AN109)/2</f>
        <v>84.2</v>
      </c>
      <c r="AF109">
        <f>+('KBOS -- Logan Data'!AO109+'KBED -- Bedford Data'!AO109)/2</f>
        <v>98.4</v>
      </c>
      <c r="AG109">
        <f>+('KBOS -- Logan Data'!AP109+'KBED -- Bedford Data'!AP109)/2</f>
        <v>113</v>
      </c>
      <c r="AH109">
        <f>+('KBOS -- Logan Data'!AQ109+'KBED -- Bedford Data'!AQ109)/2</f>
        <v>129.65</v>
      </c>
      <c r="AI109">
        <f>+('KBOS -- Logan Data'!AR109+'KBED -- Bedford Data'!AR109)/2</f>
        <v>146.69999999999999</v>
      </c>
    </row>
    <row r="110" spans="1:35" x14ac:dyDescent="0.25">
      <c r="A110" s="1">
        <v>39630</v>
      </c>
      <c r="B110">
        <f>+('KBOS -- Logan Data'!B110+'KBED -- Bedford Data'!B110)/2</f>
        <v>0</v>
      </c>
      <c r="C110">
        <f>+('KBOS -- Logan Data'!C110+'KBED -- Bedford Data'!C110)/2</f>
        <v>0</v>
      </c>
      <c r="D110">
        <f>+('KBOS -- Logan Data'!D110+'KBED -- Bedford Data'!D110)/2</f>
        <v>0</v>
      </c>
      <c r="E110">
        <f>+('KBOS -- Logan Data'!E110+'KBED -- Bedford Data'!E110)/2</f>
        <v>0</v>
      </c>
      <c r="F110">
        <f>+('KBOS -- Logan Data'!F110+'KBED -- Bedford Data'!F110)/2</f>
        <v>0</v>
      </c>
      <c r="G110">
        <f>+('KBOS -- Logan Data'!G110+'KBED -- Bedford Data'!G110)/2</f>
        <v>0</v>
      </c>
      <c r="H110">
        <f>+('KBOS -- Logan Data'!H110+'KBED -- Bedford Data'!H110)/2</f>
        <v>0</v>
      </c>
      <c r="I110">
        <f>+('KBOS -- Logan Data'!I110+'KBED -- Bedford Data'!I110)/2</f>
        <v>0</v>
      </c>
      <c r="J110">
        <f>+('KBOS -- Logan Data'!J110+'KBED -- Bedford Data'!J110)/2</f>
        <v>0</v>
      </c>
      <c r="K110">
        <f>+('KBOS -- Logan Data'!K110+'KBED -- Bedford Data'!K110)/2</f>
        <v>0</v>
      </c>
      <c r="L110">
        <f>+('KBOS -- Logan Data'!L110+'KBED -- Bedford Data'!L110)/2</f>
        <v>0</v>
      </c>
      <c r="M110">
        <f>+('KBOS -- Logan Data'!M110+'KBED -- Bedford Data'!M110)/2</f>
        <v>0</v>
      </c>
      <c r="N110">
        <f>+('KBOS -- Logan Data'!R110+'KBED -- Bedford Data'!R110)/2</f>
        <v>0</v>
      </c>
      <c r="O110">
        <f>+('KBOS -- Logan Data'!S110+'KBED -- Bedford Data'!S110)/2</f>
        <v>0</v>
      </c>
      <c r="P110">
        <f>+('KBOS -- Logan Data'!T110+'KBED -- Bedford Data'!T110)/2</f>
        <v>0</v>
      </c>
      <c r="Q110">
        <f>+('KBOS -- Logan Data'!U110+'KBED -- Bedford Data'!U110)/2</f>
        <v>0</v>
      </c>
      <c r="R110">
        <f>+('KBOS -- Logan Data'!V110+'KBED -- Bedford Data'!V110)/2</f>
        <v>0</v>
      </c>
      <c r="S110">
        <f>+('KBOS -- Logan Data'!W110+'KBED -- Bedford Data'!W110)/2</f>
        <v>0</v>
      </c>
      <c r="T110">
        <f>+('KBOS -- Logan Data'!X110+'KBED -- Bedford Data'!X110)/2</f>
        <v>0</v>
      </c>
      <c r="U110">
        <f>+('KBOS -- Logan Data'!Y110+'KBED -- Bedford Data'!Y110)/2</f>
        <v>0</v>
      </c>
      <c r="V110">
        <f>+('KBOS -- Logan Data'!Z110+'KBED -- Bedford Data'!Z110)/2</f>
        <v>0.1</v>
      </c>
      <c r="W110">
        <f>+('KBOS -- Logan Data'!AA110+'KBED -- Bedford Data'!AA110)/2</f>
        <v>0.15</v>
      </c>
      <c r="X110">
        <f>+('KBOS -- Logan Data'!AB110+'KBED -- Bedford Data'!AB110)/2</f>
        <v>0.35</v>
      </c>
      <c r="Y110">
        <f>+('KBOS -- Logan Data'!AH110+'KBED -- Bedford Data'!AH110)/2</f>
        <v>0.7</v>
      </c>
      <c r="Z110">
        <f>+('KBOS -- Logan Data'!AI110+'KBED -- Bedford Data'!AI110)/2</f>
        <v>1.35</v>
      </c>
      <c r="AA110">
        <f>+('KBOS -- Logan Data'!AJ110+'KBED -- Bedford Data'!AJ110)/2</f>
        <v>2.5499999999999998</v>
      </c>
      <c r="AB110">
        <f>+('KBOS -- Logan Data'!AK110+'KBED -- Bedford Data'!AK110)/2</f>
        <v>4.5</v>
      </c>
      <c r="AC110">
        <f>+('KBOS -- Logan Data'!AL110+'KBED -- Bedford Data'!AL110)/2</f>
        <v>7.35</v>
      </c>
      <c r="AD110">
        <f>+('KBOS -- Logan Data'!AM110+'KBED -- Bedford Data'!AM110)/2</f>
        <v>11.1</v>
      </c>
      <c r="AE110">
        <f>+('KBOS -- Logan Data'!AN110+'KBED -- Bedford Data'!AN110)/2</f>
        <v>15.85</v>
      </c>
      <c r="AF110">
        <f>+('KBOS -- Logan Data'!AO110+'KBED -- Bedford Data'!AO110)/2</f>
        <v>21.799999999999997</v>
      </c>
      <c r="AG110">
        <f>+('KBOS -- Logan Data'!AP110+'KBED -- Bedford Data'!AP110)/2</f>
        <v>29.35</v>
      </c>
      <c r="AH110">
        <f>+('KBOS -- Logan Data'!AQ110+'KBED -- Bedford Data'!AQ110)/2</f>
        <v>38.599999999999994</v>
      </c>
      <c r="AI110">
        <f>+('KBOS -- Logan Data'!AR110+'KBED -- Bedford Data'!AR110)/2</f>
        <v>49.25</v>
      </c>
    </row>
    <row r="111" spans="1:35" x14ac:dyDescent="0.25">
      <c r="A111" s="1">
        <v>39661</v>
      </c>
      <c r="B111">
        <f>+('KBOS -- Logan Data'!B111+'KBED -- Bedford Data'!B111)/2</f>
        <v>0</v>
      </c>
      <c r="C111">
        <f>+('KBOS -- Logan Data'!C111+'KBED -- Bedford Data'!C111)/2</f>
        <v>0</v>
      </c>
      <c r="D111">
        <f>+('KBOS -- Logan Data'!D111+'KBED -- Bedford Data'!D111)/2</f>
        <v>0</v>
      </c>
      <c r="E111">
        <f>+('KBOS -- Logan Data'!E111+'KBED -- Bedford Data'!E111)/2</f>
        <v>0</v>
      </c>
      <c r="F111">
        <f>+('KBOS -- Logan Data'!F111+'KBED -- Bedford Data'!F111)/2</f>
        <v>0</v>
      </c>
      <c r="G111">
        <f>+('KBOS -- Logan Data'!G111+'KBED -- Bedford Data'!G111)/2</f>
        <v>0</v>
      </c>
      <c r="H111">
        <f>+('KBOS -- Logan Data'!H111+'KBED -- Bedford Data'!H111)/2</f>
        <v>0</v>
      </c>
      <c r="I111">
        <f>+('KBOS -- Logan Data'!I111+'KBED -- Bedford Data'!I111)/2</f>
        <v>0</v>
      </c>
      <c r="J111">
        <f>+('KBOS -- Logan Data'!J111+'KBED -- Bedford Data'!J111)/2</f>
        <v>0</v>
      </c>
      <c r="K111">
        <f>+('KBOS -- Logan Data'!K111+'KBED -- Bedford Data'!K111)/2</f>
        <v>0</v>
      </c>
      <c r="L111">
        <f>+('KBOS -- Logan Data'!L111+'KBED -- Bedford Data'!L111)/2</f>
        <v>0</v>
      </c>
      <c r="M111">
        <f>+('KBOS -- Logan Data'!M111+'KBED -- Bedford Data'!M111)/2</f>
        <v>0</v>
      </c>
      <c r="N111">
        <f>+('KBOS -- Logan Data'!R111+'KBED -- Bedford Data'!R111)/2</f>
        <v>0.15</v>
      </c>
      <c r="O111">
        <f>+('KBOS -- Logan Data'!S111+'KBED -- Bedford Data'!S111)/2</f>
        <v>0.25</v>
      </c>
      <c r="P111">
        <f>+('KBOS -- Logan Data'!T111+'KBED -- Bedford Data'!T111)/2</f>
        <v>0.75</v>
      </c>
      <c r="Q111">
        <f>+('KBOS -- Logan Data'!U111+'KBED -- Bedford Data'!U111)/2</f>
        <v>1.1000000000000001</v>
      </c>
      <c r="R111">
        <f>+('KBOS -- Logan Data'!V111+'KBED -- Bedford Data'!V111)/2</f>
        <v>1.7</v>
      </c>
      <c r="S111">
        <f>+('KBOS -- Logan Data'!W111+'KBED -- Bedford Data'!W111)/2</f>
        <v>2.4</v>
      </c>
      <c r="T111">
        <f>+('KBOS -- Logan Data'!X111+'KBED -- Bedford Data'!X111)/2</f>
        <v>3.25</v>
      </c>
      <c r="U111">
        <f>+('KBOS -- Logan Data'!Y111+'KBED -- Bedford Data'!Y111)/2</f>
        <v>4.45</v>
      </c>
      <c r="V111">
        <f>+('KBOS -- Logan Data'!Z111+'KBED -- Bedford Data'!Z111)/2</f>
        <v>5.85</v>
      </c>
      <c r="W111">
        <f>+('KBOS -- Logan Data'!AA111+'KBED -- Bedford Data'!AA111)/2</f>
        <v>7.4</v>
      </c>
      <c r="X111">
        <f>+('KBOS -- Logan Data'!AB111+'KBED -- Bedford Data'!AB111)/2</f>
        <v>9.4500000000000011</v>
      </c>
      <c r="Y111">
        <f>+('KBOS -- Logan Data'!AH111+'KBED -- Bedford Data'!AH111)/2</f>
        <v>12.4</v>
      </c>
      <c r="Z111">
        <f>+('KBOS -- Logan Data'!AI111+'KBED -- Bedford Data'!AI111)/2</f>
        <v>15.899999999999999</v>
      </c>
      <c r="AA111">
        <f>+('KBOS -- Logan Data'!AJ111+'KBED -- Bedford Data'!AJ111)/2</f>
        <v>20.549999999999997</v>
      </c>
      <c r="AB111">
        <f>+('KBOS -- Logan Data'!AK111+'KBED -- Bedford Data'!AK111)/2</f>
        <v>26.650000000000002</v>
      </c>
      <c r="AC111">
        <f>+('KBOS -- Logan Data'!AL111+'KBED -- Bedford Data'!AL111)/2</f>
        <v>34.85</v>
      </c>
      <c r="AD111">
        <f>+('KBOS -- Logan Data'!AM111+'KBED -- Bedford Data'!AM111)/2</f>
        <v>44.9</v>
      </c>
      <c r="AE111">
        <f>+('KBOS -- Logan Data'!AN111+'KBED -- Bedford Data'!AN111)/2</f>
        <v>57.25</v>
      </c>
      <c r="AF111">
        <f>+('KBOS -- Logan Data'!AO111+'KBED -- Bedford Data'!AO111)/2</f>
        <v>71.849999999999994</v>
      </c>
      <c r="AG111">
        <f>+('KBOS -- Logan Data'!AP111+'KBED -- Bedford Data'!AP111)/2</f>
        <v>87.95</v>
      </c>
      <c r="AH111">
        <f>+('KBOS -- Logan Data'!AQ111+'KBED -- Bedford Data'!AQ111)/2</f>
        <v>105.94999999999999</v>
      </c>
      <c r="AI111">
        <f>+('KBOS -- Logan Data'!AR111+'KBED -- Bedford Data'!AR111)/2</f>
        <v>125.4</v>
      </c>
    </row>
    <row r="112" spans="1:35" x14ac:dyDescent="0.25">
      <c r="A112" s="1">
        <v>39692</v>
      </c>
      <c r="B112">
        <f>+('KBOS -- Logan Data'!B112+'KBED -- Bedford Data'!B112)/2</f>
        <v>0.05</v>
      </c>
      <c r="C112">
        <f>+('KBOS -- Logan Data'!C112+'KBED -- Bedford Data'!C112)/2</f>
        <v>0.1</v>
      </c>
      <c r="D112">
        <f>+('KBOS -- Logan Data'!D112+'KBED -- Bedford Data'!D112)/2</f>
        <v>0.25</v>
      </c>
      <c r="E112">
        <f>+('KBOS -- Logan Data'!E112+'KBED -- Bedford Data'!E112)/2</f>
        <v>0.5</v>
      </c>
      <c r="F112">
        <f>+('KBOS -- Logan Data'!F112+'KBED -- Bedford Data'!F112)/2</f>
        <v>0.85</v>
      </c>
      <c r="G112">
        <f>+('KBOS -- Logan Data'!G112+'KBED -- Bedford Data'!G112)/2</f>
        <v>1.4</v>
      </c>
      <c r="H112">
        <f>+('KBOS -- Logan Data'!H112+'KBED -- Bedford Data'!H112)/2</f>
        <v>2.0499999999999998</v>
      </c>
      <c r="I112">
        <f>+('KBOS -- Logan Data'!I112+'KBED -- Bedford Data'!I112)/2</f>
        <v>2.9</v>
      </c>
      <c r="J112">
        <f>+('KBOS -- Logan Data'!J112+'KBED -- Bedford Data'!J112)/2</f>
        <v>3.9</v>
      </c>
      <c r="K112">
        <f>+('KBOS -- Logan Data'!K112+'KBED -- Bedford Data'!K112)/2</f>
        <v>5.05</v>
      </c>
      <c r="L112">
        <f>+('KBOS -- Logan Data'!L112+'KBED -- Bedford Data'!L112)/2</f>
        <v>6.6</v>
      </c>
      <c r="M112">
        <f>+('KBOS -- Logan Data'!M112+'KBED -- Bedford Data'!M112)/2</f>
        <v>8.2000000000000011</v>
      </c>
      <c r="N112">
        <f>+('KBOS -- Logan Data'!R112+'KBED -- Bedford Data'!R112)/2</f>
        <v>10</v>
      </c>
      <c r="O112">
        <f>+('KBOS -- Logan Data'!S112+'KBED -- Bedford Data'!S112)/2</f>
        <v>12.1</v>
      </c>
      <c r="P112">
        <f>+('KBOS -- Logan Data'!T112+'KBED -- Bedford Data'!T112)/2</f>
        <v>14.65</v>
      </c>
      <c r="Q112">
        <f>+('KBOS -- Logan Data'!U112+'KBED -- Bedford Data'!U112)/2</f>
        <v>17.600000000000001</v>
      </c>
      <c r="R112">
        <f>+('KBOS -- Logan Data'!V112+'KBED -- Bedford Data'!V112)/2</f>
        <v>21.1</v>
      </c>
      <c r="S112">
        <f>+('KBOS -- Logan Data'!W112+'KBED -- Bedford Data'!W112)/2</f>
        <v>25.400000000000002</v>
      </c>
      <c r="T112">
        <f>+('KBOS -- Logan Data'!X112+'KBED -- Bedford Data'!X112)/2</f>
        <v>30.45</v>
      </c>
      <c r="U112">
        <f>+('KBOS -- Logan Data'!Y112+'KBED -- Bedford Data'!Y112)/2</f>
        <v>35.85</v>
      </c>
      <c r="V112">
        <f>+('KBOS -- Logan Data'!Z112+'KBED -- Bedford Data'!Z112)/2</f>
        <v>42.099999999999994</v>
      </c>
      <c r="W112">
        <f>+('KBOS -- Logan Data'!AA112+'KBED -- Bedford Data'!AA112)/2</f>
        <v>49.1</v>
      </c>
      <c r="X112">
        <f>+('KBOS -- Logan Data'!AB112+'KBED -- Bedford Data'!AB112)/2</f>
        <v>57</v>
      </c>
      <c r="Y112">
        <f>+('KBOS -- Logan Data'!AH112+'KBED -- Bedford Data'!AH112)/2</f>
        <v>66.5</v>
      </c>
      <c r="Z112">
        <f>+('KBOS -- Logan Data'!AI112+'KBED -- Bedford Data'!AI112)/2</f>
        <v>77.45</v>
      </c>
      <c r="AA112">
        <f>+('KBOS -- Logan Data'!AJ112+'KBED -- Bedford Data'!AJ112)/2</f>
        <v>89.95</v>
      </c>
      <c r="AB112">
        <f>+('KBOS -- Logan Data'!AK112+'KBED -- Bedford Data'!AK112)/2</f>
        <v>104.25</v>
      </c>
      <c r="AC112">
        <f>+('KBOS -- Logan Data'!AL112+'KBED -- Bedford Data'!AL112)/2</f>
        <v>120.05</v>
      </c>
      <c r="AD112">
        <f>+('KBOS -- Logan Data'!AM112+'KBED -- Bedford Data'!AM112)/2</f>
        <v>137.80000000000001</v>
      </c>
      <c r="AE112">
        <f>+('KBOS -- Logan Data'!AN112+'KBED -- Bedford Data'!AN112)/2</f>
        <v>157.5</v>
      </c>
      <c r="AF112">
        <f>+('KBOS -- Logan Data'!AO112+'KBED -- Bedford Data'!AO112)/2</f>
        <v>178.4</v>
      </c>
      <c r="AG112">
        <f>+('KBOS -- Logan Data'!AP112+'KBED -- Bedford Data'!AP112)/2</f>
        <v>200</v>
      </c>
      <c r="AH112">
        <f>+('KBOS -- Logan Data'!AQ112+'KBED -- Bedford Data'!AQ112)/2</f>
        <v>222.45</v>
      </c>
      <c r="AI112">
        <f>+('KBOS -- Logan Data'!AR112+'KBED -- Bedford Data'!AR112)/2</f>
        <v>246.1</v>
      </c>
    </row>
    <row r="113" spans="1:35" x14ac:dyDescent="0.25">
      <c r="A113" s="1">
        <v>39722</v>
      </c>
      <c r="B113">
        <f>+('KBOS -- Logan Data'!B113+'KBED -- Bedford Data'!B113)/2</f>
        <v>13</v>
      </c>
      <c r="C113">
        <f>+('KBOS -- Logan Data'!C113+'KBED -- Bedford Data'!C113)/2</f>
        <v>16.25</v>
      </c>
      <c r="D113">
        <f>+('KBOS -- Logan Data'!D113+'KBED -- Bedford Data'!D113)/2</f>
        <v>20.100000000000001</v>
      </c>
      <c r="E113">
        <f>+('KBOS -- Logan Data'!E113+'KBED -- Bedford Data'!E113)/2</f>
        <v>24.400000000000002</v>
      </c>
      <c r="F113">
        <f>+('KBOS -- Logan Data'!F113+'KBED -- Bedford Data'!F113)/2</f>
        <v>29.450000000000003</v>
      </c>
      <c r="G113">
        <f>+('KBOS -- Logan Data'!G113+'KBED -- Bedford Data'!G113)/2</f>
        <v>35.35</v>
      </c>
      <c r="H113">
        <f>+('KBOS -- Logan Data'!H113+'KBED -- Bedford Data'!H113)/2</f>
        <v>42.15</v>
      </c>
      <c r="I113">
        <f>+('KBOS -- Logan Data'!I113+'KBED -- Bedford Data'!I113)/2</f>
        <v>49.8</v>
      </c>
      <c r="J113">
        <f>+('KBOS -- Logan Data'!J113+'KBED -- Bedford Data'!J113)/2</f>
        <v>58.75</v>
      </c>
      <c r="K113">
        <f>+('KBOS -- Logan Data'!K113+'KBED -- Bedford Data'!K113)/2</f>
        <v>68.5</v>
      </c>
      <c r="L113">
        <f>+('KBOS -- Logan Data'!L113+'KBED -- Bedford Data'!L113)/2</f>
        <v>79.45</v>
      </c>
      <c r="M113">
        <f>+('KBOS -- Logan Data'!M113+'KBED -- Bedford Data'!M113)/2</f>
        <v>91.05</v>
      </c>
      <c r="N113">
        <f>+('KBOS -- Logan Data'!R113+'KBED -- Bedford Data'!R113)/2</f>
        <v>103.7</v>
      </c>
      <c r="O113">
        <f>+('KBOS -- Logan Data'!S113+'KBED -- Bedford Data'!S113)/2</f>
        <v>117.8</v>
      </c>
      <c r="P113">
        <f>+('KBOS -- Logan Data'!T113+'KBED -- Bedford Data'!T113)/2</f>
        <v>132.65</v>
      </c>
      <c r="Q113">
        <f>+('KBOS -- Logan Data'!U113+'KBED -- Bedford Data'!U113)/2</f>
        <v>148.65</v>
      </c>
      <c r="R113">
        <f>+('KBOS -- Logan Data'!V113+'KBED -- Bedford Data'!V113)/2</f>
        <v>165.25</v>
      </c>
      <c r="S113">
        <f>+('KBOS -- Logan Data'!W113+'KBED -- Bedford Data'!W113)/2</f>
        <v>183.05</v>
      </c>
      <c r="T113">
        <f>+('KBOS -- Logan Data'!X113+'KBED -- Bedford Data'!X113)/2</f>
        <v>202</v>
      </c>
      <c r="U113">
        <f>+('KBOS -- Logan Data'!Y113+'KBED -- Bedford Data'!Y113)/2</f>
        <v>222.3</v>
      </c>
      <c r="V113">
        <f>+('KBOS -- Logan Data'!Z113+'KBED -- Bedford Data'!Z113)/2</f>
        <v>243.6</v>
      </c>
      <c r="W113">
        <f>+('KBOS -- Logan Data'!AA113+'KBED -- Bedford Data'!AA113)/2</f>
        <v>265.85000000000002</v>
      </c>
      <c r="X113">
        <f>+('KBOS -- Logan Data'!AB113+'KBED -- Bedford Data'!AB113)/2</f>
        <v>289.2</v>
      </c>
      <c r="Y113">
        <f>+('KBOS -- Logan Data'!AH113+'KBED -- Bedford Data'!AH113)/2</f>
        <v>313.64999999999998</v>
      </c>
      <c r="Z113">
        <f>+('KBOS -- Logan Data'!AI113+'KBED -- Bedford Data'!AI113)/2</f>
        <v>339.55</v>
      </c>
      <c r="AA113">
        <f>+('KBOS -- Logan Data'!AJ113+'KBED -- Bedford Data'!AJ113)/2</f>
        <v>366.4</v>
      </c>
      <c r="AB113">
        <f>+('KBOS -- Logan Data'!AK113+'KBED -- Bedford Data'!AK113)/2</f>
        <v>394.45</v>
      </c>
      <c r="AC113">
        <f>+('KBOS -- Logan Data'!AL113+'KBED -- Bedford Data'!AL113)/2</f>
        <v>422.9</v>
      </c>
      <c r="AD113">
        <f>+('KBOS -- Logan Data'!AM113+'KBED -- Bedford Data'!AM113)/2</f>
        <v>452.1</v>
      </c>
      <c r="AE113">
        <f>+('KBOS -- Logan Data'!AN113+'KBED -- Bedford Data'!AN113)/2</f>
        <v>481.6</v>
      </c>
      <c r="AF113">
        <f>+('KBOS -- Logan Data'!AO113+'KBED -- Bedford Data'!AO113)/2</f>
        <v>511.65</v>
      </c>
      <c r="AG113">
        <f>+('KBOS -- Logan Data'!AP113+'KBED -- Bedford Data'!AP113)/2</f>
        <v>541.95000000000005</v>
      </c>
      <c r="AH113">
        <f>+('KBOS -- Logan Data'!AQ113+'KBED -- Bedford Data'!AQ113)/2</f>
        <v>572.45000000000005</v>
      </c>
      <c r="AI113">
        <f>+('KBOS -- Logan Data'!AR113+'KBED -- Bedford Data'!AR113)/2</f>
        <v>603.29999999999995</v>
      </c>
    </row>
    <row r="114" spans="1:35" x14ac:dyDescent="0.25">
      <c r="A114" s="1">
        <v>39753</v>
      </c>
      <c r="B114">
        <f>+('KBOS -- Logan Data'!B114+'KBED -- Bedford Data'!B114)/2</f>
        <v>96.199999999999989</v>
      </c>
      <c r="C114">
        <f>+('KBOS -- Logan Data'!C114+'KBED -- Bedford Data'!C114)/2</f>
        <v>108.2</v>
      </c>
      <c r="D114">
        <f>+('KBOS -- Logan Data'!D114+'KBED -- Bedford Data'!D114)/2</f>
        <v>120.9</v>
      </c>
      <c r="E114">
        <f>+('KBOS -- Logan Data'!E114+'KBED -- Bedford Data'!E114)/2</f>
        <v>134.6</v>
      </c>
      <c r="F114">
        <f>+('KBOS -- Logan Data'!F114+'KBED -- Bedford Data'!F114)/2</f>
        <v>149.1</v>
      </c>
      <c r="G114">
        <f>+('KBOS -- Logan Data'!G114+'KBED -- Bedford Data'!G114)/2</f>
        <v>164.35</v>
      </c>
      <c r="H114">
        <f>+('KBOS -- Logan Data'!H114+'KBED -- Bedford Data'!H114)/2</f>
        <v>180.65</v>
      </c>
      <c r="I114">
        <f>+('KBOS -- Logan Data'!I114+'KBED -- Bedford Data'!I114)/2</f>
        <v>198</v>
      </c>
      <c r="J114">
        <f>+('KBOS -- Logan Data'!J114+'KBED -- Bedford Data'!J114)/2</f>
        <v>216.25</v>
      </c>
      <c r="K114">
        <f>+('KBOS -- Logan Data'!K114+'KBED -- Bedford Data'!K114)/2</f>
        <v>235.55</v>
      </c>
      <c r="L114">
        <f>+('KBOS -- Logan Data'!L114+'KBED -- Bedford Data'!L114)/2</f>
        <v>255.35</v>
      </c>
      <c r="M114">
        <f>+('KBOS -- Logan Data'!M114+'KBED -- Bedford Data'!M114)/2</f>
        <v>276.14999999999998</v>
      </c>
      <c r="N114">
        <f>+('KBOS -- Logan Data'!R114+'KBED -- Bedford Data'!R114)/2</f>
        <v>297.2</v>
      </c>
      <c r="O114">
        <f>+('KBOS -- Logan Data'!S114+'KBED -- Bedford Data'!S114)/2</f>
        <v>318.89999999999998</v>
      </c>
      <c r="P114">
        <f>+('KBOS -- Logan Data'!T114+'KBED -- Bedford Data'!T114)/2</f>
        <v>341.15</v>
      </c>
      <c r="Q114">
        <f>+('KBOS -- Logan Data'!U114+'KBED -- Bedford Data'!U114)/2</f>
        <v>363.85</v>
      </c>
      <c r="R114">
        <f>+('KBOS -- Logan Data'!V114+'KBED -- Bedford Data'!V114)/2</f>
        <v>387.04999999999995</v>
      </c>
      <c r="S114">
        <f>+('KBOS -- Logan Data'!W114+'KBED -- Bedford Data'!W114)/2</f>
        <v>410.85</v>
      </c>
      <c r="T114">
        <f>+('KBOS -- Logan Data'!X114+'KBED -- Bedford Data'!X114)/2</f>
        <v>435.70000000000005</v>
      </c>
      <c r="U114">
        <f>+('KBOS -- Logan Data'!Y114+'KBED -- Bedford Data'!Y114)/2</f>
        <v>461.95</v>
      </c>
      <c r="V114">
        <f>+('KBOS -- Logan Data'!Z114+'KBED -- Bedford Data'!Z114)/2</f>
        <v>488.9</v>
      </c>
      <c r="W114">
        <f>+('KBOS -- Logan Data'!AA114+'KBED -- Bedford Data'!AA114)/2</f>
        <v>516.95000000000005</v>
      </c>
      <c r="X114">
        <f>+('KBOS -- Logan Data'!AB114+'KBED -- Bedford Data'!AB114)/2</f>
        <v>545.20000000000005</v>
      </c>
      <c r="Y114">
        <f>+('KBOS -- Logan Data'!AH114+'KBED -- Bedford Data'!AH114)/2</f>
        <v>573.95000000000005</v>
      </c>
      <c r="Z114">
        <f>+('KBOS -- Logan Data'!AI114+'KBED -- Bedford Data'!AI114)/2</f>
        <v>602.85</v>
      </c>
      <c r="AA114">
        <f>+('KBOS -- Logan Data'!AJ114+'KBED -- Bedford Data'!AJ114)/2</f>
        <v>631.95000000000005</v>
      </c>
      <c r="AB114">
        <f>+('KBOS -- Logan Data'!AK114+'KBED -- Bedford Data'!AK114)/2</f>
        <v>661.35</v>
      </c>
      <c r="AC114">
        <f>+('KBOS -- Logan Data'!AL114+'KBED -- Bedford Data'!AL114)/2</f>
        <v>690.7</v>
      </c>
      <c r="AD114">
        <f>+('KBOS -- Logan Data'!AM114+'KBED -- Bedford Data'!AM114)/2</f>
        <v>720.4</v>
      </c>
      <c r="AE114">
        <f>+('KBOS -- Logan Data'!AN114+'KBED -- Bedford Data'!AN114)/2</f>
        <v>750.2</v>
      </c>
      <c r="AF114">
        <f>+('KBOS -- Logan Data'!AO114+'KBED -- Bedford Data'!AO114)/2</f>
        <v>780.05</v>
      </c>
      <c r="AG114">
        <f>+('KBOS -- Logan Data'!AP114+'KBED -- Bedford Data'!AP114)/2</f>
        <v>810.15000000000009</v>
      </c>
      <c r="AH114">
        <f>+('KBOS -- Logan Data'!AQ114+'KBED -- Bedford Data'!AQ114)/2</f>
        <v>840.1</v>
      </c>
      <c r="AI114">
        <f>+('KBOS -- Logan Data'!AR114+'KBED -- Bedford Data'!AR114)/2</f>
        <v>870.2</v>
      </c>
    </row>
    <row r="115" spans="1:35" x14ac:dyDescent="0.25">
      <c r="A115" s="1">
        <v>39783</v>
      </c>
      <c r="B115">
        <f>+('KBOS -- Logan Data'!B115+'KBED -- Bedford Data'!B115)/2</f>
        <v>212.2</v>
      </c>
      <c r="C115">
        <f>+('KBOS -- Logan Data'!C115+'KBED -- Bedford Data'!C115)/2</f>
        <v>232.89999999999998</v>
      </c>
      <c r="D115">
        <f>+('KBOS -- Logan Data'!D115+'KBED -- Bedford Data'!D115)/2</f>
        <v>254.45000000000002</v>
      </c>
      <c r="E115">
        <f>+('KBOS -- Logan Data'!E115+'KBED -- Bedford Data'!E115)/2</f>
        <v>276.7</v>
      </c>
      <c r="F115">
        <f>+('KBOS -- Logan Data'!F115+'KBED -- Bedford Data'!F115)/2</f>
        <v>299.85000000000002</v>
      </c>
      <c r="G115">
        <f>+('KBOS -- Logan Data'!G115+'KBED -- Bedford Data'!G115)/2</f>
        <v>323.54999999999995</v>
      </c>
      <c r="H115">
        <f>+('KBOS -- Logan Data'!H115+'KBED -- Bedford Data'!H115)/2</f>
        <v>348.15</v>
      </c>
      <c r="I115">
        <f>+('KBOS -- Logan Data'!I115+'KBED -- Bedford Data'!I115)/2</f>
        <v>373.2</v>
      </c>
      <c r="J115">
        <f>+('KBOS -- Logan Data'!J115+'KBED -- Bedford Data'!J115)/2</f>
        <v>399</v>
      </c>
      <c r="K115">
        <f>+('KBOS -- Logan Data'!K115+'KBED -- Bedford Data'!K115)/2</f>
        <v>425.4</v>
      </c>
      <c r="L115">
        <f>+('KBOS -- Logan Data'!L115+'KBED -- Bedford Data'!L115)/2</f>
        <v>452.1</v>
      </c>
      <c r="M115">
        <f>+('KBOS -- Logan Data'!M115+'KBED -- Bedford Data'!M115)/2</f>
        <v>479.45</v>
      </c>
      <c r="N115">
        <f>+('KBOS -- Logan Data'!R115+'KBED -- Bedford Data'!R115)/2</f>
        <v>507.15000000000003</v>
      </c>
      <c r="O115">
        <f>+('KBOS -- Logan Data'!S115+'KBED -- Bedford Data'!S115)/2</f>
        <v>535.20000000000005</v>
      </c>
      <c r="P115">
        <f>+('KBOS -- Logan Data'!T115+'KBED -- Bedford Data'!T115)/2</f>
        <v>563.34999999999991</v>
      </c>
      <c r="Q115">
        <f>+('KBOS -- Logan Data'!U115+'KBED -- Bedford Data'!U115)/2</f>
        <v>591.79999999999995</v>
      </c>
      <c r="R115">
        <f>+('KBOS -- Logan Data'!V115+'KBED -- Bedford Data'!V115)/2</f>
        <v>620.35</v>
      </c>
      <c r="S115">
        <f>+('KBOS -- Logan Data'!W115+'KBED -- Bedford Data'!W115)/2</f>
        <v>649.29999999999995</v>
      </c>
      <c r="T115">
        <f>+('KBOS -- Logan Data'!X115+'KBED -- Bedford Data'!X115)/2</f>
        <v>678.3</v>
      </c>
      <c r="U115">
        <f>+('KBOS -- Logan Data'!Y115+'KBED -- Bedford Data'!Y115)/2</f>
        <v>707.4</v>
      </c>
      <c r="V115">
        <f>+('KBOS -- Logan Data'!Z115+'KBED -- Bedford Data'!Z115)/2</f>
        <v>736.8</v>
      </c>
      <c r="W115">
        <f>+('KBOS -- Logan Data'!AA115+'KBED -- Bedford Data'!AA115)/2</f>
        <v>766.3</v>
      </c>
      <c r="X115">
        <f>+('KBOS -- Logan Data'!AB115+'KBED -- Bedford Data'!AB115)/2</f>
        <v>796.15000000000009</v>
      </c>
      <c r="Y115">
        <f>+('KBOS -- Logan Data'!AH115+'KBED -- Bedford Data'!AH115)/2</f>
        <v>826.34999999999991</v>
      </c>
      <c r="Z115">
        <f>+('KBOS -- Logan Data'!AI115+'KBED -- Bedford Data'!AI115)/2</f>
        <v>857.1</v>
      </c>
      <c r="AA115">
        <f>+('KBOS -- Logan Data'!AJ115+'KBED -- Bedford Data'!AJ115)/2</f>
        <v>888</v>
      </c>
      <c r="AB115">
        <f>+('KBOS -- Logan Data'!AK115+'KBED -- Bedford Data'!AK115)/2</f>
        <v>919</v>
      </c>
      <c r="AC115">
        <f>+('KBOS -- Logan Data'!AL115+'KBED -- Bedford Data'!AL115)/2</f>
        <v>950</v>
      </c>
      <c r="AD115">
        <f>+('KBOS -- Logan Data'!AM115+'KBED -- Bedford Data'!AM115)/2</f>
        <v>981</v>
      </c>
      <c r="AE115">
        <f>+('KBOS -- Logan Data'!AN115+'KBED -- Bedford Data'!AN115)/2</f>
        <v>1012</v>
      </c>
      <c r="AF115">
        <f>+('KBOS -- Logan Data'!AO115+'KBED -- Bedford Data'!AO115)/2</f>
        <v>1043</v>
      </c>
      <c r="AG115">
        <f>+('KBOS -- Logan Data'!AP115+'KBED -- Bedford Data'!AP115)/2</f>
        <v>1074</v>
      </c>
      <c r="AH115">
        <f>+('KBOS -- Logan Data'!AQ115+'KBED -- Bedford Data'!AQ115)/2</f>
        <v>1105</v>
      </c>
      <c r="AI115">
        <f>+('KBOS -- Logan Data'!AR115+'KBED -- Bedford Data'!AR115)/2</f>
        <v>1136</v>
      </c>
    </row>
    <row r="116" spans="1:35" x14ac:dyDescent="0.25">
      <c r="A116" s="1">
        <v>39814</v>
      </c>
      <c r="B116">
        <f>+('KBOS -- Logan Data'!B116+'KBED -- Bedford Data'!B116)/2</f>
        <v>450.9</v>
      </c>
      <c r="C116">
        <f>+('KBOS -- Logan Data'!C116+'KBED -- Bedford Data'!C116)/2</f>
        <v>481.59999999999997</v>
      </c>
      <c r="D116">
        <f>+('KBOS -- Logan Data'!D116+'KBED -- Bedford Data'!D116)/2</f>
        <v>512.59999999999991</v>
      </c>
      <c r="E116">
        <f>+('KBOS -- Logan Data'!E116+'KBED -- Bedford Data'!E116)/2</f>
        <v>543.59999999999991</v>
      </c>
      <c r="F116">
        <f>+('KBOS -- Logan Data'!F116+'KBED -- Bedford Data'!F116)/2</f>
        <v>574.59999999999991</v>
      </c>
      <c r="G116">
        <f>+('KBOS -- Logan Data'!G116+'KBED -- Bedford Data'!G116)/2</f>
        <v>605.59999999999991</v>
      </c>
      <c r="H116">
        <f>+('KBOS -- Logan Data'!H116+'KBED -- Bedford Data'!H116)/2</f>
        <v>636.59999999999991</v>
      </c>
      <c r="I116">
        <f>+('KBOS -- Logan Data'!I116+'KBED -- Bedford Data'!I116)/2</f>
        <v>667.59999999999991</v>
      </c>
      <c r="J116">
        <f>+('KBOS -- Logan Data'!J116+'KBED -- Bedford Data'!J116)/2</f>
        <v>698.59999999999991</v>
      </c>
      <c r="K116">
        <f>+('KBOS -- Logan Data'!K116+'KBED -- Bedford Data'!K116)/2</f>
        <v>729.59999999999991</v>
      </c>
      <c r="L116">
        <f>+('KBOS -- Logan Data'!L116+'KBED -- Bedford Data'!L116)/2</f>
        <v>760.59999999999991</v>
      </c>
      <c r="M116">
        <f>+('KBOS -- Logan Data'!M116+'KBED -- Bedford Data'!M116)/2</f>
        <v>791.59999999999991</v>
      </c>
      <c r="N116">
        <f>+('KBOS -- Logan Data'!R116+'KBED -- Bedford Data'!R116)/2</f>
        <v>822.59999999999991</v>
      </c>
      <c r="O116">
        <f>+('KBOS -- Logan Data'!S116+'KBED -- Bedford Data'!S116)/2</f>
        <v>853.59999999999991</v>
      </c>
      <c r="P116">
        <f>+('KBOS -- Logan Data'!T116+'KBED -- Bedford Data'!T116)/2</f>
        <v>884.59999999999991</v>
      </c>
      <c r="Q116">
        <f>+('KBOS -- Logan Data'!U116+'KBED -- Bedford Data'!U116)/2</f>
        <v>915.59999999999991</v>
      </c>
      <c r="R116">
        <f>+('KBOS -- Logan Data'!V116+'KBED -- Bedford Data'!V116)/2</f>
        <v>946.59999999999991</v>
      </c>
      <c r="S116">
        <f>+('KBOS -- Logan Data'!W116+'KBED -- Bedford Data'!W116)/2</f>
        <v>977.59999999999991</v>
      </c>
      <c r="T116">
        <f>+('KBOS -- Logan Data'!X116+'KBED -- Bedford Data'!X116)/2</f>
        <v>1008.5999999999999</v>
      </c>
      <c r="U116">
        <f>+('KBOS -- Logan Data'!Y116+'KBED -- Bedford Data'!Y116)/2</f>
        <v>1039.5999999999999</v>
      </c>
      <c r="V116">
        <f>+('KBOS -- Logan Data'!Z116+'KBED -- Bedford Data'!Z116)/2</f>
        <v>1070.5999999999999</v>
      </c>
      <c r="W116">
        <f>+('KBOS -- Logan Data'!AA116+'KBED -- Bedford Data'!AA116)/2</f>
        <v>1101.5999999999999</v>
      </c>
      <c r="X116">
        <f>+('KBOS -- Logan Data'!AB116+'KBED -- Bedford Data'!AB116)/2</f>
        <v>1132.5999999999999</v>
      </c>
      <c r="Y116">
        <f>+('KBOS -- Logan Data'!AH116+'KBED -- Bedford Data'!AH116)/2</f>
        <v>1163.5999999999999</v>
      </c>
      <c r="Z116">
        <f>+('KBOS -- Logan Data'!AI116+'KBED -- Bedford Data'!AI116)/2</f>
        <v>1194.5999999999999</v>
      </c>
      <c r="AA116">
        <f>+('KBOS -- Logan Data'!AJ116+'KBED -- Bedford Data'!AJ116)/2</f>
        <v>1225.5999999999999</v>
      </c>
      <c r="AB116">
        <f>+('KBOS -- Logan Data'!AK116+'KBED -- Bedford Data'!AK116)/2</f>
        <v>1256.5999999999999</v>
      </c>
      <c r="AC116">
        <f>+('KBOS -- Logan Data'!AL116+'KBED -- Bedford Data'!AL116)/2</f>
        <v>1287.5999999999999</v>
      </c>
      <c r="AD116">
        <f>+('KBOS -- Logan Data'!AM116+'KBED -- Bedford Data'!AM116)/2</f>
        <v>1318.6</v>
      </c>
      <c r="AE116">
        <f>+('KBOS -- Logan Data'!AN116+'KBED -- Bedford Data'!AN116)/2</f>
        <v>1349.6</v>
      </c>
      <c r="AF116">
        <f>+('KBOS -- Logan Data'!AO116+'KBED -- Bedford Data'!AO116)/2</f>
        <v>1380.6</v>
      </c>
      <c r="AG116">
        <f>+('KBOS -- Logan Data'!AP116+'KBED -- Bedford Data'!AP116)/2</f>
        <v>1411.6</v>
      </c>
      <c r="AH116">
        <f>+('KBOS -- Logan Data'!AQ116+'KBED -- Bedford Data'!AQ116)/2</f>
        <v>1442.6</v>
      </c>
      <c r="AI116">
        <f>+('KBOS -- Logan Data'!AR116+'KBED -- Bedford Data'!AR116)/2</f>
        <v>1473.6</v>
      </c>
    </row>
    <row r="117" spans="1:35" x14ac:dyDescent="0.25">
      <c r="A117" s="1">
        <v>39845</v>
      </c>
      <c r="B117">
        <f>+('KBOS -- Logan Data'!B117+'KBED -- Bedford Data'!B117)/2</f>
        <v>224.1</v>
      </c>
      <c r="C117">
        <f>+('KBOS -- Logan Data'!C117+'KBED -- Bedford Data'!C117)/2</f>
        <v>245.75</v>
      </c>
      <c r="D117">
        <f>+('KBOS -- Logan Data'!D117+'KBED -- Bedford Data'!D117)/2</f>
        <v>267.95</v>
      </c>
      <c r="E117">
        <f>+('KBOS -- Logan Data'!E117+'KBED -- Bedford Data'!E117)/2</f>
        <v>291</v>
      </c>
      <c r="F117">
        <f>+('KBOS -- Logan Data'!F117+'KBED -- Bedford Data'!F117)/2</f>
        <v>314.8</v>
      </c>
      <c r="G117">
        <f>+('KBOS -- Logan Data'!G117+'KBED -- Bedford Data'!G117)/2</f>
        <v>339.2</v>
      </c>
      <c r="H117">
        <f>+('KBOS -- Logan Data'!H117+'KBED -- Bedford Data'!H117)/2</f>
        <v>364</v>
      </c>
      <c r="I117">
        <f>+('KBOS -- Logan Data'!I117+'KBED -- Bedford Data'!I117)/2</f>
        <v>389.3</v>
      </c>
      <c r="J117">
        <f>+('KBOS -- Logan Data'!J117+'KBED -- Bedford Data'!J117)/2</f>
        <v>415.05</v>
      </c>
      <c r="K117">
        <f>+('KBOS -- Logan Data'!K117+'KBED -- Bedford Data'!K117)/2</f>
        <v>441</v>
      </c>
      <c r="L117">
        <f>+('KBOS -- Logan Data'!L117+'KBED -- Bedford Data'!L117)/2</f>
        <v>467.3</v>
      </c>
      <c r="M117">
        <f>+('KBOS -- Logan Data'!M117+'KBED -- Bedford Data'!M117)/2</f>
        <v>494</v>
      </c>
      <c r="N117">
        <f>+('KBOS -- Logan Data'!R117+'KBED -- Bedford Data'!R117)/2</f>
        <v>520.9</v>
      </c>
      <c r="O117">
        <f>+('KBOS -- Logan Data'!S117+'KBED -- Bedford Data'!S117)/2</f>
        <v>547.95000000000005</v>
      </c>
      <c r="P117">
        <f>+('KBOS -- Logan Data'!T117+'KBED -- Bedford Data'!T117)/2</f>
        <v>575.25</v>
      </c>
      <c r="Q117">
        <f>+('KBOS -- Logan Data'!U117+'KBED -- Bedford Data'!U117)/2</f>
        <v>602.65000000000009</v>
      </c>
      <c r="R117">
        <f>+('KBOS -- Logan Data'!V117+'KBED -- Bedford Data'!V117)/2</f>
        <v>630.20000000000005</v>
      </c>
      <c r="S117">
        <f>+('KBOS -- Logan Data'!W117+'KBED -- Bedford Data'!W117)/2</f>
        <v>657.75</v>
      </c>
      <c r="T117">
        <f>+('KBOS -- Logan Data'!X117+'KBED -- Bedford Data'!X117)/2</f>
        <v>685.45</v>
      </c>
      <c r="U117">
        <f>+('KBOS -- Logan Data'!Y117+'KBED -- Bedford Data'!Y117)/2</f>
        <v>713.2</v>
      </c>
      <c r="V117">
        <f>+('KBOS -- Logan Data'!Z117+'KBED -- Bedford Data'!Z117)/2</f>
        <v>741.05</v>
      </c>
      <c r="W117">
        <f>+('KBOS -- Logan Data'!AA117+'KBED -- Bedford Data'!AA117)/2</f>
        <v>768.9</v>
      </c>
      <c r="X117">
        <f>+('KBOS -- Logan Data'!AB117+'KBED -- Bedford Data'!AB117)/2</f>
        <v>796.8</v>
      </c>
      <c r="Y117">
        <f>+('KBOS -- Logan Data'!AH117+'KBED -- Bedford Data'!AH117)/2</f>
        <v>824.8</v>
      </c>
      <c r="Z117">
        <f>+('KBOS -- Logan Data'!AI117+'KBED -- Bedford Data'!AI117)/2</f>
        <v>852.8</v>
      </c>
      <c r="AA117">
        <f>+('KBOS -- Logan Data'!AJ117+'KBED -- Bedford Data'!AJ117)/2</f>
        <v>880.8</v>
      </c>
      <c r="AB117">
        <f>+('KBOS -- Logan Data'!AK117+'KBED -- Bedford Data'!AK117)/2</f>
        <v>908.8</v>
      </c>
      <c r="AC117">
        <f>+('KBOS -- Logan Data'!AL117+'KBED -- Bedford Data'!AL117)/2</f>
        <v>936.8</v>
      </c>
      <c r="AD117">
        <f>+('KBOS -- Logan Data'!AM117+'KBED -- Bedford Data'!AM117)/2</f>
        <v>964.8</v>
      </c>
      <c r="AE117">
        <f>+('KBOS -- Logan Data'!AN117+'KBED -- Bedford Data'!AN117)/2</f>
        <v>992.8</v>
      </c>
      <c r="AF117">
        <f>+('KBOS -- Logan Data'!AO117+'KBED -- Bedford Data'!AO117)/2</f>
        <v>1020.8</v>
      </c>
      <c r="AG117">
        <f>+('KBOS -- Logan Data'!AP117+'KBED -- Bedford Data'!AP117)/2</f>
        <v>1048.8</v>
      </c>
      <c r="AH117">
        <f>+('KBOS -- Logan Data'!AQ117+'KBED -- Bedford Data'!AQ117)/2</f>
        <v>1076.8</v>
      </c>
      <c r="AI117">
        <f>+('KBOS -- Logan Data'!AR117+'KBED -- Bedford Data'!AR117)/2</f>
        <v>1104.8</v>
      </c>
    </row>
    <row r="118" spans="1:35" x14ac:dyDescent="0.25">
      <c r="A118" s="1">
        <v>39873</v>
      </c>
      <c r="B118">
        <f>+('KBOS -- Logan Data'!B118+'KBED -- Bedford Data'!B118)/2</f>
        <v>143.65</v>
      </c>
      <c r="C118">
        <f>+('KBOS -- Logan Data'!C118+'KBED -- Bedford Data'!C118)/2</f>
        <v>160.19999999999999</v>
      </c>
      <c r="D118">
        <f>+('KBOS -- Logan Data'!D118+'KBED -- Bedford Data'!D118)/2</f>
        <v>178.10000000000002</v>
      </c>
      <c r="E118">
        <f>+('KBOS -- Logan Data'!E118+'KBED -- Bedford Data'!E118)/2</f>
        <v>197.45</v>
      </c>
      <c r="F118">
        <f>+('KBOS -- Logan Data'!F118+'KBED -- Bedford Data'!F118)/2</f>
        <v>218.45</v>
      </c>
      <c r="G118">
        <f>+('KBOS -- Logan Data'!G118+'KBED -- Bedford Data'!G118)/2</f>
        <v>240.55</v>
      </c>
      <c r="H118">
        <f>+('KBOS -- Logan Data'!H118+'KBED -- Bedford Data'!H118)/2</f>
        <v>263.85000000000002</v>
      </c>
      <c r="I118">
        <f>+('KBOS -- Logan Data'!I118+'KBED -- Bedford Data'!I118)/2</f>
        <v>288.3</v>
      </c>
      <c r="J118">
        <f>+('KBOS -- Logan Data'!J118+'KBED -- Bedford Data'!J118)/2</f>
        <v>313.7</v>
      </c>
      <c r="K118">
        <f>+('KBOS -- Logan Data'!K118+'KBED -- Bedford Data'!K118)/2</f>
        <v>339.85</v>
      </c>
      <c r="L118">
        <f>+('KBOS -- Logan Data'!L118+'KBED -- Bedford Data'!L118)/2</f>
        <v>366.55</v>
      </c>
      <c r="M118">
        <f>+('KBOS -- Logan Data'!M118+'KBED -- Bedford Data'!M118)/2</f>
        <v>394.2</v>
      </c>
      <c r="N118">
        <f>+('KBOS -- Logan Data'!R118+'KBED -- Bedford Data'!R118)/2</f>
        <v>422.15</v>
      </c>
      <c r="O118">
        <f>+('KBOS -- Logan Data'!S118+'KBED -- Bedford Data'!S118)/2</f>
        <v>450.55</v>
      </c>
      <c r="P118">
        <f>+('KBOS -- Logan Data'!T118+'KBED -- Bedford Data'!T118)/2</f>
        <v>479.45</v>
      </c>
      <c r="Q118">
        <f>+('KBOS -- Logan Data'!U118+'KBED -- Bedford Data'!U118)/2</f>
        <v>508.8</v>
      </c>
      <c r="R118">
        <f>+('KBOS -- Logan Data'!V118+'KBED -- Bedford Data'!V118)/2</f>
        <v>538.5</v>
      </c>
      <c r="S118">
        <f>+('KBOS -- Logan Data'!W118+'KBED -- Bedford Data'!W118)/2</f>
        <v>568.35</v>
      </c>
      <c r="T118">
        <f>+('KBOS -- Logan Data'!X118+'KBED -- Bedford Data'!X118)/2</f>
        <v>598.35</v>
      </c>
      <c r="U118">
        <f>+('KBOS -- Logan Data'!Y118+'KBED -- Bedford Data'!Y118)/2</f>
        <v>628.54999999999995</v>
      </c>
      <c r="V118">
        <f>+('KBOS -- Logan Data'!Z118+'KBED -- Bedford Data'!Z118)/2</f>
        <v>658.90000000000009</v>
      </c>
      <c r="W118">
        <f>+('KBOS -- Logan Data'!AA118+'KBED -- Bedford Data'!AA118)/2</f>
        <v>689.35</v>
      </c>
      <c r="X118">
        <f>+('KBOS -- Logan Data'!AB118+'KBED -- Bedford Data'!AB118)/2</f>
        <v>720.09999999999991</v>
      </c>
      <c r="Y118">
        <f>+('KBOS -- Logan Data'!AH118+'KBED -- Bedford Data'!AH118)/2</f>
        <v>751.05</v>
      </c>
      <c r="Z118">
        <f>+('KBOS -- Logan Data'!AI118+'KBED -- Bedford Data'!AI118)/2</f>
        <v>782</v>
      </c>
      <c r="AA118">
        <f>+('KBOS -- Logan Data'!AJ118+'KBED -- Bedford Data'!AJ118)/2</f>
        <v>813</v>
      </c>
      <c r="AB118">
        <f>+('KBOS -- Logan Data'!AK118+'KBED -- Bedford Data'!AK118)/2</f>
        <v>843.90000000000009</v>
      </c>
      <c r="AC118">
        <f>+('KBOS -- Logan Data'!AL118+'KBED -- Bedford Data'!AL118)/2</f>
        <v>874.90000000000009</v>
      </c>
      <c r="AD118">
        <f>+('KBOS -- Logan Data'!AM118+'KBED -- Bedford Data'!AM118)/2</f>
        <v>905.85</v>
      </c>
      <c r="AE118">
        <f>+('KBOS -- Logan Data'!AN118+'KBED -- Bedford Data'!AN118)/2</f>
        <v>936.8</v>
      </c>
      <c r="AF118">
        <f>+('KBOS -- Logan Data'!AO118+'KBED -- Bedford Data'!AO118)/2</f>
        <v>967.8</v>
      </c>
      <c r="AG118">
        <f>+('KBOS -- Logan Data'!AP118+'KBED -- Bedford Data'!AP118)/2</f>
        <v>998.7</v>
      </c>
      <c r="AH118">
        <f>+('KBOS -- Logan Data'!AQ118+'KBED -- Bedford Data'!AQ118)/2</f>
        <v>1029.7</v>
      </c>
      <c r="AI118">
        <f>+('KBOS -- Logan Data'!AR118+'KBED -- Bedford Data'!AR118)/2</f>
        <v>1060.6500000000001</v>
      </c>
    </row>
    <row r="119" spans="1:35" x14ac:dyDescent="0.25">
      <c r="A119" s="1">
        <v>39904</v>
      </c>
      <c r="B119">
        <f>+('KBOS -- Logan Data'!B119+'KBED -- Bedford Data'!B119)/2</f>
        <v>10.549999999999999</v>
      </c>
      <c r="C119">
        <f>+('KBOS -- Logan Data'!C119+'KBED -- Bedford Data'!C119)/2</f>
        <v>14.149999999999999</v>
      </c>
      <c r="D119">
        <f>+('KBOS -- Logan Data'!D119+'KBED -- Bedford Data'!D119)/2</f>
        <v>18.3</v>
      </c>
      <c r="E119">
        <f>+('KBOS -- Logan Data'!E119+'KBED -- Bedford Data'!E119)/2</f>
        <v>23.400000000000002</v>
      </c>
      <c r="F119">
        <f>+('KBOS -- Logan Data'!F119+'KBED -- Bedford Data'!F119)/2</f>
        <v>29.9</v>
      </c>
      <c r="G119">
        <f>+('KBOS -- Logan Data'!G119+'KBED -- Bedford Data'!G119)/2</f>
        <v>37.6</v>
      </c>
      <c r="H119">
        <f>+('KBOS -- Logan Data'!H119+'KBED -- Bedford Data'!H119)/2</f>
        <v>46.650000000000006</v>
      </c>
      <c r="I119">
        <f>+('KBOS -- Logan Data'!I119+'KBED -- Bedford Data'!I119)/2</f>
        <v>56.75</v>
      </c>
      <c r="J119">
        <f>+('KBOS -- Logan Data'!J119+'KBED -- Bedford Data'!J119)/2</f>
        <v>68.2</v>
      </c>
      <c r="K119">
        <f>+('KBOS -- Logan Data'!K119+'KBED -- Bedford Data'!K119)/2</f>
        <v>81.25</v>
      </c>
      <c r="L119">
        <f>+('KBOS -- Logan Data'!L119+'KBED -- Bedford Data'!L119)/2</f>
        <v>95.8</v>
      </c>
      <c r="M119">
        <f>+('KBOS -- Logan Data'!M119+'KBED -- Bedford Data'!M119)/2</f>
        <v>111.30000000000001</v>
      </c>
      <c r="N119">
        <f>+('KBOS -- Logan Data'!R119+'KBED -- Bedford Data'!R119)/2</f>
        <v>128</v>
      </c>
      <c r="O119">
        <f>+('KBOS -- Logan Data'!S119+'KBED -- Bedford Data'!S119)/2</f>
        <v>145.4</v>
      </c>
      <c r="P119">
        <f>+('KBOS -- Logan Data'!T119+'KBED -- Bedford Data'!T119)/2</f>
        <v>164.05</v>
      </c>
      <c r="Q119">
        <f>+('KBOS -- Logan Data'!U119+'KBED -- Bedford Data'!U119)/2</f>
        <v>183.5</v>
      </c>
      <c r="R119">
        <f>+('KBOS -- Logan Data'!V119+'KBED -- Bedford Data'!V119)/2</f>
        <v>204</v>
      </c>
      <c r="S119">
        <f>+('KBOS -- Logan Data'!W119+'KBED -- Bedford Data'!W119)/2</f>
        <v>225.8</v>
      </c>
      <c r="T119">
        <f>+('KBOS -- Logan Data'!X119+'KBED -- Bedford Data'!X119)/2</f>
        <v>248.55</v>
      </c>
      <c r="U119">
        <f>+('KBOS -- Logan Data'!Y119+'KBED -- Bedford Data'!Y119)/2</f>
        <v>271.85000000000002</v>
      </c>
      <c r="V119">
        <f>+('KBOS -- Logan Data'!Z119+'KBED -- Bedford Data'!Z119)/2</f>
        <v>295.89999999999998</v>
      </c>
      <c r="W119">
        <f>+('KBOS -- Logan Data'!AA119+'KBED -- Bedford Data'!AA119)/2</f>
        <v>320.55</v>
      </c>
      <c r="X119">
        <f>+('KBOS -- Logan Data'!AB119+'KBED -- Bedford Data'!AB119)/2</f>
        <v>345.6</v>
      </c>
      <c r="Y119">
        <f>+('KBOS -- Logan Data'!AH119+'KBED -- Bedford Data'!AH119)/2</f>
        <v>371.3</v>
      </c>
      <c r="Z119">
        <f>+('KBOS -- Logan Data'!AI119+'KBED -- Bedford Data'!AI119)/2</f>
        <v>397.4</v>
      </c>
      <c r="AA119">
        <f>+('KBOS -- Logan Data'!AJ119+'KBED -- Bedford Data'!AJ119)/2</f>
        <v>423.70000000000005</v>
      </c>
      <c r="AB119">
        <f>+('KBOS -- Logan Data'!AK119+'KBED -- Bedford Data'!AK119)/2</f>
        <v>450.5</v>
      </c>
      <c r="AC119">
        <f>+('KBOS -- Logan Data'!AL119+'KBED -- Bedford Data'!AL119)/2</f>
        <v>477.6</v>
      </c>
      <c r="AD119">
        <f>+('KBOS -- Logan Data'!AM119+'KBED -- Bedford Data'!AM119)/2</f>
        <v>504.79999999999995</v>
      </c>
      <c r="AE119">
        <f>+('KBOS -- Logan Data'!AN119+'KBED -- Bedford Data'!AN119)/2</f>
        <v>532.20000000000005</v>
      </c>
      <c r="AF119">
        <f>+('KBOS -- Logan Data'!AO119+'KBED -- Bedford Data'!AO119)/2</f>
        <v>560</v>
      </c>
      <c r="AG119">
        <f>+('KBOS -- Logan Data'!AP119+'KBED -- Bedford Data'!AP119)/2</f>
        <v>587.79999999999995</v>
      </c>
      <c r="AH119">
        <f>+('KBOS -- Logan Data'!AQ119+'KBED -- Bedford Data'!AQ119)/2</f>
        <v>615.9</v>
      </c>
      <c r="AI119">
        <f>+('KBOS -- Logan Data'!AR119+'KBED -- Bedford Data'!AR119)/2</f>
        <v>644.29999999999995</v>
      </c>
    </row>
    <row r="120" spans="1:35" x14ac:dyDescent="0.25">
      <c r="A120" s="1">
        <v>39934</v>
      </c>
      <c r="B120">
        <f>+('KBOS -- Logan Data'!B120+'KBED -- Bedford Data'!B120)/2</f>
        <v>0</v>
      </c>
      <c r="C120">
        <f>+('KBOS -- Logan Data'!C120+'KBED -- Bedford Data'!C120)/2</f>
        <v>0.05</v>
      </c>
      <c r="D120">
        <f>+('KBOS -- Logan Data'!D120+'KBED -- Bedford Data'!D120)/2</f>
        <v>0.1</v>
      </c>
      <c r="E120">
        <f>+('KBOS -- Logan Data'!E120+'KBED -- Bedford Data'!E120)/2</f>
        <v>0.25</v>
      </c>
      <c r="F120">
        <f>+('KBOS -- Logan Data'!F120+'KBED -- Bedford Data'!F120)/2</f>
        <v>0.4</v>
      </c>
      <c r="G120">
        <f>+('KBOS -- Logan Data'!G120+'KBED -- Bedford Data'!G120)/2</f>
        <v>0.85</v>
      </c>
      <c r="H120">
        <f>+('KBOS -- Logan Data'!H120+'KBED -- Bedford Data'!H120)/2</f>
        <v>1.3</v>
      </c>
      <c r="I120">
        <f>+('KBOS -- Logan Data'!I120+'KBED -- Bedford Data'!I120)/2</f>
        <v>1.9</v>
      </c>
      <c r="J120">
        <f>+('KBOS -- Logan Data'!J120+'KBED -- Bedford Data'!J120)/2</f>
        <v>2.6</v>
      </c>
      <c r="K120">
        <f>+('KBOS -- Logan Data'!K120+'KBED -- Bedford Data'!K120)/2</f>
        <v>3.9000000000000004</v>
      </c>
      <c r="L120">
        <f>+('KBOS -- Logan Data'!L120+'KBED -- Bedford Data'!L120)/2</f>
        <v>5.6999999999999993</v>
      </c>
      <c r="M120">
        <f>+('KBOS -- Logan Data'!M120+'KBED -- Bedford Data'!M120)/2</f>
        <v>8.5</v>
      </c>
      <c r="N120">
        <f>+('KBOS -- Logan Data'!R120+'KBED -- Bedford Data'!R120)/2</f>
        <v>12.45</v>
      </c>
      <c r="O120">
        <f>+('KBOS -- Logan Data'!S120+'KBED -- Bedford Data'!S120)/2</f>
        <v>18.45</v>
      </c>
      <c r="P120">
        <f>+('KBOS -- Logan Data'!T120+'KBED -- Bedford Data'!T120)/2</f>
        <v>25.75</v>
      </c>
      <c r="Q120">
        <f>+('KBOS -- Logan Data'!U120+'KBED -- Bedford Data'!U120)/2</f>
        <v>34.5</v>
      </c>
      <c r="R120">
        <f>+('KBOS -- Logan Data'!V120+'KBED -- Bedford Data'!V120)/2</f>
        <v>44.25</v>
      </c>
      <c r="S120">
        <f>+('KBOS -- Logan Data'!W120+'KBED -- Bedford Data'!W120)/2</f>
        <v>55</v>
      </c>
      <c r="T120">
        <f>+('KBOS -- Logan Data'!X120+'KBED -- Bedford Data'!X120)/2</f>
        <v>67.099999999999994</v>
      </c>
      <c r="U120">
        <f>+('KBOS -- Logan Data'!Y120+'KBED -- Bedford Data'!Y120)/2</f>
        <v>80.349999999999994</v>
      </c>
      <c r="V120">
        <f>+('KBOS -- Logan Data'!Z120+'KBED -- Bedford Data'!Z120)/2</f>
        <v>94.65</v>
      </c>
      <c r="W120">
        <f>+('KBOS -- Logan Data'!AA120+'KBED -- Bedford Data'!AA120)/2</f>
        <v>110.35</v>
      </c>
      <c r="X120">
        <f>+('KBOS -- Logan Data'!AB120+'KBED -- Bedford Data'!AB120)/2</f>
        <v>127.4</v>
      </c>
      <c r="Y120">
        <f>+('KBOS -- Logan Data'!AH120+'KBED -- Bedford Data'!AH120)/2</f>
        <v>145.69999999999999</v>
      </c>
      <c r="Z120">
        <f>+('KBOS -- Logan Data'!AI120+'KBED -- Bedford Data'!AI120)/2</f>
        <v>165.25</v>
      </c>
      <c r="AA120">
        <f>+('KBOS -- Logan Data'!AJ120+'KBED -- Bedford Data'!AJ120)/2</f>
        <v>186</v>
      </c>
      <c r="AB120">
        <f>+('KBOS -- Logan Data'!AK120+'KBED -- Bedford Data'!AK120)/2</f>
        <v>208.5</v>
      </c>
      <c r="AC120">
        <f>+('KBOS -- Logan Data'!AL120+'KBED -- Bedford Data'!AL120)/2</f>
        <v>231.8</v>
      </c>
      <c r="AD120">
        <f>+('KBOS -- Logan Data'!AM120+'KBED -- Bedford Data'!AM120)/2</f>
        <v>256.25</v>
      </c>
      <c r="AE120">
        <f>+('KBOS -- Logan Data'!AN120+'KBED -- Bedford Data'!AN120)/2</f>
        <v>281.64999999999998</v>
      </c>
      <c r="AF120">
        <f>+('KBOS -- Logan Data'!AO120+'KBED -- Bedford Data'!AO120)/2</f>
        <v>307.64999999999998</v>
      </c>
      <c r="AG120">
        <f>+('KBOS -- Logan Data'!AP120+'KBED -- Bedford Data'!AP120)/2</f>
        <v>334.25</v>
      </c>
      <c r="AH120">
        <f>+('KBOS -- Logan Data'!AQ120+'KBED -- Bedford Data'!AQ120)/2</f>
        <v>361.35</v>
      </c>
      <c r="AI120">
        <f>+('KBOS -- Logan Data'!AR120+'KBED -- Bedford Data'!AR120)/2</f>
        <v>388.9</v>
      </c>
    </row>
    <row r="121" spans="1:35" x14ac:dyDescent="0.25">
      <c r="A121" s="1">
        <v>39965</v>
      </c>
      <c r="B121">
        <f>+('KBOS -- Logan Data'!B121+'KBED -- Bedford Data'!B121)/2</f>
        <v>0</v>
      </c>
      <c r="C121">
        <f>+('KBOS -- Logan Data'!C121+'KBED -- Bedford Data'!C121)/2</f>
        <v>0</v>
      </c>
      <c r="D121">
        <f>+('KBOS -- Logan Data'!D121+'KBED -- Bedford Data'!D121)/2</f>
        <v>0</v>
      </c>
      <c r="E121">
        <f>+('KBOS -- Logan Data'!E121+'KBED -- Bedford Data'!E121)/2</f>
        <v>0.05</v>
      </c>
      <c r="F121">
        <f>+('KBOS -- Logan Data'!F121+'KBED -- Bedford Data'!F121)/2</f>
        <v>0.1</v>
      </c>
      <c r="G121">
        <f>+('KBOS -- Logan Data'!G121+'KBED -- Bedford Data'!G121)/2</f>
        <v>0.2</v>
      </c>
      <c r="H121">
        <f>+('KBOS -- Logan Data'!H121+'KBED -- Bedford Data'!H121)/2</f>
        <v>0.3</v>
      </c>
      <c r="I121">
        <f>+('KBOS -- Logan Data'!I121+'KBED -- Bedford Data'!I121)/2</f>
        <v>0.45</v>
      </c>
      <c r="J121">
        <f>+('KBOS -- Logan Data'!J121+'KBED -- Bedford Data'!J121)/2</f>
        <v>0.7</v>
      </c>
      <c r="K121">
        <f>+('KBOS -- Logan Data'!K121+'KBED -- Bedford Data'!K121)/2</f>
        <v>0.95</v>
      </c>
      <c r="L121">
        <f>+('KBOS -- Logan Data'!L121+'KBED -- Bedford Data'!L121)/2</f>
        <v>1.1499999999999999</v>
      </c>
      <c r="M121">
        <f>+('KBOS -- Logan Data'!M121+'KBED -- Bedford Data'!M121)/2</f>
        <v>1.55</v>
      </c>
      <c r="N121">
        <f>+('KBOS -- Logan Data'!R121+'KBED -- Bedford Data'!R121)/2</f>
        <v>1.9500000000000002</v>
      </c>
      <c r="O121">
        <f>+('KBOS -- Logan Data'!S121+'KBED -- Bedford Data'!S121)/2</f>
        <v>2.35</v>
      </c>
      <c r="P121">
        <f>+('KBOS -- Logan Data'!T121+'KBED -- Bedford Data'!T121)/2</f>
        <v>2.9499999999999997</v>
      </c>
      <c r="Q121">
        <f>+('KBOS -- Logan Data'!U121+'KBED -- Bedford Data'!U121)/2</f>
        <v>3.7</v>
      </c>
      <c r="R121">
        <f>+('KBOS -- Logan Data'!V121+'KBED -- Bedford Data'!V121)/2</f>
        <v>4.7</v>
      </c>
      <c r="S121">
        <f>+('KBOS -- Logan Data'!W121+'KBED -- Bedford Data'!W121)/2</f>
        <v>6.5</v>
      </c>
      <c r="T121">
        <f>+('KBOS -- Logan Data'!X121+'KBED -- Bedford Data'!X121)/2</f>
        <v>9.85</v>
      </c>
      <c r="U121">
        <f>+('KBOS -- Logan Data'!Y121+'KBED -- Bedford Data'!Y121)/2</f>
        <v>14.55</v>
      </c>
      <c r="V121">
        <f>+('KBOS -- Logan Data'!Z121+'KBED -- Bedford Data'!Z121)/2</f>
        <v>20.75</v>
      </c>
      <c r="W121">
        <f>+('KBOS -- Logan Data'!AA121+'KBED -- Bedford Data'!AA121)/2</f>
        <v>28.1</v>
      </c>
      <c r="X121">
        <f>+('KBOS -- Logan Data'!AB121+'KBED -- Bedford Data'!AB121)/2</f>
        <v>36.799999999999997</v>
      </c>
      <c r="Y121">
        <f>+('KBOS -- Logan Data'!AH121+'KBED -- Bedford Data'!AH121)/2</f>
        <v>47.1</v>
      </c>
      <c r="Z121">
        <f>+('KBOS -- Logan Data'!AI121+'KBED -- Bedford Data'!AI121)/2</f>
        <v>60.400000000000006</v>
      </c>
      <c r="AA121">
        <f>+('KBOS -- Logan Data'!AJ121+'KBED -- Bedford Data'!AJ121)/2</f>
        <v>75.849999999999994</v>
      </c>
      <c r="AB121">
        <f>+('KBOS -- Logan Data'!AK121+'KBED -- Bedford Data'!AK121)/2</f>
        <v>94.1</v>
      </c>
      <c r="AC121">
        <f>+('KBOS -- Logan Data'!AL121+'KBED -- Bedford Data'!AL121)/2</f>
        <v>114.1</v>
      </c>
      <c r="AD121">
        <f>+('KBOS -- Logan Data'!AM121+'KBED -- Bedford Data'!AM121)/2</f>
        <v>135.89999999999998</v>
      </c>
      <c r="AE121">
        <f>+('KBOS -- Logan Data'!AN121+'KBED -- Bedford Data'!AN121)/2</f>
        <v>158.64999999999998</v>
      </c>
      <c r="AF121">
        <f>+('KBOS -- Logan Data'!AO121+'KBED -- Bedford Data'!AO121)/2</f>
        <v>182.55</v>
      </c>
      <c r="AG121">
        <f>+('KBOS -- Logan Data'!AP121+'KBED -- Bedford Data'!AP121)/2</f>
        <v>207.64999999999998</v>
      </c>
      <c r="AH121">
        <f>+('KBOS -- Logan Data'!AQ121+'KBED -- Bedford Data'!AQ121)/2</f>
        <v>233.3</v>
      </c>
      <c r="AI121">
        <f>+('KBOS -- Logan Data'!AR121+'KBED -- Bedford Data'!AR121)/2</f>
        <v>259.8</v>
      </c>
    </row>
    <row r="122" spans="1:35" x14ac:dyDescent="0.25">
      <c r="A122" s="1">
        <v>39995</v>
      </c>
      <c r="B122">
        <f>+('KBOS -- Logan Data'!B122+'KBED -- Bedford Data'!B122)/2</f>
        <v>0</v>
      </c>
      <c r="C122">
        <f>+('KBOS -- Logan Data'!C122+'KBED -- Bedford Data'!C122)/2</f>
        <v>0</v>
      </c>
      <c r="D122">
        <f>+('KBOS -- Logan Data'!D122+'KBED -- Bedford Data'!D122)/2</f>
        <v>0</v>
      </c>
      <c r="E122">
        <f>+('KBOS -- Logan Data'!E122+'KBED -- Bedford Data'!E122)/2</f>
        <v>0</v>
      </c>
      <c r="F122">
        <f>+('KBOS -- Logan Data'!F122+'KBED -- Bedford Data'!F122)/2</f>
        <v>0</v>
      </c>
      <c r="G122">
        <f>+('KBOS -- Logan Data'!G122+'KBED -- Bedford Data'!G122)/2</f>
        <v>0</v>
      </c>
      <c r="H122">
        <f>+('KBOS -- Logan Data'!H122+'KBED -- Bedford Data'!H122)/2</f>
        <v>0</v>
      </c>
      <c r="I122">
        <f>+('KBOS -- Logan Data'!I122+'KBED -- Bedford Data'!I122)/2</f>
        <v>0</v>
      </c>
      <c r="J122">
        <f>+('KBOS -- Logan Data'!J122+'KBED -- Bedford Data'!J122)/2</f>
        <v>0</v>
      </c>
      <c r="K122">
        <f>+('KBOS -- Logan Data'!K122+'KBED -- Bedford Data'!K122)/2</f>
        <v>0</v>
      </c>
      <c r="L122">
        <f>+('KBOS -- Logan Data'!L122+'KBED -- Bedford Data'!L122)/2</f>
        <v>0</v>
      </c>
      <c r="M122">
        <f>+('KBOS -- Logan Data'!M122+'KBED -- Bedford Data'!M122)/2</f>
        <v>0.05</v>
      </c>
      <c r="N122">
        <f>+('KBOS -- Logan Data'!R122+'KBED -- Bedford Data'!R122)/2</f>
        <v>0.1</v>
      </c>
      <c r="O122">
        <f>+('KBOS -- Logan Data'!S122+'KBED -- Bedford Data'!S122)/2</f>
        <v>0.2</v>
      </c>
      <c r="P122">
        <f>+('KBOS -- Logan Data'!T122+'KBED -- Bedford Data'!T122)/2</f>
        <v>0.3</v>
      </c>
      <c r="Q122">
        <f>+('KBOS -- Logan Data'!U122+'KBED -- Bedford Data'!U122)/2</f>
        <v>0.45</v>
      </c>
      <c r="R122">
        <f>+('KBOS -- Logan Data'!V122+'KBED -- Bedford Data'!V122)/2</f>
        <v>0.8</v>
      </c>
      <c r="S122">
        <f>+('KBOS -- Logan Data'!W122+'KBED -- Bedford Data'!W122)/2</f>
        <v>1.2</v>
      </c>
      <c r="T122">
        <f>+('KBOS -- Logan Data'!X122+'KBED -- Bedford Data'!X122)/2</f>
        <v>1.8</v>
      </c>
      <c r="U122">
        <f>+('KBOS -- Logan Data'!Y122+'KBED -- Bedford Data'!Y122)/2</f>
        <v>2.75</v>
      </c>
      <c r="V122">
        <f>+('KBOS -- Logan Data'!Z122+'KBED -- Bedford Data'!Z122)/2</f>
        <v>4.05</v>
      </c>
      <c r="W122">
        <f>+('KBOS -- Logan Data'!AA122+'KBED -- Bedford Data'!AA122)/2</f>
        <v>5.8500000000000005</v>
      </c>
      <c r="X122">
        <f>+('KBOS -- Logan Data'!AB122+'KBED -- Bedford Data'!AB122)/2</f>
        <v>8.75</v>
      </c>
      <c r="Y122">
        <f>+('KBOS -- Logan Data'!AH122+'KBED -- Bedford Data'!AH122)/2</f>
        <v>12.450000000000001</v>
      </c>
      <c r="Z122">
        <f>+('KBOS -- Logan Data'!AI122+'KBED -- Bedford Data'!AI122)/2</f>
        <v>17.8</v>
      </c>
      <c r="AA122">
        <f>+('KBOS -- Logan Data'!AJ122+'KBED -- Bedford Data'!AJ122)/2</f>
        <v>24.35</v>
      </c>
      <c r="AB122">
        <f>+('KBOS -- Logan Data'!AK122+'KBED -- Bedford Data'!AK122)/2</f>
        <v>33.049999999999997</v>
      </c>
      <c r="AC122">
        <f>+('KBOS -- Logan Data'!AL122+'KBED -- Bedford Data'!AL122)/2</f>
        <v>43.150000000000006</v>
      </c>
      <c r="AD122">
        <f>+('KBOS -- Logan Data'!AM122+'KBED -- Bedford Data'!AM122)/2</f>
        <v>55.050000000000004</v>
      </c>
      <c r="AE122">
        <f>+('KBOS -- Logan Data'!AN122+'KBED -- Bedford Data'!AN122)/2</f>
        <v>67.95</v>
      </c>
      <c r="AF122">
        <f>+('KBOS -- Logan Data'!AO122+'KBED -- Bedford Data'!AO122)/2</f>
        <v>81.8</v>
      </c>
      <c r="AG122">
        <f>+('KBOS -- Logan Data'!AP122+'KBED -- Bedford Data'!AP122)/2</f>
        <v>97</v>
      </c>
      <c r="AH122">
        <f>+('KBOS -- Logan Data'!AQ122+'KBED -- Bedford Data'!AQ122)/2</f>
        <v>112.95</v>
      </c>
      <c r="AI122">
        <f>+('KBOS -- Logan Data'!AR122+'KBED -- Bedford Data'!AR122)/2</f>
        <v>130.35</v>
      </c>
    </row>
    <row r="123" spans="1:35" x14ac:dyDescent="0.25">
      <c r="A123" s="1">
        <v>40026</v>
      </c>
      <c r="B123">
        <f>+('KBOS -- Logan Data'!B123+'KBED -- Bedford Data'!B123)/2</f>
        <v>0</v>
      </c>
      <c r="C123">
        <f>+('KBOS -- Logan Data'!C123+'KBED -- Bedford Data'!C123)/2</f>
        <v>0</v>
      </c>
      <c r="D123">
        <f>+('KBOS -- Logan Data'!D123+'KBED -- Bedford Data'!D123)/2</f>
        <v>0</v>
      </c>
      <c r="E123">
        <f>+('KBOS -- Logan Data'!E123+'KBED -- Bedford Data'!E123)/2</f>
        <v>0</v>
      </c>
      <c r="F123">
        <f>+('KBOS -- Logan Data'!F123+'KBED -- Bedford Data'!F123)/2</f>
        <v>0</v>
      </c>
      <c r="G123">
        <f>+('KBOS -- Logan Data'!G123+'KBED -- Bedford Data'!G123)/2</f>
        <v>0</v>
      </c>
      <c r="H123">
        <f>+('KBOS -- Logan Data'!H123+'KBED -- Bedford Data'!H123)/2</f>
        <v>0</v>
      </c>
      <c r="I123">
        <f>+('KBOS -- Logan Data'!I123+'KBED -- Bedford Data'!I123)/2</f>
        <v>0</v>
      </c>
      <c r="J123">
        <f>+('KBOS -- Logan Data'!J123+'KBED -- Bedford Data'!J123)/2</f>
        <v>0</v>
      </c>
      <c r="K123">
        <f>+('KBOS -- Logan Data'!K123+'KBED -- Bedford Data'!K123)/2</f>
        <v>0</v>
      </c>
      <c r="L123">
        <f>+('KBOS -- Logan Data'!L123+'KBED -- Bedford Data'!L123)/2</f>
        <v>0</v>
      </c>
      <c r="M123">
        <f>+('KBOS -- Logan Data'!M123+'KBED -- Bedford Data'!M123)/2</f>
        <v>0</v>
      </c>
      <c r="N123">
        <f>+('KBOS -- Logan Data'!R123+'KBED -- Bedford Data'!R123)/2</f>
        <v>0</v>
      </c>
      <c r="O123">
        <f>+('KBOS -- Logan Data'!S123+'KBED -- Bedford Data'!S123)/2</f>
        <v>0</v>
      </c>
      <c r="P123">
        <f>+('KBOS -- Logan Data'!T123+'KBED -- Bedford Data'!T123)/2</f>
        <v>0</v>
      </c>
      <c r="Q123">
        <f>+('KBOS -- Logan Data'!U123+'KBED -- Bedford Data'!U123)/2</f>
        <v>0.15</v>
      </c>
      <c r="R123">
        <f>+('KBOS -- Logan Data'!V123+'KBED -- Bedford Data'!V123)/2</f>
        <v>0.3</v>
      </c>
      <c r="S123">
        <f>+('KBOS -- Logan Data'!W123+'KBED -- Bedford Data'!W123)/2</f>
        <v>0.75</v>
      </c>
      <c r="T123">
        <f>+('KBOS -- Logan Data'!X123+'KBED -- Bedford Data'!X123)/2</f>
        <v>1.5</v>
      </c>
      <c r="U123">
        <f>+('KBOS -- Logan Data'!Y123+'KBED -- Bedford Data'!Y123)/2</f>
        <v>2.7</v>
      </c>
      <c r="V123">
        <f>+('KBOS -- Logan Data'!Z123+'KBED -- Bedford Data'!Z123)/2</f>
        <v>4.45</v>
      </c>
      <c r="W123">
        <f>+('KBOS -- Logan Data'!AA123+'KBED -- Bedford Data'!AA123)/2</f>
        <v>6.45</v>
      </c>
      <c r="X123">
        <f>+('KBOS -- Logan Data'!AB123+'KBED -- Bedford Data'!AB123)/2</f>
        <v>8.6999999999999993</v>
      </c>
      <c r="Y123">
        <f>+('KBOS -- Logan Data'!AH123+'KBED -- Bedford Data'!AH123)/2</f>
        <v>11.2</v>
      </c>
      <c r="Z123">
        <f>+('KBOS -- Logan Data'!AI123+'KBED -- Bedford Data'!AI123)/2</f>
        <v>14.25</v>
      </c>
      <c r="AA123">
        <f>+('KBOS -- Logan Data'!AJ123+'KBED -- Bedford Data'!AJ123)/2</f>
        <v>17.7</v>
      </c>
      <c r="AB123">
        <f>+('KBOS -- Logan Data'!AK123+'KBED -- Bedford Data'!AK123)/2</f>
        <v>21.75</v>
      </c>
      <c r="AC123">
        <f>+('KBOS -- Logan Data'!AL123+'KBED -- Bedford Data'!AL123)/2</f>
        <v>26.65</v>
      </c>
      <c r="AD123">
        <f>+('KBOS -- Logan Data'!AM123+'KBED -- Bedford Data'!AM123)/2</f>
        <v>32.049999999999997</v>
      </c>
      <c r="AE123">
        <f>+('KBOS -- Logan Data'!AN123+'KBED -- Bedford Data'!AN123)/2</f>
        <v>38.9</v>
      </c>
      <c r="AF123">
        <f>+('KBOS -- Logan Data'!AO123+'KBED -- Bedford Data'!AO123)/2</f>
        <v>47.25</v>
      </c>
      <c r="AG123">
        <f>+('KBOS -- Logan Data'!AP123+'KBED -- Bedford Data'!AP123)/2</f>
        <v>56.85</v>
      </c>
      <c r="AH123">
        <f>+('KBOS -- Logan Data'!AQ123+'KBED -- Bedford Data'!AQ123)/2</f>
        <v>67.8</v>
      </c>
      <c r="AI123">
        <f>+('KBOS -- Logan Data'!AR123+'KBED -- Bedford Data'!AR123)/2</f>
        <v>80</v>
      </c>
    </row>
    <row r="124" spans="1:35" x14ac:dyDescent="0.25">
      <c r="A124" s="1">
        <v>40057</v>
      </c>
      <c r="B124">
        <f>+('KBOS -- Logan Data'!B124+'KBED -- Bedford Data'!B124)/2</f>
        <v>0.2</v>
      </c>
      <c r="C124">
        <f>+('KBOS -- Logan Data'!C124+'KBED -- Bedford Data'!C124)/2</f>
        <v>0.4</v>
      </c>
      <c r="D124">
        <f>+('KBOS -- Logan Data'!D124+'KBED -- Bedford Data'!D124)/2</f>
        <v>0.65</v>
      </c>
      <c r="E124">
        <f>+('KBOS -- Logan Data'!E124+'KBED -- Bedford Data'!E124)/2</f>
        <v>0.95</v>
      </c>
      <c r="F124">
        <f>+('KBOS -- Logan Data'!F124+'KBED -- Bedford Data'!F124)/2</f>
        <v>1.3</v>
      </c>
      <c r="G124">
        <f>+('KBOS -- Logan Data'!G124+'KBED -- Bedford Data'!G124)/2</f>
        <v>1.7</v>
      </c>
      <c r="H124">
        <f>+('KBOS -- Logan Data'!H124+'KBED -- Bedford Data'!H124)/2</f>
        <v>2.15</v>
      </c>
      <c r="I124">
        <f>+('KBOS -- Logan Data'!I124+'KBED -- Bedford Data'!I124)/2</f>
        <v>2.8</v>
      </c>
      <c r="J124">
        <f>+('KBOS -- Logan Data'!J124+'KBED -- Bedford Data'!J124)/2</f>
        <v>3.65</v>
      </c>
      <c r="K124">
        <f>+('KBOS -- Logan Data'!K124+'KBED -- Bedford Data'!K124)/2</f>
        <v>4.7</v>
      </c>
      <c r="L124">
        <f>+('KBOS -- Logan Data'!L124+'KBED -- Bedford Data'!L124)/2</f>
        <v>6.2</v>
      </c>
      <c r="M124">
        <f>+('KBOS -- Logan Data'!M124+'KBED -- Bedford Data'!M124)/2</f>
        <v>8.1</v>
      </c>
      <c r="N124">
        <f>+('KBOS -- Logan Data'!R124+'KBED -- Bedford Data'!R124)/2</f>
        <v>10.199999999999999</v>
      </c>
      <c r="O124">
        <f>+('KBOS -- Logan Data'!S124+'KBED -- Bedford Data'!S124)/2</f>
        <v>13</v>
      </c>
      <c r="P124">
        <f>+('KBOS -- Logan Data'!T124+'KBED -- Bedford Data'!T124)/2</f>
        <v>16.25</v>
      </c>
      <c r="Q124">
        <f>+('KBOS -- Logan Data'!U124+'KBED -- Bedford Data'!U124)/2</f>
        <v>20</v>
      </c>
      <c r="R124">
        <f>+('KBOS -- Logan Data'!V124+'KBED -- Bedford Data'!V124)/2</f>
        <v>24.85</v>
      </c>
      <c r="S124">
        <f>+('KBOS -- Logan Data'!W124+'KBED -- Bedford Data'!W124)/2</f>
        <v>30.3</v>
      </c>
      <c r="T124">
        <f>+('KBOS -- Logan Data'!X124+'KBED -- Bedford Data'!X124)/2</f>
        <v>36.450000000000003</v>
      </c>
      <c r="U124">
        <f>+('KBOS -- Logan Data'!Y124+'KBED -- Bedford Data'!Y124)/2</f>
        <v>43.95</v>
      </c>
      <c r="V124">
        <f>+('KBOS -- Logan Data'!Z124+'KBED -- Bedford Data'!Z124)/2</f>
        <v>52.45</v>
      </c>
      <c r="W124">
        <f>+('KBOS -- Logan Data'!AA124+'KBED -- Bedford Data'!AA124)/2</f>
        <v>62.45</v>
      </c>
      <c r="X124">
        <f>+('KBOS -- Logan Data'!AB124+'KBED -- Bedford Data'!AB124)/2</f>
        <v>73.7</v>
      </c>
      <c r="Y124">
        <f>+('KBOS -- Logan Data'!AH124+'KBED -- Bedford Data'!AH124)/2</f>
        <v>86.65</v>
      </c>
      <c r="Z124">
        <f>+('KBOS -- Logan Data'!AI124+'KBED -- Bedford Data'!AI124)/2</f>
        <v>101.05</v>
      </c>
      <c r="AA124">
        <f>+('KBOS -- Logan Data'!AJ124+'KBED -- Bedford Data'!AJ124)/2</f>
        <v>117.05</v>
      </c>
      <c r="AB124">
        <f>+('KBOS -- Logan Data'!AK124+'KBED -- Bedford Data'!AK124)/2</f>
        <v>135.19999999999999</v>
      </c>
      <c r="AC124">
        <f>+('KBOS -- Logan Data'!AL124+'KBED -- Bedford Data'!AL124)/2</f>
        <v>154.6</v>
      </c>
      <c r="AD124">
        <f>+('KBOS -- Logan Data'!AM124+'KBED -- Bedford Data'!AM124)/2</f>
        <v>175.3</v>
      </c>
      <c r="AE124">
        <f>+('KBOS -- Logan Data'!AN124+'KBED -- Bedford Data'!AN124)/2</f>
        <v>197.35000000000002</v>
      </c>
      <c r="AF124">
        <f>+('KBOS -- Logan Data'!AO124+'KBED -- Bedford Data'!AO124)/2</f>
        <v>220.35000000000002</v>
      </c>
      <c r="AG124">
        <f>+('KBOS -- Logan Data'!AP124+'KBED -- Bedford Data'!AP124)/2</f>
        <v>244</v>
      </c>
      <c r="AH124">
        <f>+('KBOS -- Logan Data'!AQ124+'KBED -- Bedford Data'!AQ124)/2</f>
        <v>268.5</v>
      </c>
      <c r="AI124">
        <f>+('KBOS -- Logan Data'!AR124+'KBED -- Bedford Data'!AR124)/2</f>
        <v>293.5</v>
      </c>
    </row>
    <row r="125" spans="1:35" x14ac:dyDescent="0.25">
      <c r="A125" s="1">
        <v>40087</v>
      </c>
      <c r="B125">
        <f>+('KBOS -- Logan Data'!B125+'KBED -- Bedford Data'!B125)/2</f>
        <v>10</v>
      </c>
      <c r="C125">
        <f>+('KBOS -- Logan Data'!C125+'KBED -- Bedford Data'!C125)/2</f>
        <v>12.8</v>
      </c>
      <c r="D125">
        <f>+('KBOS -- Logan Data'!D125+'KBED -- Bedford Data'!D125)/2</f>
        <v>16.55</v>
      </c>
      <c r="E125">
        <f>+('KBOS -- Logan Data'!E125+'KBED -- Bedford Data'!E125)/2</f>
        <v>21</v>
      </c>
      <c r="F125">
        <f>+('KBOS -- Logan Data'!F125+'KBED -- Bedford Data'!F125)/2</f>
        <v>25.599999999999998</v>
      </c>
      <c r="G125">
        <f>+('KBOS -- Logan Data'!G125+'KBED -- Bedford Data'!G125)/2</f>
        <v>31.200000000000003</v>
      </c>
      <c r="H125">
        <f>+('KBOS -- Logan Data'!H125+'KBED -- Bedford Data'!H125)/2</f>
        <v>38</v>
      </c>
      <c r="I125">
        <f>+('KBOS -- Logan Data'!I125+'KBED -- Bedford Data'!I125)/2</f>
        <v>45.7</v>
      </c>
      <c r="J125">
        <f>+('KBOS -- Logan Data'!J125+'KBED -- Bedford Data'!J125)/2</f>
        <v>54.75</v>
      </c>
      <c r="K125">
        <f>+('KBOS -- Logan Data'!K125+'KBED -- Bedford Data'!K125)/2</f>
        <v>65.3</v>
      </c>
      <c r="L125">
        <f>+('KBOS -- Logan Data'!L125+'KBED -- Bedford Data'!L125)/2</f>
        <v>77.349999999999994</v>
      </c>
      <c r="M125">
        <f>+('KBOS -- Logan Data'!M125+'KBED -- Bedford Data'!M125)/2</f>
        <v>90.85</v>
      </c>
      <c r="N125">
        <f>+('KBOS -- Logan Data'!R125+'KBED -- Bedford Data'!R125)/2</f>
        <v>105.35</v>
      </c>
      <c r="O125">
        <f>+('KBOS -- Logan Data'!S125+'KBED -- Bedford Data'!S125)/2</f>
        <v>121.75</v>
      </c>
      <c r="P125">
        <f>+('KBOS -- Logan Data'!T125+'KBED -- Bedford Data'!T125)/2</f>
        <v>139</v>
      </c>
      <c r="Q125">
        <f>+('KBOS -- Logan Data'!U125+'KBED -- Bedford Data'!U125)/2</f>
        <v>157.44999999999999</v>
      </c>
      <c r="R125">
        <f>+('KBOS -- Logan Data'!V125+'KBED -- Bedford Data'!V125)/2</f>
        <v>176.8</v>
      </c>
      <c r="S125">
        <f>+('KBOS -- Logan Data'!W125+'KBED -- Bedford Data'!W125)/2</f>
        <v>197.7</v>
      </c>
      <c r="T125">
        <f>+('KBOS -- Logan Data'!X125+'KBED -- Bedford Data'!X125)/2</f>
        <v>219.8</v>
      </c>
      <c r="U125">
        <f>+('KBOS -- Logan Data'!Y125+'KBED -- Bedford Data'!Y125)/2</f>
        <v>242.25</v>
      </c>
      <c r="V125">
        <f>+('KBOS -- Logan Data'!Z125+'KBED -- Bedford Data'!Z125)/2</f>
        <v>266.3</v>
      </c>
      <c r="W125">
        <f>+('KBOS -- Logan Data'!AA125+'KBED -- Bedford Data'!AA125)/2</f>
        <v>290.89999999999998</v>
      </c>
      <c r="X125">
        <f>+('KBOS -- Logan Data'!AB125+'KBED -- Bedford Data'!AB125)/2</f>
        <v>316.55</v>
      </c>
      <c r="Y125">
        <f>+('KBOS -- Logan Data'!AH125+'KBED -- Bedford Data'!AH125)/2</f>
        <v>342.75</v>
      </c>
      <c r="Z125">
        <f>+('KBOS -- Logan Data'!AI125+'KBED -- Bedford Data'!AI125)/2</f>
        <v>369.9</v>
      </c>
      <c r="AA125">
        <f>+('KBOS -- Logan Data'!AJ125+'KBED -- Bedford Data'!AJ125)/2</f>
        <v>397.85</v>
      </c>
      <c r="AB125">
        <f>+('KBOS -- Logan Data'!AK125+'KBED -- Bedford Data'!AK125)/2</f>
        <v>426.4</v>
      </c>
      <c r="AC125">
        <f>+('KBOS -- Logan Data'!AL125+'KBED -- Bedford Data'!AL125)/2</f>
        <v>455.54999999999995</v>
      </c>
      <c r="AD125">
        <f>+('KBOS -- Logan Data'!AM125+'KBED -- Bedford Data'!AM125)/2</f>
        <v>485.35</v>
      </c>
      <c r="AE125">
        <f>+('KBOS -- Logan Data'!AN125+'KBED -- Bedford Data'!AN125)/2</f>
        <v>515.34999999999991</v>
      </c>
      <c r="AF125">
        <f>+('KBOS -- Logan Data'!AO125+'KBED -- Bedford Data'!AO125)/2</f>
        <v>545.79999999999995</v>
      </c>
      <c r="AG125">
        <f>+('KBOS -- Logan Data'!AP125+'KBED -- Bedford Data'!AP125)/2</f>
        <v>576.4</v>
      </c>
      <c r="AH125">
        <f>+('KBOS -- Logan Data'!AQ125+'KBED -- Bedford Data'!AQ125)/2</f>
        <v>607.15000000000009</v>
      </c>
      <c r="AI125">
        <f>+('KBOS -- Logan Data'!AR125+'KBED -- Bedford Data'!AR125)/2</f>
        <v>637.84999999999991</v>
      </c>
    </row>
    <row r="126" spans="1:35" x14ac:dyDescent="0.25">
      <c r="A126" s="1">
        <v>40118</v>
      </c>
      <c r="B126">
        <f>+('KBOS -- Logan Data'!B126+'KBED -- Bedford Data'!B126)/2</f>
        <v>13.450000000000001</v>
      </c>
      <c r="C126">
        <f>+('KBOS -- Logan Data'!C126+'KBED -- Bedford Data'!C126)/2</f>
        <v>16.95</v>
      </c>
      <c r="D126">
        <f>+('KBOS -- Logan Data'!D126+'KBED -- Bedford Data'!D126)/2</f>
        <v>20.95</v>
      </c>
      <c r="E126">
        <f>+('KBOS -- Logan Data'!E126+'KBED -- Bedford Data'!E126)/2</f>
        <v>25.7</v>
      </c>
      <c r="F126">
        <f>+('KBOS -- Logan Data'!F126+'KBED -- Bedford Data'!F126)/2</f>
        <v>31.450000000000003</v>
      </c>
      <c r="G126">
        <f>+('KBOS -- Logan Data'!G126+'KBED -- Bedford Data'!G126)/2</f>
        <v>38.15</v>
      </c>
      <c r="H126">
        <f>+('KBOS -- Logan Data'!H126+'KBED -- Bedford Data'!H126)/2</f>
        <v>46.45</v>
      </c>
      <c r="I126">
        <f>+('KBOS -- Logan Data'!I126+'KBED -- Bedford Data'!I126)/2</f>
        <v>56.35</v>
      </c>
      <c r="J126">
        <f>+('KBOS -- Logan Data'!J126+'KBED -- Bedford Data'!J126)/2</f>
        <v>67.95</v>
      </c>
      <c r="K126">
        <f>+('KBOS -- Logan Data'!K126+'KBED -- Bedford Data'!K126)/2</f>
        <v>81.45</v>
      </c>
      <c r="L126">
        <f>+('KBOS -- Logan Data'!L126+'KBED -- Bedford Data'!L126)/2</f>
        <v>97.399999999999991</v>
      </c>
      <c r="M126">
        <f>+('KBOS -- Logan Data'!M126+'KBED -- Bedford Data'!M126)/2</f>
        <v>115.9</v>
      </c>
      <c r="N126">
        <f>+('KBOS -- Logan Data'!R126+'KBED -- Bedford Data'!R126)/2</f>
        <v>136.1</v>
      </c>
      <c r="O126">
        <f>+('KBOS -- Logan Data'!S126+'KBED -- Bedford Data'!S126)/2</f>
        <v>157.85</v>
      </c>
      <c r="P126">
        <f>+('KBOS -- Logan Data'!T126+'KBED -- Bedford Data'!T126)/2</f>
        <v>180.65</v>
      </c>
      <c r="Q126">
        <f>+('KBOS -- Logan Data'!U126+'KBED -- Bedford Data'!U126)/2</f>
        <v>204.7</v>
      </c>
      <c r="R126">
        <f>+('KBOS -- Logan Data'!V126+'KBED -- Bedford Data'!V126)/2</f>
        <v>229.25</v>
      </c>
      <c r="S126">
        <f>+('KBOS -- Logan Data'!W126+'KBED -- Bedford Data'!W126)/2</f>
        <v>255</v>
      </c>
      <c r="T126">
        <f>+('KBOS -- Logan Data'!X126+'KBED -- Bedford Data'!X126)/2</f>
        <v>281.14999999999998</v>
      </c>
      <c r="U126">
        <f>+('KBOS -- Logan Data'!Y126+'KBED -- Bedford Data'!Y126)/2</f>
        <v>308.05</v>
      </c>
      <c r="V126">
        <f>+('KBOS -- Logan Data'!Z126+'KBED -- Bedford Data'!Z126)/2</f>
        <v>335.70000000000005</v>
      </c>
      <c r="W126">
        <f>+('KBOS -- Logan Data'!AA126+'KBED -- Bedford Data'!AA126)/2</f>
        <v>363.9</v>
      </c>
      <c r="X126">
        <f>+('KBOS -- Logan Data'!AB126+'KBED -- Bedford Data'!AB126)/2</f>
        <v>392.4</v>
      </c>
      <c r="Y126">
        <f>+('KBOS -- Logan Data'!AH126+'KBED -- Bedford Data'!AH126)/2</f>
        <v>421.25</v>
      </c>
      <c r="Z126">
        <f>+('KBOS -- Logan Data'!AI126+'KBED -- Bedford Data'!AI126)/2</f>
        <v>450.25</v>
      </c>
      <c r="AA126">
        <f>+('KBOS -- Logan Data'!AJ126+'KBED -- Bedford Data'!AJ126)/2</f>
        <v>479.45000000000005</v>
      </c>
      <c r="AB126">
        <f>+('KBOS -- Logan Data'!AK126+'KBED -- Bedford Data'!AK126)/2</f>
        <v>508.84999999999997</v>
      </c>
      <c r="AC126">
        <f>+('KBOS -- Logan Data'!AL126+'KBED -- Bedford Data'!AL126)/2</f>
        <v>538.4</v>
      </c>
      <c r="AD126">
        <f>+('KBOS -- Logan Data'!AM126+'KBED -- Bedford Data'!AM126)/2</f>
        <v>568.04999999999995</v>
      </c>
      <c r="AE126">
        <f>+('KBOS -- Logan Data'!AN126+'KBED -- Bedford Data'!AN126)/2</f>
        <v>597.9</v>
      </c>
      <c r="AF126">
        <f>+('KBOS -- Logan Data'!AO126+'KBED -- Bedford Data'!AO126)/2</f>
        <v>627.79999999999995</v>
      </c>
      <c r="AG126">
        <f>+('KBOS -- Logan Data'!AP126+'KBED -- Bedford Data'!AP126)/2</f>
        <v>657.9</v>
      </c>
      <c r="AH126">
        <f>+('KBOS -- Logan Data'!AQ126+'KBED -- Bedford Data'!AQ126)/2</f>
        <v>687.9</v>
      </c>
      <c r="AI126">
        <f>+('KBOS -- Logan Data'!AR126+'KBED -- Bedford Data'!AR126)/2</f>
        <v>718</v>
      </c>
    </row>
    <row r="127" spans="1:35" x14ac:dyDescent="0.25">
      <c r="A127" s="1">
        <v>40148</v>
      </c>
      <c r="B127">
        <f>+('KBOS -- Logan Data'!B127+'KBED -- Bedford Data'!B127)/2</f>
        <v>258.55</v>
      </c>
      <c r="C127">
        <f>+('KBOS -- Logan Data'!C127+'KBED -- Bedford Data'!C127)/2</f>
        <v>282</v>
      </c>
      <c r="D127">
        <f>+('KBOS -- Logan Data'!D127+'KBED -- Bedford Data'!D127)/2</f>
        <v>306.5</v>
      </c>
      <c r="E127">
        <f>+('KBOS -- Logan Data'!E127+'KBED -- Bedford Data'!E127)/2</f>
        <v>331.75</v>
      </c>
      <c r="F127">
        <f>+('KBOS -- Logan Data'!F127+'KBED -- Bedford Data'!F127)/2</f>
        <v>357.85</v>
      </c>
      <c r="G127">
        <f>+('KBOS -- Logan Data'!G127+'KBED -- Bedford Data'!G127)/2</f>
        <v>384.6</v>
      </c>
      <c r="H127">
        <f>+('KBOS -- Logan Data'!H127+'KBED -- Bedford Data'!H127)/2</f>
        <v>412.04999999999995</v>
      </c>
      <c r="I127">
        <f>+('KBOS -- Logan Data'!I127+'KBED -- Bedford Data'!I127)/2</f>
        <v>439.7</v>
      </c>
      <c r="J127">
        <f>+('KBOS -- Logan Data'!J127+'KBED -- Bedford Data'!J127)/2</f>
        <v>467.65</v>
      </c>
      <c r="K127">
        <f>+('KBOS -- Logan Data'!K127+'KBED -- Bedford Data'!K127)/2</f>
        <v>495.9</v>
      </c>
      <c r="L127">
        <f>+('KBOS -- Logan Data'!L127+'KBED -- Bedford Data'!L127)/2</f>
        <v>524.45000000000005</v>
      </c>
      <c r="M127">
        <f>+('KBOS -- Logan Data'!M127+'KBED -- Bedford Data'!M127)/2</f>
        <v>553.4</v>
      </c>
      <c r="N127">
        <f>+('KBOS -- Logan Data'!R127+'KBED -- Bedford Data'!R127)/2</f>
        <v>582.65</v>
      </c>
      <c r="O127">
        <f>+('KBOS -- Logan Data'!S127+'KBED -- Bedford Data'!S127)/2</f>
        <v>612</v>
      </c>
      <c r="P127">
        <f>+('KBOS -- Logan Data'!T127+'KBED -- Bedford Data'!T127)/2</f>
        <v>641.79999999999995</v>
      </c>
      <c r="Q127">
        <f>+('KBOS -- Logan Data'!U127+'KBED -- Bedford Data'!U127)/2</f>
        <v>671.8</v>
      </c>
      <c r="R127">
        <f>+('KBOS -- Logan Data'!V127+'KBED -- Bedford Data'!V127)/2</f>
        <v>702</v>
      </c>
      <c r="S127">
        <f>+('KBOS -- Logan Data'!W127+'KBED -- Bedford Data'!W127)/2</f>
        <v>732.25</v>
      </c>
      <c r="T127">
        <f>+('KBOS -- Logan Data'!X127+'KBED -- Bedford Data'!X127)/2</f>
        <v>762.55</v>
      </c>
      <c r="U127">
        <f>+('KBOS -- Logan Data'!Y127+'KBED -- Bedford Data'!Y127)/2</f>
        <v>792.9</v>
      </c>
      <c r="V127">
        <f>+('KBOS -- Logan Data'!Z127+'KBED -- Bedford Data'!Z127)/2</f>
        <v>823.3</v>
      </c>
      <c r="W127">
        <f>+('KBOS -- Logan Data'!AA127+'KBED -- Bedford Data'!AA127)/2</f>
        <v>853.7</v>
      </c>
      <c r="X127">
        <f>+('KBOS -- Logan Data'!AB127+'KBED -- Bedford Data'!AB127)/2</f>
        <v>884.2</v>
      </c>
      <c r="Y127">
        <f>+('KBOS -- Logan Data'!AH127+'KBED -- Bedford Data'!AH127)/2</f>
        <v>914.7</v>
      </c>
      <c r="Z127">
        <f>+('KBOS -- Logan Data'!AI127+'KBED -- Bedford Data'!AI127)/2</f>
        <v>945.3</v>
      </c>
      <c r="AA127">
        <f>+('KBOS -- Logan Data'!AJ127+'KBED -- Bedford Data'!AJ127)/2</f>
        <v>975.9</v>
      </c>
      <c r="AB127">
        <f>+('KBOS -- Logan Data'!AK127+'KBED -- Bedford Data'!AK127)/2</f>
        <v>1006.55</v>
      </c>
      <c r="AC127">
        <f>+('KBOS -- Logan Data'!AL127+'KBED -- Bedford Data'!AL127)/2</f>
        <v>1037.25</v>
      </c>
      <c r="AD127">
        <f>+('KBOS -- Logan Data'!AM127+'KBED -- Bedford Data'!AM127)/2</f>
        <v>1068</v>
      </c>
      <c r="AE127">
        <f>+('KBOS -- Logan Data'!AN127+'KBED -- Bedford Data'!AN127)/2</f>
        <v>1098.8</v>
      </c>
      <c r="AF127">
        <f>+('KBOS -- Logan Data'!AO127+'KBED -- Bedford Data'!AO127)/2</f>
        <v>1129.7</v>
      </c>
      <c r="AG127">
        <f>+('KBOS -- Logan Data'!AP127+'KBED -- Bedford Data'!AP127)/2</f>
        <v>1160.6500000000001</v>
      </c>
      <c r="AH127">
        <f>+('KBOS -- Logan Data'!AQ127+'KBED -- Bedford Data'!AQ127)/2</f>
        <v>1191.6500000000001</v>
      </c>
      <c r="AI127">
        <f>+('KBOS -- Logan Data'!AR127+'KBED -- Bedford Data'!AR127)/2</f>
        <v>1222.6500000000001</v>
      </c>
    </row>
    <row r="128" spans="1:35" x14ac:dyDescent="0.25">
      <c r="A128" s="1">
        <v>40179</v>
      </c>
      <c r="B128">
        <f>+('KBOS -- Logan Data'!B128+'KBED -- Bedford Data'!B128)/2</f>
        <v>325.35000000000002</v>
      </c>
      <c r="C128">
        <f>+('KBOS -- Logan Data'!C128+'KBED -- Bedford Data'!C128)/2</f>
        <v>353.25</v>
      </c>
      <c r="D128">
        <f>+('KBOS -- Logan Data'!D128+'KBED -- Bedford Data'!D128)/2</f>
        <v>381.7</v>
      </c>
      <c r="E128">
        <f>+('KBOS -- Logan Data'!E128+'KBED -- Bedford Data'!E128)/2</f>
        <v>410.65</v>
      </c>
      <c r="F128">
        <f>+('KBOS -- Logan Data'!F128+'KBED -- Bedford Data'!F128)/2</f>
        <v>439.9</v>
      </c>
      <c r="G128">
        <f>+('KBOS -- Logan Data'!G128+'KBED -- Bedford Data'!G128)/2</f>
        <v>469.35</v>
      </c>
      <c r="H128">
        <f>+('KBOS -- Logan Data'!H128+'KBED -- Bedford Data'!H128)/2</f>
        <v>499.05</v>
      </c>
      <c r="I128">
        <f>+('KBOS -- Logan Data'!I128+'KBED -- Bedford Data'!I128)/2</f>
        <v>528.95000000000005</v>
      </c>
      <c r="J128">
        <f>+('KBOS -- Logan Data'!J128+'KBED -- Bedford Data'!J128)/2</f>
        <v>558.9</v>
      </c>
      <c r="K128">
        <f>+('KBOS -- Logan Data'!K128+'KBED -- Bedford Data'!K128)/2</f>
        <v>589.1</v>
      </c>
      <c r="L128">
        <f>+('KBOS -- Logan Data'!L128+'KBED -- Bedford Data'!L128)/2</f>
        <v>619.4</v>
      </c>
      <c r="M128">
        <f>+('KBOS -- Logan Data'!M128+'KBED -- Bedford Data'!M128)/2</f>
        <v>649.65000000000009</v>
      </c>
      <c r="N128">
        <f>+('KBOS -- Logan Data'!R128+'KBED -- Bedford Data'!R128)/2</f>
        <v>680.1</v>
      </c>
      <c r="O128">
        <f>+('KBOS -- Logan Data'!S128+'KBED -- Bedford Data'!S128)/2</f>
        <v>710.55</v>
      </c>
      <c r="P128">
        <f>+('KBOS -- Logan Data'!T128+'KBED -- Bedford Data'!T128)/2</f>
        <v>741.05</v>
      </c>
      <c r="Q128">
        <f>+('KBOS -- Logan Data'!U128+'KBED -- Bedford Data'!U128)/2</f>
        <v>771.8</v>
      </c>
      <c r="R128">
        <f>+('KBOS -- Logan Data'!V128+'KBED -- Bedford Data'!V128)/2</f>
        <v>802.6</v>
      </c>
      <c r="S128">
        <f>+('KBOS -- Logan Data'!W128+'KBED -- Bedford Data'!W128)/2</f>
        <v>833.45</v>
      </c>
      <c r="T128">
        <f>+('KBOS -- Logan Data'!X128+'KBED -- Bedford Data'!X128)/2</f>
        <v>864.34999999999991</v>
      </c>
      <c r="U128">
        <f>+('KBOS -- Logan Data'!Y128+'KBED -- Bedford Data'!Y128)/2</f>
        <v>895.34999999999991</v>
      </c>
      <c r="V128">
        <f>+('KBOS -- Logan Data'!Z128+'KBED -- Bedford Data'!Z128)/2</f>
        <v>926.34999999999991</v>
      </c>
      <c r="W128">
        <f>+('KBOS -- Logan Data'!AA128+'KBED -- Bedford Data'!AA128)/2</f>
        <v>957.34999999999991</v>
      </c>
      <c r="X128">
        <f>+('KBOS -- Logan Data'!AB128+'KBED -- Bedford Data'!AB128)/2</f>
        <v>988.35</v>
      </c>
      <c r="Y128">
        <f>+('KBOS -- Logan Data'!AH128+'KBED -- Bedford Data'!AH128)/2</f>
        <v>1019.35</v>
      </c>
      <c r="Z128">
        <f>+('KBOS -- Logan Data'!AI128+'KBED -- Bedford Data'!AI128)/2</f>
        <v>1050.3499999999999</v>
      </c>
      <c r="AA128">
        <f>+('KBOS -- Logan Data'!AJ128+'KBED -- Bedford Data'!AJ128)/2</f>
        <v>1081.3499999999999</v>
      </c>
      <c r="AB128">
        <f>+('KBOS -- Logan Data'!AK128+'KBED -- Bedford Data'!AK128)/2</f>
        <v>1112.3499999999999</v>
      </c>
      <c r="AC128">
        <f>+('KBOS -- Logan Data'!AL128+'KBED -- Bedford Data'!AL128)/2</f>
        <v>1143.3499999999999</v>
      </c>
      <c r="AD128">
        <f>+('KBOS -- Logan Data'!AM128+'KBED -- Bedford Data'!AM128)/2</f>
        <v>1174.3499999999999</v>
      </c>
      <c r="AE128">
        <f>+('KBOS -- Logan Data'!AN128+'KBED -- Bedford Data'!AN128)/2</f>
        <v>1205.3499999999999</v>
      </c>
      <c r="AF128">
        <f>+('KBOS -- Logan Data'!AO128+'KBED -- Bedford Data'!AO128)/2</f>
        <v>1236.3499999999999</v>
      </c>
      <c r="AG128">
        <f>+('KBOS -- Logan Data'!AP128+'KBED -- Bedford Data'!AP128)/2</f>
        <v>1267.3499999999999</v>
      </c>
      <c r="AH128">
        <f>+('KBOS -- Logan Data'!AQ128+'KBED -- Bedford Data'!AQ128)/2</f>
        <v>1298.3499999999999</v>
      </c>
      <c r="AI128">
        <f>+('KBOS -- Logan Data'!AR128+'KBED -- Bedford Data'!AR128)/2</f>
        <v>1329.35</v>
      </c>
    </row>
    <row r="129" spans="1:35" x14ac:dyDescent="0.25">
      <c r="A129" s="1">
        <v>40210</v>
      </c>
      <c r="B129">
        <f>+('KBOS -- Logan Data'!B129+'KBED -- Bedford Data'!B129)/2</f>
        <v>190.2</v>
      </c>
      <c r="C129">
        <f>+('KBOS -- Logan Data'!C129+'KBED -- Bedford Data'!C129)/2</f>
        <v>214.39999999999998</v>
      </c>
      <c r="D129">
        <f>+('KBOS -- Logan Data'!D129+'KBED -- Bedford Data'!D129)/2</f>
        <v>239.75</v>
      </c>
      <c r="E129">
        <f>+('KBOS -- Logan Data'!E129+'KBED -- Bedford Data'!E129)/2</f>
        <v>265.45</v>
      </c>
      <c r="F129">
        <f>+('KBOS -- Logan Data'!F129+'KBED -- Bedford Data'!F129)/2</f>
        <v>291.89999999999998</v>
      </c>
      <c r="G129">
        <f>+('KBOS -- Logan Data'!G129+'KBED -- Bedford Data'!G129)/2</f>
        <v>318.75</v>
      </c>
      <c r="H129">
        <f>+('KBOS -- Logan Data'!H129+'KBED -- Bedford Data'!H129)/2</f>
        <v>345.9</v>
      </c>
      <c r="I129">
        <f>+('KBOS -- Logan Data'!I129+'KBED -- Bedford Data'!I129)/2</f>
        <v>373.35</v>
      </c>
      <c r="J129">
        <f>+('KBOS -- Logan Data'!J129+'KBED -- Bedford Data'!J129)/2</f>
        <v>400.9</v>
      </c>
      <c r="K129">
        <f>+('KBOS -- Logan Data'!K129+'KBED -- Bedford Data'!K129)/2</f>
        <v>428.70000000000005</v>
      </c>
      <c r="L129">
        <f>+('KBOS -- Logan Data'!L129+'KBED -- Bedford Data'!L129)/2</f>
        <v>456.6</v>
      </c>
      <c r="M129">
        <f>+('KBOS -- Logan Data'!M129+'KBED -- Bedford Data'!M129)/2</f>
        <v>484.5</v>
      </c>
      <c r="N129">
        <f>+('KBOS -- Logan Data'!R129+'KBED -- Bedford Data'!R129)/2</f>
        <v>512.45000000000005</v>
      </c>
      <c r="O129">
        <f>+('KBOS -- Logan Data'!S129+'KBED -- Bedford Data'!S129)/2</f>
        <v>540.45000000000005</v>
      </c>
      <c r="P129">
        <f>+('KBOS -- Logan Data'!T129+'KBED -- Bedford Data'!T129)/2</f>
        <v>568.45000000000005</v>
      </c>
      <c r="Q129">
        <f>+('KBOS -- Logan Data'!U129+'KBED -- Bedford Data'!U129)/2</f>
        <v>596.45000000000005</v>
      </c>
      <c r="R129">
        <f>+('KBOS -- Logan Data'!V129+'KBED -- Bedford Data'!V129)/2</f>
        <v>624.45000000000005</v>
      </c>
      <c r="S129">
        <f>+('KBOS -- Logan Data'!W129+'KBED -- Bedford Data'!W129)/2</f>
        <v>652.45000000000005</v>
      </c>
      <c r="T129">
        <f>+('KBOS -- Logan Data'!X129+'KBED -- Bedford Data'!X129)/2</f>
        <v>680.45</v>
      </c>
      <c r="U129">
        <f>+('KBOS -- Logan Data'!Y129+'KBED -- Bedford Data'!Y129)/2</f>
        <v>708.45</v>
      </c>
      <c r="V129">
        <f>+('KBOS -- Logan Data'!Z129+'KBED -- Bedford Data'!Z129)/2</f>
        <v>736.45</v>
      </c>
      <c r="W129">
        <f>+('KBOS -- Logan Data'!AA129+'KBED -- Bedford Data'!AA129)/2</f>
        <v>764.45</v>
      </c>
      <c r="X129">
        <f>+('KBOS -- Logan Data'!AB129+'KBED -- Bedford Data'!AB129)/2</f>
        <v>792.45</v>
      </c>
      <c r="Y129">
        <f>+('KBOS -- Logan Data'!AH129+'KBED -- Bedford Data'!AH129)/2</f>
        <v>820.45</v>
      </c>
      <c r="Z129">
        <f>+('KBOS -- Logan Data'!AI129+'KBED -- Bedford Data'!AI129)/2</f>
        <v>848.45</v>
      </c>
      <c r="AA129">
        <f>+('KBOS -- Logan Data'!AJ129+'KBED -- Bedford Data'!AJ129)/2</f>
        <v>876.45</v>
      </c>
      <c r="AB129">
        <f>+('KBOS -- Logan Data'!AK129+'KBED -- Bedford Data'!AK129)/2</f>
        <v>904.45</v>
      </c>
      <c r="AC129">
        <f>+('KBOS -- Logan Data'!AL129+'KBED -- Bedford Data'!AL129)/2</f>
        <v>932.45</v>
      </c>
      <c r="AD129">
        <f>+('KBOS -- Logan Data'!AM129+'KBED -- Bedford Data'!AM129)/2</f>
        <v>960.45</v>
      </c>
      <c r="AE129">
        <f>+('KBOS -- Logan Data'!AN129+'KBED -- Bedford Data'!AN129)/2</f>
        <v>988.45</v>
      </c>
      <c r="AF129">
        <f>+('KBOS -- Logan Data'!AO129+'KBED -- Bedford Data'!AO129)/2</f>
        <v>1016.4499999999999</v>
      </c>
      <c r="AG129">
        <f>+('KBOS -- Logan Data'!AP129+'KBED -- Bedford Data'!AP129)/2</f>
        <v>1044.4499999999998</v>
      </c>
      <c r="AH129">
        <f>+('KBOS -- Logan Data'!AQ129+'KBED -- Bedford Data'!AQ129)/2</f>
        <v>1072.4499999999998</v>
      </c>
      <c r="AI129">
        <f>+('KBOS -- Logan Data'!AR129+'KBED -- Bedford Data'!AR129)/2</f>
        <v>1100.4499999999998</v>
      </c>
    </row>
    <row r="130" spans="1:35" x14ac:dyDescent="0.25">
      <c r="A130" s="1">
        <v>40238</v>
      </c>
      <c r="B130">
        <f>+('KBOS -- Logan Data'!B130+'KBED -- Bedford Data'!B130)/2</f>
        <v>37.5</v>
      </c>
      <c r="C130">
        <f>+('KBOS -- Logan Data'!C130+'KBED -- Bedford Data'!C130)/2</f>
        <v>46.2</v>
      </c>
      <c r="D130">
        <f>+('KBOS -- Logan Data'!D130+'KBED -- Bedford Data'!D130)/2</f>
        <v>57.099999999999994</v>
      </c>
      <c r="E130">
        <f>+('KBOS -- Logan Data'!E130+'KBED -- Bedford Data'!E130)/2</f>
        <v>69.7</v>
      </c>
      <c r="F130">
        <f>+('KBOS -- Logan Data'!F130+'KBED -- Bedford Data'!F130)/2</f>
        <v>83.95</v>
      </c>
      <c r="G130">
        <f>+('KBOS -- Logan Data'!G130+'KBED -- Bedford Data'!G130)/2</f>
        <v>100.15</v>
      </c>
      <c r="H130">
        <f>+('KBOS -- Logan Data'!H130+'KBED -- Bedford Data'!H130)/2</f>
        <v>118.1</v>
      </c>
      <c r="I130">
        <f>+('KBOS -- Logan Data'!I130+'KBED -- Bedford Data'!I130)/2</f>
        <v>137.69999999999999</v>
      </c>
      <c r="J130">
        <f>+('KBOS -- Logan Data'!J130+'KBED -- Bedford Data'!J130)/2</f>
        <v>158.69999999999999</v>
      </c>
      <c r="K130">
        <f>+('KBOS -- Logan Data'!K130+'KBED -- Bedford Data'!K130)/2</f>
        <v>180.9</v>
      </c>
      <c r="L130">
        <f>+('KBOS -- Logan Data'!L130+'KBED -- Bedford Data'!L130)/2</f>
        <v>204.55</v>
      </c>
      <c r="M130">
        <f>+('KBOS -- Logan Data'!M130+'KBED -- Bedford Data'!M130)/2</f>
        <v>228.95</v>
      </c>
      <c r="N130">
        <f>+('KBOS -- Logan Data'!R130+'KBED -- Bedford Data'!R130)/2</f>
        <v>254.05</v>
      </c>
      <c r="O130">
        <f>+('KBOS -- Logan Data'!S130+'KBED -- Bedford Data'!S130)/2</f>
        <v>279.5</v>
      </c>
      <c r="P130">
        <f>+('KBOS -- Logan Data'!T130+'KBED -- Bedford Data'!T130)/2</f>
        <v>305.89999999999998</v>
      </c>
      <c r="Q130">
        <f>+('KBOS -- Logan Data'!U130+'KBED -- Bedford Data'!U130)/2</f>
        <v>332.5</v>
      </c>
      <c r="R130">
        <f>+('KBOS -- Logan Data'!V130+'KBED -- Bedford Data'!V130)/2</f>
        <v>359.95000000000005</v>
      </c>
      <c r="S130">
        <f>+('KBOS -- Logan Data'!W130+'KBED -- Bedford Data'!W130)/2</f>
        <v>387.75</v>
      </c>
      <c r="T130">
        <f>+('KBOS -- Logan Data'!X130+'KBED -- Bedford Data'!X130)/2</f>
        <v>416.04999999999995</v>
      </c>
      <c r="U130">
        <f>+('KBOS -- Logan Data'!Y130+'KBED -- Bedford Data'!Y130)/2</f>
        <v>444.75</v>
      </c>
      <c r="V130">
        <f>+('KBOS -- Logan Data'!Z130+'KBED -- Bedford Data'!Z130)/2</f>
        <v>473.75</v>
      </c>
      <c r="W130">
        <f>+('KBOS -- Logan Data'!AA130+'KBED -- Bedford Data'!AA130)/2</f>
        <v>502.95000000000005</v>
      </c>
      <c r="X130">
        <f>+('KBOS -- Logan Data'!AB130+'KBED -- Bedford Data'!AB130)/2</f>
        <v>532.4</v>
      </c>
      <c r="Y130">
        <f>+('KBOS -- Logan Data'!AH130+'KBED -- Bedford Data'!AH130)/2</f>
        <v>561.95000000000005</v>
      </c>
      <c r="Z130">
        <f>+('KBOS -- Logan Data'!AI130+'KBED -- Bedford Data'!AI130)/2</f>
        <v>591.5</v>
      </c>
      <c r="AA130">
        <f>+('KBOS -- Logan Data'!AJ130+'KBED -- Bedford Data'!AJ130)/2</f>
        <v>621.40000000000009</v>
      </c>
      <c r="AB130">
        <f>+('KBOS -- Logan Data'!AK130+'KBED -- Bedford Data'!AK130)/2</f>
        <v>651.35</v>
      </c>
      <c r="AC130">
        <f>+('KBOS -- Logan Data'!AL130+'KBED -- Bedford Data'!AL130)/2</f>
        <v>681.6</v>
      </c>
      <c r="AD130">
        <f>+('KBOS -- Logan Data'!AM130+'KBED -- Bedford Data'!AM130)/2</f>
        <v>712.1</v>
      </c>
      <c r="AE130">
        <f>+('KBOS -- Logan Data'!AN130+'KBED -- Bedford Data'!AN130)/2</f>
        <v>742.55</v>
      </c>
      <c r="AF130">
        <f>+('KBOS -- Logan Data'!AO130+'KBED -- Bedford Data'!AO130)/2</f>
        <v>773.05</v>
      </c>
      <c r="AG130">
        <f>+('KBOS -- Logan Data'!AP130+'KBED -- Bedford Data'!AP130)/2</f>
        <v>803.65</v>
      </c>
      <c r="AH130">
        <f>+('KBOS -- Logan Data'!AQ130+'KBED -- Bedford Data'!AQ130)/2</f>
        <v>834.4</v>
      </c>
      <c r="AI130">
        <f>+('KBOS -- Logan Data'!AR130+'KBED -- Bedford Data'!AR130)/2</f>
        <v>865.25</v>
      </c>
    </row>
    <row r="131" spans="1:35" x14ac:dyDescent="0.25">
      <c r="A131" s="1">
        <v>40269</v>
      </c>
      <c r="B131">
        <f>+('KBOS -- Logan Data'!B131+'KBED -- Bedford Data'!B131)/2</f>
        <v>2.7</v>
      </c>
      <c r="C131">
        <f>+('KBOS -- Logan Data'!C131+'KBED -- Bedford Data'!C131)/2</f>
        <v>3.9499999999999997</v>
      </c>
      <c r="D131">
        <f>+('KBOS -- Logan Data'!D131+'KBED -- Bedford Data'!D131)/2</f>
        <v>6.1</v>
      </c>
      <c r="E131">
        <f>+('KBOS -- Logan Data'!E131+'KBED -- Bedford Data'!E131)/2</f>
        <v>9.25</v>
      </c>
      <c r="F131">
        <f>+('KBOS -- Logan Data'!F131+'KBED -- Bedford Data'!F131)/2</f>
        <v>13.55</v>
      </c>
      <c r="G131">
        <f>+('KBOS -- Logan Data'!G131+'KBED -- Bedford Data'!G131)/2</f>
        <v>18.350000000000001</v>
      </c>
      <c r="H131">
        <f>+('KBOS -- Logan Data'!H131+'KBED -- Bedford Data'!H131)/2</f>
        <v>24.299999999999997</v>
      </c>
      <c r="I131">
        <f>+('KBOS -- Logan Data'!I131+'KBED -- Bedford Data'!I131)/2</f>
        <v>31</v>
      </c>
      <c r="J131">
        <f>+('KBOS -- Logan Data'!J131+'KBED -- Bedford Data'!J131)/2</f>
        <v>38.650000000000006</v>
      </c>
      <c r="K131">
        <f>+('KBOS -- Logan Data'!K131+'KBED -- Bedford Data'!K131)/2</f>
        <v>47.2</v>
      </c>
      <c r="L131">
        <f>+('KBOS -- Logan Data'!L131+'KBED -- Bedford Data'!L131)/2</f>
        <v>57.449999999999996</v>
      </c>
      <c r="M131">
        <f>+('KBOS -- Logan Data'!M131+'KBED -- Bedford Data'!M131)/2</f>
        <v>68.95</v>
      </c>
      <c r="N131">
        <f>+('KBOS -- Logan Data'!R131+'KBED -- Bedford Data'!R131)/2</f>
        <v>82.2</v>
      </c>
      <c r="O131">
        <f>+('KBOS -- Logan Data'!S131+'KBED -- Bedford Data'!S131)/2</f>
        <v>97</v>
      </c>
      <c r="P131">
        <f>+('KBOS -- Logan Data'!T131+'KBED -- Bedford Data'!T131)/2</f>
        <v>112.75</v>
      </c>
      <c r="Q131">
        <f>+('KBOS -- Logan Data'!U131+'KBED -- Bedford Data'!U131)/2</f>
        <v>130</v>
      </c>
      <c r="R131">
        <f>+('KBOS -- Logan Data'!V131+'KBED -- Bedford Data'!V131)/2</f>
        <v>148.19999999999999</v>
      </c>
      <c r="S131">
        <f>+('KBOS -- Logan Data'!W131+'KBED -- Bedford Data'!W131)/2</f>
        <v>167.5</v>
      </c>
      <c r="T131">
        <f>+('KBOS -- Logan Data'!X131+'KBED -- Bedford Data'!X131)/2</f>
        <v>187.7</v>
      </c>
      <c r="U131">
        <f>+('KBOS -- Logan Data'!Y131+'KBED -- Bedford Data'!Y131)/2</f>
        <v>208.85000000000002</v>
      </c>
      <c r="V131">
        <f>+('KBOS -- Logan Data'!Z131+'KBED -- Bedford Data'!Z131)/2</f>
        <v>230.75</v>
      </c>
      <c r="W131">
        <f>+('KBOS -- Logan Data'!AA131+'KBED -- Bedford Data'!AA131)/2</f>
        <v>253.75</v>
      </c>
      <c r="X131">
        <f>+('KBOS -- Logan Data'!AB131+'KBED -- Bedford Data'!AB131)/2</f>
        <v>277.39999999999998</v>
      </c>
      <c r="Y131">
        <f>+('KBOS -- Logan Data'!AH131+'KBED -- Bedford Data'!AH131)/2</f>
        <v>301.60000000000002</v>
      </c>
      <c r="Z131">
        <f>+('KBOS -- Logan Data'!AI131+'KBED -- Bedford Data'!AI131)/2</f>
        <v>326.89999999999998</v>
      </c>
      <c r="AA131">
        <f>+('KBOS -- Logan Data'!AJ131+'KBED -- Bedford Data'!AJ131)/2</f>
        <v>352.75</v>
      </c>
      <c r="AB131">
        <f>+('KBOS -- Logan Data'!AK131+'KBED -- Bedford Data'!AK131)/2</f>
        <v>378.85</v>
      </c>
      <c r="AC131">
        <f>+('KBOS -- Logan Data'!AL131+'KBED -- Bedford Data'!AL131)/2</f>
        <v>405.35</v>
      </c>
      <c r="AD131">
        <f>+('KBOS -- Logan Data'!AM131+'KBED -- Bedford Data'!AM131)/2</f>
        <v>432.35</v>
      </c>
      <c r="AE131">
        <f>+('KBOS -- Logan Data'!AN131+'KBED -- Bedford Data'!AN131)/2</f>
        <v>459.75</v>
      </c>
      <c r="AF131">
        <f>+('KBOS -- Logan Data'!AO131+'KBED -- Bedford Data'!AO131)/2</f>
        <v>487.55</v>
      </c>
      <c r="AG131">
        <f>+('KBOS -- Logan Data'!AP131+'KBED -- Bedford Data'!AP131)/2</f>
        <v>515.5</v>
      </c>
      <c r="AH131">
        <f>+('KBOS -- Logan Data'!AQ131+'KBED -- Bedford Data'!AQ131)/2</f>
        <v>544.1</v>
      </c>
      <c r="AI131">
        <f>+('KBOS -- Logan Data'!AR131+'KBED -- Bedford Data'!AR131)/2</f>
        <v>572.65</v>
      </c>
    </row>
    <row r="132" spans="1:35" x14ac:dyDescent="0.25">
      <c r="A132" s="1">
        <v>40299</v>
      </c>
      <c r="B132">
        <f>+('KBOS -- Logan Data'!B132+'KBED -- Bedford Data'!B132)/2</f>
        <v>0.8</v>
      </c>
      <c r="C132">
        <f>+('KBOS -- Logan Data'!C132+'KBED -- Bedford Data'!C132)/2</f>
        <v>1.1000000000000001</v>
      </c>
      <c r="D132">
        <f>+('KBOS -- Logan Data'!D132+'KBED -- Bedford Data'!D132)/2</f>
        <v>1.5</v>
      </c>
      <c r="E132">
        <f>+('KBOS -- Logan Data'!E132+'KBED -- Bedford Data'!E132)/2</f>
        <v>2</v>
      </c>
      <c r="F132">
        <f>+('KBOS -- Logan Data'!F132+'KBED -- Bedford Data'!F132)/2</f>
        <v>2.85</v>
      </c>
      <c r="G132">
        <f>+('KBOS -- Logan Data'!G132+'KBED -- Bedford Data'!G132)/2</f>
        <v>3.7</v>
      </c>
      <c r="H132">
        <f>+('KBOS -- Logan Data'!H132+'KBED -- Bedford Data'!H132)/2</f>
        <v>4.9000000000000004</v>
      </c>
      <c r="I132">
        <f>+('KBOS -- Logan Data'!I132+'KBED -- Bedford Data'!I132)/2</f>
        <v>6.1499999999999995</v>
      </c>
      <c r="J132">
        <f>+('KBOS -- Logan Data'!J132+'KBED -- Bedford Data'!J132)/2</f>
        <v>7.6999999999999993</v>
      </c>
      <c r="K132">
        <f>+('KBOS -- Logan Data'!K132+'KBED -- Bedford Data'!K132)/2</f>
        <v>9.6</v>
      </c>
      <c r="L132">
        <f>+('KBOS -- Logan Data'!L132+'KBED -- Bedford Data'!L132)/2</f>
        <v>11.95</v>
      </c>
      <c r="M132">
        <f>+('KBOS -- Logan Data'!M132+'KBED -- Bedford Data'!M132)/2</f>
        <v>14.95</v>
      </c>
      <c r="N132">
        <f>+('KBOS -- Logan Data'!R132+'KBED -- Bedford Data'!R132)/2</f>
        <v>18.3</v>
      </c>
      <c r="O132">
        <f>+('KBOS -- Logan Data'!S132+'KBED -- Bedford Data'!S132)/2</f>
        <v>22.35</v>
      </c>
      <c r="P132">
        <f>+('KBOS -- Logan Data'!T132+'KBED -- Bedford Data'!T132)/2</f>
        <v>27.349999999999998</v>
      </c>
      <c r="Q132">
        <f>+('KBOS -- Logan Data'!U132+'KBED -- Bedford Data'!U132)/2</f>
        <v>33.349999999999994</v>
      </c>
      <c r="R132">
        <f>+('KBOS -- Logan Data'!V132+'KBED -- Bedford Data'!V132)/2</f>
        <v>40.599999999999994</v>
      </c>
      <c r="S132">
        <f>+('KBOS -- Logan Data'!W132+'KBED -- Bedford Data'!W132)/2</f>
        <v>48.8</v>
      </c>
      <c r="T132">
        <f>+('KBOS -- Logan Data'!X132+'KBED -- Bedford Data'!X132)/2</f>
        <v>58.2</v>
      </c>
      <c r="U132">
        <f>+('KBOS -- Logan Data'!Y132+'KBED -- Bedford Data'!Y132)/2</f>
        <v>68.400000000000006</v>
      </c>
      <c r="V132">
        <f>+('KBOS -- Logan Data'!Z132+'KBED -- Bedford Data'!Z132)/2</f>
        <v>80.05</v>
      </c>
      <c r="W132">
        <f>+('KBOS -- Logan Data'!AA132+'KBED -- Bedford Data'!AA132)/2</f>
        <v>93</v>
      </c>
      <c r="X132">
        <f>+('KBOS -- Logan Data'!AB132+'KBED -- Bedford Data'!AB132)/2</f>
        <v>106.6</v>
      </c>
      <c r="Y132">
        <f>+('KBOS -- Logan Data'!AH132+'KBED -- Bedford Data'!AH132)/2</f>
        <v>121.4</v>
      </c>
      <c r="Z132">
        <f>+('KBOS -- Logan Data'!AI132+'KBED -- Bedford Data'!AI132)/2</f>
        <v>137.35</v>
      </c>
      <c r="AA132">
        <f>+('KBOS -- Logan Data'!AJ132+'KBED -- Bedford Data'!AJ132)/2</f>
        <v>153.85000000000002</v>
      </c>
      <c r="AB132">
        <f>+('KBOS -- Logan Data'!AK132+'KBED -- Bedford Data'!AK132)/2</f>
        <v>171.35000000000002</v>
      </c>
      <c r="AC132">
        <f>+('KBOS -- Logan Data'!AL132+'KBED -- Bedford Data'!AL132)/2</f>
        <v>189.85000000000002</v>
      </c>
      <c r="AD132">
        <f>+('KBOS -- Logan Data'!AM132+'KBED -- Bedford Data'!AM132)/2</f>
        <v>209.45</v>
      </c>
      <c r="AE132">
        <f>+('KBOS -- Logan Data'!AN132+'KBED -- Bedford Data'!AN132)/2</f>
        <v>230.3</v>
      </c>
      <c r="AF132">
        <f>+('KBOS -- Logan Data'!AO132+'KBED -- Bedford Data'!AO132)/2</f>
        <v>251.9</v>
      </c>
      <c r="AG132">
        <f>+('KBOS -- Logan Data'!AP132+'KBED -- Bedford Data'!AP132)/2</f>
        <v>274.25</v>
      </c>
      <c r="AH132">
        <f>+('KBOS -- Logan Data'!AQ132+'KBED -- Bedford Data'!AQ132)/2</f>
        <v>297.5</v>
      </c>
      <c r="AI132">
        <f>+('KBOS -- Logan Data'!AR132+'KBED -- Bedford Data'!AR132)/2</f>
        <v>321.39999999999998</v>
      </c>
    </row>
    <row r="133" spans="1:35" x14ac:dyDescent="0.25">
      <c r="A133" s="1">
        <v>40330</v>
      </c>
      <c r="B133">
        <f>+('KBOS -- Logan Data'!B133+'KBED -- Bedford Data'!B133)/2</f>
        <v>0</v>
      </c>
      <c r="C133">
        <f>+('KBOS -- Logan Data'!C133+'KBED -- Bedford Data'!C133)/2</f>
        <v>0</v>
      </c>
      <c r="D133">
        <f>+('KBOS -- Logan Data'!D133+'KBED -- Bedford Data'!D133)/2</f>
        <v>0</v>
      </c>
      <c r="E133">
        <f>+('KBOS -- Logan Data'!E133+'KBED -- Bedford Data'!E133)/2</f>
        <v>0</v>
      </c>
      <c r="F133">
        <f>+('KBOS -- Logan Data'!F133+'KBED -- Bedford Data'!F133)/2</f>
        <v>0</v>
      </c>
      <c r="G133">
        <f>+('KBOS -- Logan Data'!G133+'KBED -- Bedford Data'!G133)/2</f>
        <v>0</v>
      </c>
      <c r="H133">
        <f>+('KBOS -- Logan Data'!H133+'KBED -- Bedford Data'!H133)/2</f>
        <v>0</v>
      </c>
      <c r="I133">
        <f>+('KBOS -- Logan Data'!I133+'KBED -- Bedford Data'!I133)/2</f>
        <v>0</v>
      </c>
      <c r="J133">
        <f>+('KBOS -- Logan Data'!J133+'KBED -- Bedford Data'!J133)/2</f>
        <v>0.05</v>
      </c>
      <c r="K133">
        <f>+('KBOS -- Logan Data'!K133+'KBED -- Bedford Data'!K133)/2</f>
        <v>0.1</v>
      </c>
      <c r="L133">
        <f>+('KBOS -- Logan Data'!L133+'KBED -- Bedford Data'!L133)/2</f>
        <v>0.2</v>
      </c>
      <c r="M133">
        <f>+('KBOS -- Logan Data'!M133+'KBED -- Bedford Data'!M133)/2</f>
        <v>0.4</v>
      </c>
      <c r="N133">
        <f>+('KBOS -- Logan Data'!R133+'KBED -- Bedford Data'!R133)/2</f>
        <v>0.6</v>
      </c>
      <c r="O133">
        <f>+('KBOS -- Logan Data'!S133+'KBED -- Bedford Data'!S133)/2</f>
        <v>0.85</v>
      </c>
      <c r="P133">
        <f>+('KBOS -- Logan Data'!T133+'KBED -- Bedford Data'!T133)/2</f>
        <v>1.1499999999999999</v>
      </c>
      <c r="Q133">
        <f>+('KBOS -- Logan Data'!U133+'KBED -- Bedford Data'!U133)/2</f>
        <v>1.6</v>
      </c>
      <c r="R133">
        <f>+('KBOS -- Logan Data'!V133+'KBED -- Bedford Data'!V133)/2</f>
        <v>2.2999999999999998</v>
      </c>
      <c r="S133">
        <f>+('KBOS -- Logan Data'!W133+'KBED -- Bedford Data'!W133)/2</f>
        <v>3.35</v>
      </c>
      <c r="T133">
        <f>+('KBOS -- Logan Data'!X133+'KBED -- Bedford Data'!X133)/2</f>
        <v>4.9000000000000004</v>
      </c>
      <c r="U133">
        <f>+('KBOS -- Logan Data'!Y133+'KBED -- Bedford Data'!Y133)/2</f>
        <v>7.1</v>
      </c>
      <c r="V133">
        <f>+('KBOS -- Logan Data'!Z133+'KBED -- Bedford Data'!Z133)/2</f>
        <v>9.9</v>
      </c>
      <c r="W133">
        <f>+('KBOS -- Logan Data'!AA133+'KBED -- Bedford Data'!AA133)/2</f>
        <v>13.25</v>
      </c>
      <c r="X133">
        <f>+('KBOS -- Logan Data'!AB133+'KBED -- Bedford Data'!AB133)/2</f>
        <v>17.5</v>
      </c>
      <c r="Y133">
        <f>+('KBOS -- Logan Data'!AH133+'KBED -- Bedford Data'!AH133)/2</f>
        <v>22.5</v>
      </c>
      <c r="Z133">
        <f>+('KBOS -- Logan Data'!AI133+'KBED -- Bedford Data'!AI133)/2</f>
        <v>28.65</v>
      </c>
      <c r="AA133">
        <f>+('KBOS -- Logan Data'!AJ133+'KBED -- Bedford Data'!AJ133)/2</f>
        <v>35.599999999999994</v>
      </c>
      <c r="AB133">
        <f>+('KBOS -- Logan Data'!AK133+'KBED -- Bedford Data'!AK133)/2</f>
        <v>43.75</v>
      </c>
      <c r="AC133">
        <f>+('KBOS -- Logan Data'!AL133+'KBED -- Bedford Data'!AL133)/2</f>
        <v>53.3</v>
      </c>
      <c r="AD133">
        <f>+('KBOS -- Logan Data'!AM133+'KBED -- Bedford Data'!AM133)/2</f>
        <v>64.050000000000011</v>
      </c>
      <c r="AE133">
        <f>+('KBOS -- Logan Data'!AN133+'KBED -- Bedford Data'!AN133)/2</f>
        <v>75.900000000000006</v>
      </c>
      <c r="AF133">
        <f>+('KBOS -- Logan Data'!AO133+'KBED -- Bedford Data'!AO133)/2</f>
        <v>89.300000000000011</v>
      </c>
      <c r="AG133">
        <f>+('KBOS -- Logan Data'!AP133+'KBED -- Bedford Data'!AP133)/2</f>
        <v>103.35</v>
      </c>
      <c r="AH133">
        <f>+('KBOS -- Logan Data'!AQ133+'KBED -- Bedford Data'!AQ133)/2</f>
        <v>119.44999999999999</v>
      </c>
      <c r="AI133">
        <f>+('KBOS -- Logan Data'!AR133+'KBED -- Bedford Data'!AR133)/2</f>
        <v>136.80000000000001</v>
      </c>
    </row>
    <row r="134" spans="1:35" x14ac:dyDescent="0.25">
      <c r="A134" s="1">
        <v>40360</v>
      </c>
      <c r="B134">
        <f>+('KBOS -- Logan Data'!B134+'KBED -- Bedford Data'!B134)/2</f>
        <v>0</v>
      </c>
      <c r="C134">
        <f>+('KBOS -- Logan Data'!C134+'KBED -- Bedford Data'!C134)/2</f>
        <v>0</v>
      </c>
      <c r="D134">
        <f>+('KBOS -- Logan Data'!D134+'KBED -- Bedford Data'!D134)/2</f>
        <v>0</v>
      </c>
      <c r="E134">
        <f>+('KBOS -- Logan Data'!E134+'KBED -- Bedford Data'!E134)/2</f>
        <v>0</v>
      </c>
      <c r="F134">
        <f>+('KBOS -- Logan Data'!F134+'KBED -- Bedford Data'!F134)/2</f>
        <v>0</v>
      </c>
      <c r="G134">
        <f>+('KBOS -- Logan Data'!G134+'KBED -- Bedford Data'!G134)/2</f>
        <v>0</v>
      </c>
      <c r="H134">
        <f>+('KBOS -- Logan Data'!H134+'KBED -- Bedford Data'!H134)/2</f>
        <v>0</v>
      </c>
      <c r="I134">
        <f>+('KBOS -- Logan Data'!I134+'KBED -- Bedford Data'!I134)/2</f>
        <v>0</v>
      </c>
      <c r="J134">
        <f>+('KBOS -- Logan Data'!J134+'KBED -- Bedford Data'!J134)/2</f>
        <v>0</v>
      </c>
      <c r="K134">
        <f>+('KBOS -- Logan Data'!K134+'KBED -- Bedford Data'!K134)/2</f>
        <v>0</v>
      </c>
      <c r="L134">
        <f>+('KBOS -- Logan Data'!L134+'KBED -- Bedford Data'!L134)/2</f>
        <v>0</v>
      </c>
      <c r="M134">
        <f>+('KBOS -- Logan Data'!M134+'KBED -- Bedford Data'!M134)/2</f>
        <v>0</v>
      </c>
      <c r="N134">
        <f>+('KBOS -- Logan Data'!R134+'KBED -- Bedford Data'!R134)/2</f>
        <v>0</v>
      </c>
      <c r="O134">
        <f>+('KBOS -- Logan Data'!S134+'KBED -- Bedford Data'!S134)/2</f>
        <v>0.05</v>
      </c>
      <c r="P134">
        <f>+('KBOS -- Logan Data'!T134+'KBED -- Bedford Data'!T134)/2</f>
        <v>0.15</v>
      </c>
      <c r="Q134">
        <f>+('KBOS -- Logan Data'!U134+'KBED -- Bedford Data'!U134)/2</f>
        <v>0.3</v>
      </c>
      <c r="R134">
        <f>+('KBOS -- Logan Data'!V134+'KBED -- Bedford Data'!V134)/2</f>
        <v>0.55000000000000004</v>
      </c>
      <c r="S134">
        <f>+('KBOS -- Logan Data'!W134+'KBED -- Bedford Data'!W134)/2</f>
        <v>0.9</v>
      </c>
      <c r="T134">
        <f>+('KBOS -- Logan Data'!X134+'KBED -- Bedford Data'!X134)/2</f>
        <v>1.3</v>
      </c>
      <c r="U134">
        <f>+('KBOS -- Logan Data'!Y134+'KBED -- Bedford Data'!Y134)/2</f>
        <v>1.85</v>
      </c>
      <c r="V134">
        <f>+('KBOS -- Logan Data'!Z134+'KBED -- Bedford Data'!Z134)/2</f>
        <v>2.5</v>
      </c>
      <c r="W134">
        <f>+('KBOS -- Logan Data'!AA134+'KBED -- Bedford Data'!AA134)/2</f>
        <v>3.2</v>
      </c>
      <c r="X134">
        <f>+('KBOS -- Logan Data'!AB134+'KBED -- Bedford Data'!AB134)/2</f>
        <v>3.95</v>
      </c>
      <c r="Y134">
        <f>+('KBOS -- Logan Data'!AH134+'KBED -- Bedford Data'!AH134)/2</f>
        <v>4.8999999999999995</v>
      </c>
      <c r="Z134">
        <f>+('KBOS -- Logan Data'!AI134+'KBED -- Bedford Data'!AI134)/2</f>
        <v>6.15</v>
      </c>
      <c r="AA134">
        <f>+('KBOS -- Logan Data'!AJ134+'KBED -- Bedford Data'!AJ134)/2</f>
        <v>7.75</v>
      </c>
      <c r="AB134">
        <f>+('KBOS -- Logan Data'!AK134+'KBED -- Bedford Data'!AK134)/2</f>
        <v>9.6999999999999993</v>
      </c>
      <c r="AC134">
        <f>+('KBOS -- Logan Data'!AL134+'KBED -- Bedford Data'!AL134)/2</f>
        <v>12</v>
      </c>
      <c r="AD134">
        <f>+('KBOS -- Logan Data'!AM134+'KBED -- Bedford Data'!AM134)/2</f>
        <v>14.75</v>
      </c>
      <c r="AE134">
        <f>+('KBOS -- Logan Data'!AN134+'KBED -- Bedford Data'!AN134)/2</f>
        <v>18.3</v>
      </c>
      <c r="AF134">
        <f>+('KBOS -- Logan Data'!AO134+'KBED -- Bedford Data'!AO134)/2</f>
        <v>22.5</v>
      </c>
      <c r="AG134">
        <f>+('KBOS -- Logan Data'!AP134+'KBED -- Bedford Data'!AP134)/2</f>
        <v>28.15</v>
      </c>
      <c r="AH134">
        <f>+('KBOS -- Logan Data'!AQ134+'KBED -- Bedford Data'!AQ134)/2</f>
        <v>34.299999999999997</v>
      </c>
      <c r="AI134">
        <f>+('KBOS -- Logan Data'!AR134+'KBED -- Bedford Data'!AR134)/2</f>
        <v>42.05</v>
      </c>
    </row>
    <row r="135" spans="1:35" x14ac:dyDescent="0.25">
      <c r="A135" s="1">
        <v>40391</v>
      </c>
      <c r="B135">
        <f>+('KBOS -- Logan Data'!B135+'KBED -- Bedford Data'!B135)/2</f>
        <v>0</v>
      </c>
      <c r="C135">
        <f>+('KBOS -- Logan Data'!C135+'KBED -- Bedford Data'!C135)/2</f>
        <v>0</v>
      </c>
      <c r="D135">
        <f>+('KBOS -- Logan Data'!D135+'KBED -- Bedford Data'!D135)/2</f>
        <v>0</v>
      </c>
      <c r="E135">
        <f>+('KBOS -- Logan Data'!E135+'KBED -- Bedford Data'!E135)/2</f>
        <v>0</v>
      </c>
      <c r="F135">
        <f>+('KBOS -- Logan Data'!F135+'KBED -- Bedford Data'!F135)/2</f>
        <v>0</v>
      </c>
      <c r="G135">
        <f>+('KBOS -- Logan Data'!G135+'KBED -- Bedford Data'!G135)/2</f>
        <v>0</v>
      </c>
      <c r="H135">
        <f>+('KBOS -- Logan Data'!H135+'KBED -- Bedford Data'!H135)/2</f>
        <v>0</v>
      </c>
      <c r="I135">
        <f>+('KBOS -- Logan Data'!I135+'KBED -- Bedford Data'!I135)/2</f>
        <v>0</v>
      </c>
      <c r="J135">
        <f>+('KBOS -- Logan Data'!J135+'KBED -- Bedford Data'!J135)/2</f>
        <v>0</v>
      </c>
      <c r="K135">
        <f>+('KBOS -- Logan Data'!K135+'KBED -- Bedford Data'!K135)/2</f>
        <v>0</v>
      </c>
      <c r="L135">
        <f>+('KBOS -- Logan Data'!L135+'KBED -- Bedford Data'!L135)/2</f>
        <v>0</v>
      </c>
      <c r="M135">
        <f>+('KBOS -- Logan Data'!M135+'KBED -- Bedford Data'!M135)/2</f>
        <v>0</v>
      </c>
      <c r="N135">
        <f>+('KBOS -- Logan Data'!R135+'KBED -- Bedford Data'!R135)/2</f>
        <v>0.05</v>
      </c>
      <c r="O135">
        <f>+('KBOS -- Logan Data'!S135+'KBED -- Bedford Data'!S135)/2</f>
        <v>0.2</v>
      </c>
      <c r="P135">
        <f>+('KBOS -- Logan Data'!T135+'KBED -- Bedford Data'!T135)/2</f>
        <v>0.4</v>
      </c>
      <c r="Q135">
        <f>+('KBOS -- Logan Data'!U135+'KBED -- Bedford Data'!U135)/2</f>
        <v>0.7</v>
      </c>
      <c r="R135">
        <f>+('KBOS -- Logan Data'!V135+'KBED -- Bedford Data'!V135)/2</f>
        <v>1.25</v>
      </c>
      <c r="S135">
        <f>+('KBOS -- Logan Data'!W135+'KBED -- Bedford Data'!W135)/2</f>
        <v>1.8</v>
      </c>
      <c r="T135">
        <f>+('KBOS -- Logan Data'!X135+'KBED -- Bedford Data'!X135)/2</f>
        <v>2.5499999999999998</v>
      </c>
      <c r="U135">
        <f>+('KBOS -- Logan Data'!Y135+'KBED -- Bedford Data'!Y135)/2</f>
        <v>3.45</v>
      </c>
      <c r="V135">
        <f>+('KBOS -- Logan Data'!Z135+'KBED -- Bedford Data'!Z135)/2</f>
        <v>4.6500000000000004</v>
      </c>
      <c r="W135">
        <f>+('KBOS -- Logan Data'!AA135+'KBED -- Bedford Data'!AA135)/2</f>
        <v>5.85</v>
      </c>
      <c r="X135">
        <f>+('KBOS -- Logan Data'!AB135+'KBED -- Bedford Data'!AB135)/2</f>
        <v>7.35</v>
      </c>
      <c r="Y135">
        <f>+('KBOS -- Logan Data'!AH135+'KBED -- Bedford Data'!AH135)/2</f>
        <v>9.15</v>
      </c>
      <c r="Z135">
        <f>+('KBOS -- Logan Data'!AI135+'KBED -- Bedford Data'!AI135)/2</f>
        <v>11.5</v>
      </c>
      <c r="AA135">
        <f>+('KBOS -- Logan Data'!AJ135+'KBED -- Bedford Data'!AJ135)/2</f>
        <v>15.15</v>
      </c>
      <c r="AB135">
        <f>+('KBOS -- Logan Data'!AK135+'KBED -- Bedford Data'!AK135)/2</f>
        <v>20.25</v>
      </c>
      <c r="AC135">
        <f>+('KBOS -- Logan Data'!AL135+'KBED -- Bedford Data'!AL135)/2</f>
        <v>26.75</v>
      </c>
      <c r="AD135">
        <f>+('KBOS -- Logan Data'!AM135+'KBED -- Bedford Data'!AM135)/2</f>
        <v>34.5</v>
      </c>
      <c r="AE135">
        <f>+('KBOS -- Logan Data'!AN135+'KBED -- Bedford Data'!AN135)/2</f>
        <v>43.5</v>
      </c>
      <c r="AF135">
        <f>+('KBOS -- Logan Data'!AO135+'KBED -- Bedford Data'!AO135)/2</f>
        <v>53.5</v>
      </c>
      <c r="AG135">
        <f>+('KBOS -- Logan Data'!AP135+'KBED -- Bedford Data'!AP135)/2</f>
        <v>64.75</v>
      </c>
      <c r="AH135">
        <f>+('KBOS -- Logan Data'!AQ135+'KBED -- Bedford Data'!AQ135)/2</f>
        <v>76.800000000000011</v>
      </c>
      <c r="AI135">
        <f>+('KBOS -- Logan Data'!AR135+'KBED -- Bedford Data'!AR135)/2</f>
        <v>89.949999999999989</v>
      </c>
    </row>
    <row r="136" spans="1:35" x14ac:dyDescent="0.25">
      <c r="A136" s="1">
        <v>40422</v>
      </c>
      <c r="B136">
        <f>+('KBOS -- Logan Data'!B136+'KBED -- Bedford Data'!B136)/2</f>
        <v>0</v>
      </c>
      <c r="C136">
        <f>+('KBOS -- Logan Data'!C136+'KBED -- Bedford Data'!C136)/2</f>
        <v>0</v>
      </c>
      <c r="D136">
        <f>+('KBOS -- Logan Data'!D136+'KBED -- Bedford Data'!D136)/2</f>
        <v>0</v>
      </c>
      <c r="E136">
        <f>+('KBOS -- Logan Data'!E136+'KBED -- Bedford Data'!E136)/2</f>
        <v>0.05</v>
      </c>
      <c r="F136">
        <f>+('KBOS -- Logan Data'!F136+'KBED -- Bedford Data'!F136)/2</f>
        <v>0.2</v>
      </c>
      <c r="G136">
        <f>+('KBOS -- Logan Data'!G136+'KBED -- Bedford Data'!G136)/2</f>
        <v>0.35</v>
      </c>
      <c r="H136">
        <f>+('KBOS -- Logan Data'!H136+'KBED -- Bedford Data'!H136)/2</f>
        <v>0.55000000000000004</v>
      </c>
      <c r="I136">
        <f>+('KBOS -- Logan Data'!I136+'KBED -- Bedford Data'!I136)/2</f>
        <v>0.8</v>
      </c>
      <c r="J136">
        <f>+('KBOS -- Logan Data'!J136+'KBED -- Bedford Data'!J136)/2</f>
        <v>1.1000000000000001</v>
      </c>
      <c r="K136">
        <f>+('KBOS -- Logan Data'!K136+'KBED -- Bedford Data'!K136)/2</f>
        <v>1.4</v>
      </c>
      <c r="L136">
        <f>+('KBOS -- Logan Data'!L136+'KBED -- Bedford Data'!L136)/2</f>
        <v>1.75</v>
      </c>
      <c r="M136">
        <f>+('KBOS -- Logan Data'!M136+'KBED -- Bedford Data'!M136)/2</f>
        <v>2.25</v>
      </c>
      <c r="N136">
        <f>+('KBOS -- Logan Data'!R136+'KBED -- Bedford Data'!R136)/2</f>
        <v>3</v>
      </c>
      <c r="O136">
        <f>+('KBOS -- Logan Data'!S136+'KBED -- Bedford Data'!S136)/2</f>
        <v>3.9</v>
      </c>
      <c r="P136">
        <f>+('KBOS -- Logan Data'!T136+'KBED -- Bedford Data'!T136)/2</f>
        <v>5.0999999999999996</v>
      </c>
      <c r="Q136">
        <f>+('KBOS -- Logan Data'!U136+'KBED -- Bedford Data'!U136)/2</f>
        <v>6.35</v>
      </c>
      <c r="R136">
        <f>+('KBOS -- Logan Data'!V136+'KBED -- Bedford Data'!V136)/2</f>
        <v>7.85</v>
      </c>
      <c r="S136">
        <f>+('KBOS -- Logan Data'!W136+'KBED -- Bedford Data'!W136)/2</f>
        <v>9.9500000000000011</v>
      </c>
      <c r="T136">
        <f>+('KBOS -- Logan Data'!X136+'KBED -- Bedford Data'!X136)/2</f>
        <v>12.200000000000001</v>
      </c>
      <c r="U136">
        <f>+('KBOS -- Logan Data'!Y136+'KBED -- Bedford Data'!Y136)/2</f>
        <v>15.25</v>
      </c>
      <c r="V136">
        <f>+('KBOS -- Logan Data'!Z136+'KBED -- Bedford Data'!Z136)/2</f>
        <v>19.05</v>
      </c>
      <c r="W136">
        <f>+('KBOS -- Logan Data'!AA136+'KBED -- Bedford Data'!AA136)/2</f>
        <v>24.049999999999997</v>
      </c>
      <c r="X136">
        <f>+('KBOS -- Logan Data'!AB136+'KBED -- Bedford Data'!AB136)/2</f>
        <v>30.5</v>
      </c>
      <c r="Y136">
        <f>+('KBOS -- Logan Data'!AH136+'KBED -- Bedford Data'!AH136)/2</f>
        <v>38.299999999999997</v>
      </c>
      <c r="Z136">
        <f>+('KBOS -- Logan Data'!AI136+'KBED -- Bedford Data'!AI136)/2</f>
        <v>47.45</v>
      </c>
      <c r="AA136">
        <f>+('KBOS -- Logan Data'!AJ136+'KBED -- Bedford Data'!AJ136)/2</f>
        <v>58.3</v>
      </c>
      <c r="AB136">
        <f>+('KBOS -- Logan Data'!AK136+'KBED -- Bedford Data'!AK136)/2</f>
        <v>70.2</v>
      </c>
      <c r="AC136">
        <f>+('KBOS -- Logan Data'!AL136+'KBED -- Bedford Data'!AL136)/2</f>
        <v>83.15</v>
      </c>
      <c r="AD136">
        <f>+('KBOS -- Logan Data'!AM136+'KBED -- Bedford Data'!AM136)/2</f>
        <v>97.75</v>
      </c>
      <c r="AE136">
        <f>+('KBOS -- Logan Data'!AN136+'KBED -- Bedford Data'!AN136)/2</f>
        <v>113.7</v>
      </c>
      <c r="AF136">
        <f>+('KBOS -- Logan Data'!AO136+'KBED -- Bedford Data'!AO136)/2</f>
        <v>130.19999999999999</v>
      </c>
      <c r="AG136">
        <f>+('KBOS -- Logan Data'!AP136+'KBED -- Bedford Data'!AP136)/2</f>
        <v>148.4</v>
      </c>
      <c r="AH136">
        <f>+('KBOS -- Logan Data'!AQ136+'KBED -- Bedford Data'!AQ136)/2</f>
        <v>167.3</v>
      </c>
      <c r="AI136">
        <f>+('KBOS -- Logan Data'!AR136+'KBED -- Bedford Data'!AR136)/2</f>
        <v>187.35</v>
      </c>
    </row>
    <row r="137" spans="1:35" x14ac:dyDescent="0.25">
      <c r="A137" s="1">
        <v>40452</v>
      </c>
      <c r="B137">
        <f>+('KBOS -- Logan Data'!B137+'KBED -- Bedford Data'!B137)/2</f>
        <v>4.9000000000000004</v>
      </c>
      <c r="C137">
        <f>+('KBOS -- Logan Data'!C137+'KBED -- Bedford Data'!C137)/2</f>
        <v>6.85</v>
      </c>
      <c r="D137">
        <f>+('KBOS -- Logan Data'!D137+'KBED -- Bedford Data'!D137)/2</f>
        <v>9.1000000000000014</v>
      </c>
      <c r="E137">
        <f>+('KBOS -- Logan Data'!E137+'KBED -- Bedford Data'!E137)/2</f>
        <v>11.7</v>
      </c>
      <c r="F137">
        <f>+('KBOS -- Logan Data'!F137+'KBED -- Bedford Data'!F137)/2</f>
        <v>14.85</v>
      </c>
      <c r="G137">
        <f>+('KBOS -- Logan Data'!G137+'KBED -- Bedford Data'!G137)/2</f>
        <v>18.400000000000002</v>
      </c>
      <c r="H137">
        <f>+('KBOS -- Logan Data'!H137+'KBED -- Bedford Data'!H137)/2</f>
        <v>22.65</v>
      </c>
      <c r="I137">
        <f>+('KBOS -- Logan Data'!I137+'KBED -- Bedford Data'!I137)/2</f>
        <v>27.45</v>
      </c>
      <c r="J137">
        <f>+('KBOS -- Logan Data'!J137+'KBED -- Bedford Data'!J137)/2</f>
        <v>33.15</v>
      </c>
      <c r="K137">
        <f>+('KBOS -- Logan Data'!K137+'KBED -- Bedford Data'!K137)/2</f>
        <v>39.950000000000003</v>
      </c>
      <c r="L137">
        <f>+('KBOS -- Logan Data'!L137+'KBED -- Bedford Data'!L137)/2</f>
        <v>47.95</v>
      </c>
      <c r="M137">
        <f>+('KBOS -- Logan Data'!M137+'KBED -- Bedford Data'!M137)/2</f>
        <v>56.95</v>
      </c>
      <c r="N137">
        <f>+('KBOS -- Logan Data'!R137+'KBED -- Bedford Data'!R137)/2</f>
        <v>67.150000000000006</v>
      </c>
      <c r="O137">
        <f>+('KBOS -- Logan Data'!S137+'KBED -- Bedford Data'!S137)/2</f>
        <v>78.599999999999994</v>
      </c>
      <c r="P137">
        <f>+('KBOS -- Logan Data'!T137+'KBED -- Bedford Data'!T137)/2</f>
        <v>91.199999999999989</v>
      </c>
      <c r="Q137">
        <f>+('KBOS -- Logan Data'!U137+'KBED -- Bedford Data'!U137)/2</f>
        <v>105.44999999999999</v>
      </c>
      <c r="R137">
        <f>+('KBOS -- Logan Data'!V137+'KBED -- Bedford Data'!V137)/2</f>
        <v>121</v>
      </c>
      <c r="S137">
        <f>+('KBOS -- Logan Data'!W137+'KBED -- Bedford Data'!W137)/2</f>
        <v>138.44999999999999</v>
      </c>
      <c r="T137">
        <f>+('KBOS -- Logan Data'!X137+'KBED -- Bedford Data'!X137)/2</f>
        <v>157.4</v>
      </c>
      <c r="U137">
        <f>+('KBOS -- Logan Data'!Y137+'KBED -- Bedford Data'!Y137)/2</f>
        <v>178.4</v>
      </c>
      <c r="V137">
        <f>+('KBOS -- Logan Data'!Z137+'KBED -- Bedford Data'!Z137)/2</f>
        <v>201.05</v>
      </c>
      <c r="W137">
        <f>+('KBOS -- Logan Data'!AA137+'KBED -- Bedford Data'!AA137)/2</f>
        <v>225</v>
      </c>
      <c r="X137">
        <f>+('KBOS -- Logan Data'!AB137+'KBED -- Bedford Data'!AB137)/2</f>
        <v>249.5</v>
      </c>
      <c r="Y137">
        <f>+('KBOS -- Logan Data'!AH137+'KBED -- Bedford Data'!AH137)/2</f>
        <v>274.55</v>
      </c>
      <c r="Z137">
        <f>+('KBOS -- Logan Data'!AI137+'KBED -- Bedford Data'!AI137)/2</f>
        <v>300.35000000000002</v>
      </c>
      <c r="AA137">
        <f>+('KBOS -- Logan Data'!AJ137+'KBED -- Bedford Data'!AJ137)/2</f>
        <v>326.3</v>
      </c>
      <c r="AB137">
        <f>+('KBOS -- Logan Data'!AK137+'KBED -- Bedford Data'!AK137)/2</f>
        <v>353.15</v>
      </c>
      <c r="AC137">
        <f>+('KBOS -- Logan Data'!AL137+'KBED -- Bedford Data'!AL137)/2</f>
        <v>380.79999999999995</v>
      </c>
      <c r="AD137">
        <f>+('KBOS -- Logan Data'!AM137+'KBED -- Bedford Data'!AM137)/2</f>
        <v>408.85</v>
      </c>
      <c r="AE137">
        <f>+('KBOS -- Logan Data'!AN137+'KBED -- Bedford Data'!AN137)/2</f>
        <v>437.6</v>
      </c>
      <c r="AF137">
        <f>+('KBOS -- Logan Data'!AO137+'KBED -- Bedford Data'!AO137)/2</f>
        <v>466.5</v>
      </c>
      <c r="AG137">
        <f>+('KBOS -- Logan Data'!AP137+'KBED -- Bedford Data'!AP137)/2</f>
        <v>495.79999999999995</v>
      </c>
      <c r="AH137">
        <f>+('KBOS -- Logan Data'!AQ137+'KBED -- Bedford Data'!AQ137)/2</f>
        <v>525.4</v>
      </c>
      <c r="AI137">
        <f>+('KBOS -- Logan Data'!AR137+'KBED -- Bedford Data'!AR137)/2</f>
        <v>555.1</v>
      </c>
    </row>
    <row r="138" spans="1:35" x14ac:dyDescent="0.25">
      <c r="A138" s="1">
        <v>40483</v>
      </c>
      <c r="B138">
        <f>+('KBOS -- Logan Data'!B138+'KBED -- Bedford Data'!B138)/2</f>
        <v>41.949999999999996</v>
      </c>
      <c r="C138">
        <f>+('KBOS -- Logan Data'!C138+'KBED -- Bedford Data'!C138)/2</f>
        <v>50.2</v>
      </c>
      <c r="D138">
        <f>+('KBOS -- Logan Data'!D138+'KBED -- Bedford Data'!D138)/2</f>
        <v>59.9</v>
      </c>
      <c r="E138">
        <f>+('KBOS -- Logan Data'!E138+'KBED -- Bedford Data'!E138)/2</f>
        <v>70.599999999999994</v>
      </c>
      <c r="F138">
        <f>+('KBOS -- Logan Data'!F138+'KBED -- Bedford Data'!F138)/2</f>
        <v>82.55</v>
      </c>
      <c r="G138">
        <f>+('KBOS -- Logan Data'!G138+'KBED -- Bedford Data'!G138)/2</f>
        <v>95.85</v>
      </c>
      <c r="H138">
        <f>+('KBOS -- Logan Data'!H138+'KBED -- Bedford Data'!H138)/2</f>
        <v>110.45</v>
      </c>
      <c r="I138">
        <f>+('KBOS -- Logan Data'!I138+'KBED -- Bedford Data'!I138)/2</f>
        <v>126.44999999999999</v>
      </c>
      <c r="J138">
        <f>+('KBOS -- Logan Data'!J138+'KBED -- Bedford Data'!J138)/2</f>
        <v>144.15</v>
      </c>
      <c r="K138">
        <f>+('KBOS -- Logan Data'!K138+'KBED -- Bedford Data'!K138)/2</f>
        <v>163.55000000000001</v>
      </c>
      <c r="L138">
        <f>+('KBOS -- Logan Data'!L138+'KBED -- Bedford Data'!L138)/2</f>
        <v>184.2</v>
      </c>
      <c r="M138">
        <f>+('KBOS -- Logan Data'!M138+'KBED -- Bedford Data'!M138)/2</f>
        <v>206.5</v>
      </c>
      <c r="N138">
        <f>+('KBOS -- Logan Data'!R138+'KBED -- Bedford Data'!R138)/2</f>
        <v>229.75</v>
      </c>
      <c r="O138">
        <f>+('KBOS -- Logan Data'!S138+'KBED -- Bedford Data'!S138)/2</f>
        <v>255</v>
      </c>
      <c r="P138">
        <f>+('KBOS -- Logan Data'!T138+'KBED -- Bedford Data'!T138)/2</f>
        <v>281.05</v>
      </c>
      <c r="Q138">
        <f>+('KBOS -- Logan Data'!U138+'KBED -- Bedford Data'!U138)/2</f>
        <v>308.25</v>
      </c>
      <c r="R138">
        <f>+('KBOS -- Logan Data'!V138+'KBED -- Bedford Data'!V138)/2</f>
        <v>336.05</v>
      </c>
      <c r="S138">
        <f>+('KBOS -- Logan Data'!W138+'KBED -- Bedford Data'!W138)/2</f>
        <v>364.04999999999995</v>
      </c>
      <c r="T138">
        <f>+('KBOS -- Logan Data'!X138+'KBED -- Bedford Data'!X138)/2</f>
        <v>392.79999999999995</v>
      </c>
      <c r="U138">
        <f>+('KBOS -- Logan Data'!Y138+'KBED -- Bedford Data'!Y138)/2</f>
        <v>421.5</v>
      </c>
      <c r="V138">
        <f>+('KBOS -- Logan Data'!Z138+'KBED -- Bedford Data'!Z138)/2</f>
        <v>450.7</v>
      </c>
      <c r="W138">
        <f>+('KBOS -- Logan Data'!AA138+'KBED -- Bedford Data'!AA138)/2</f>
        <v>480</v>
      </c>
      <c r="X138">
        <f>+('KBOS -- Logan Data'!AB138+'KBED -- Bedford Data'!AB138)/2</f>
        <v>509.45</v>
      </c>
      <c r="Y138">
        <f>+('KBOS -- Logan Data'!AH138+'KBED -- Bedford Data'!AH138)/2</f>
        <v>539.1</v>
      </c>
      <c r="Z138">
        <f>+('KBOS -- Logan Data'!AI138+'KBED -- Bedford Data'!AI138)/2</f>
        <v>568.79999999999995</v>
      </c>
      <c r="AA138">
        <f>+('KBOS -- Logan Data'!AJ138+'KBED -- Bedford Data'!AJ138)/2</f>
        <v>598.75</v>
      </c>
      <c r="AB138">
        <f>+('KBOS -- Logan Data'!AK138+'KBED -- Bedford Data'!AK138)/2</f>
        <v>628.70000000000005</v>
      </c>
      <c r="AC138">
        <f>+('KBOS -- Logan Data'!AL138+'KBED -- Bedford Data'!AL138)/2</f>
        <v>658.65</v>
      </c>
      <c r="AD138">
        <f>+('KBOS -- Logan Data'!AM138+'KBED -- Bedford Data'!AM138)/2</f>
        <v>688.75</v>
      </c>
      <c r="AE138">
        <f>+('KBOS -- Logan Data'!AN138+'KBED -- Bedford Data'!AN138)/2</f>
        <v>718.75</v>
      </c>
      <c r="AF138">
        <f>+('KBOS -- Logan Data'!AO138+'KBED -- Bedford Data'!AO138)/2</f>
        <v>748.85</v>
      </c>
      <c r="AG138">
        <f>+('KBOS -- Logan Data'!AP138+'KBED -- Bedford Data'!AP138)/2</f>
        <v>778.85</v>
      </c>
      <c r="AH138">
        <f>+('KBOS -- Logan Data'!AQ138+'KBED -- Bedford Data'!AQ138)/2</f>
        <v>808.9</v>
      </c>
      <c r="AI138">
        <f>+('KBOS -- Logan Data'!AR138+'KBED -- Bedford Data'!AR138)/2</f>
        <v>838.95</v>
      </c>
    </row>
    <row r="139" spans="1:35" x14ac:dyDescent="0.25">
      <c r="A139" s="1">
        <v>40513</v>
      </c>
      <c r="B139">
        <f>+('KBOS -- Logan Data'!B139+'KBED -- Bedford Data'!B139)/2</f>
        <v>260.85000000000002</v>
      </c>
      <c r="C139">
        <f>+('KBOS -- Logan Data'!C139+'KBED -- Bedford Data'!C139)/2</f>
        <v>287.14999999999998</v>
      </c>
      <c r="D139">
        <f>+('KBOS -- Logan Data'!D139+'KBED -- Bedford Data'!D139)/2</f>
        <v>313.85000000000002</v>
      </c>
      <c r="E139">
        <f>+('KBOS -- Logan Data'!E139+'KBED -- Bedford Data'!E139)/2</f>
        <v>341.04999999999995</v>
      </c>
      <c r="F139">
        <f>+('KBOS -- Logan Data'!F139+'KBED -- Bedford Data'!F139)/2</f>
        <v>368.4</v>
      </c>
      <c r="G139">
        <f>+('KBOS -- Logan Data'!G139+'KBED -- Bedford Data'!G139)/2</f>
        <v>396.1</v>
      </c>
      <c r="H139">
        <f>+('KBOS -- Logan Data'!H139+'KBED -- Bedford Data'!H139)/2</f>
        <v>424</v>
      </c>
      <c r="I139">
        <f>+('KBOS -- Logan Data'!I139+'KBED -- Bedford Data'!I139)/2</f>
        <v>452.3</v>
      </c>
      <c r="J139">
        <f>+('KBOS -- Logan Data'!J139+'KBED -- Bedford Data'!J139)/2</f>
        <v>480.95</v>
      </c>
      <c r="K139">
        <f>+('KBOS -- Logan Data'!K139+'KBED -- Bedford Data'!K139)/2</f>
        <v>509.8</v>
      </c>
      <c r="L139">
        <f>+('KBOS -- Logan Data'!L139+'KBED -- Bedford Data'!L139)/2</f>
        <v>538.85</v>
      </c>
      <c r="M139">
        <f>+('KBOS -- Logan Data'!M139+'KBED -- Bedford Data'!M139)/2</f>
        <v>568.1</v>
      </c>
      <c r="N139">
        <f>+('KBOS -- Logan Data'!R139+'KBED -- Bedford Data'!R139)/2</f>
        <v>597.65</v>
      </c>
      <c r="O139">
        <f>+('KBOS -- Logan Data'!S139+'KBED -- Bedford Data'!S139)/2</f>
        <v>627.5</v>
      </c>
      <c r="P139">
        <f>+('KBOS -- Logan Data'!T139+'KBED -- Bedford Data'!T139)/2</f>
        <v>657.5</v>
      </c>
      <c r="Q139">
        <f>+('KBOS -- Logan Data'!U139+'KBED -- Bedford Data'!U139)/2</f>
        <v>688</v>
      </c>
      <c r="R139">
        <f>+('KBOS -- Logan Data'!V139+'KBED -- Bedford Data'!V139)/2</f>
        <v>718.7</v>
      </c>
      <c r="S139">
        <f>+('KBOS -- Logan Data'!W139+'KBED -- Bedford Data'!W139)/2</f>
        <v>749.55</v>
      </c>
      <c r="T139">
        <f>+('KBOS -- Logan Data'!X139+'KBED -- Bedford Data'!X139)/2</f>
        <v>780.5</v>
      </c>
      <c r="U139">
        <f>+('KBOS -- Logan Data'!Y139+'KBED -- Bedford Data'!Y139)/2</f>
        <v>811.5</v>
      </c>
      <c r="V139">
        <f>+('KBOS -- Logan Data'!Z139+'KBED -- Bedford Data'!Z139)/2</f>
        <v>842.5</v>
      </c>
      <c r="W139">
        <f>+('KBOS -- Logan Data'!AA139+'KBED -- Bedford Data'!AA139)/2</f>
        <v>873.5</v>
      </c>
      <c r="X139">
        <f>+('KBOS -- Logan Data'!AB139+'KBED -- Bedford Data'!AB139)/2</f>
        <v>904.5</v>
      </c>
      <c r="Y139">
        <f>+('KBOS -- Logan Data'!AH139+'KBED -- Bedford Data'!AH139)/2</f>
        <v>935.5</v>
      </c>
      <c r="Z139">
        <f>+('KBOS -- Logan Data'!AI139+'KBED -- Bedford Data'!AI139)/2</f>
        <v>966.5</v>
      </c>
      <c r="AA139">
        <f>+('KBOS -- Logan Data'!AJ139+'KBED -- Bedford Data'!AJ139)/2</f>
        <v>997.5</v>
      </c>
      <c r="AB139">
        <f>+('KBOS -- Logan Data'!AK139+'KBED -- Bedford Data'!AK139)/2</f>
        <v>1028.5</v>
      </c>
      <c r="AC139">
        <f>+('KBOS -- Logan Data'!AL139+'KBED -- Bedford Data'!AL139)/2</f>
        <v>1059.5</v>
      </c>
      <c r="AD139">
        <f>+('KBOS -- Logan Data'!AM139+'KBED -- Bedford Data'!AM139)/2</f>
        <v>1090.5</v>
      </c>
      <c r="AE139">
        <f>+('KBOS -- Logan Data'!AN139+'KBED -- Bedford Data'!AN139)/2</f>
        <v>1121.5</v>
      </c>
      <c r="AF139">
        <f>+('KBOS -- Logan Data'!AO139+'KBED -- Bedford Data'!AO139)/2</f>
        <v>1152.5</v>
      </c>
      <c r="AG139">
        <f>+('KBOS -- Logan Data'!AP139+'KBED -- Bedford Data'!AP139)/2</f>
        <v>1183.5</v>
      </c>
      <c r="AH139">
        <f>+('KBOS -- Logan Data'!AQ139+'KBED -- Bedford Data'!AQ139)/2</f>
        <v>1214.5</v>
      </c>
      <c r="AI139">
        <f>+('KBOS -- Logan Data'!AR139+'KBED -- Bedford Data'!AR139)/2</f>
        <v>1245.5</v>
      </c>
    </row>
    <row r="140" spans="1:35" x14ac:dyDescent="0.25">
      <c r="A140" s="1">
        <v>40544</v>
      </c>
      <c r="B140">
        <f>+('KBOS -- Logan Data'!B140+'KBED -- Bedford Data'!B140)/2</f>
        <v>402.70000000000005</v>
      </c>
      <c r="C140">
        <f>+('KBOS -- Logan Data'!C140+'KBED -- Bedford Data'!C140)/2</f>
        <v>431.8</v>
      </c>
      <c r="D140">
        <f>+('KBOS -- Logan Data'!D140+'KBED -- Bedford Data'!D140)/2</f>
        <v>461.20000000000005</v>
      </c>
      <c r="E140">
        <f>+('KBOS -- Logan Data'!E140+'KBED -- Bedford Data'!E140)/2</f>
        <v>490.70000000000005</v>
      </c>
      <c r="F140">
        <f>+('KBOS -- Logan Data'!F140+'KBED -- Bedford Data'!F140)/2</f>
        <v>520.25</v>
      </c>
      <c r="G140">
        <f>+('KBOS -- Logan Data'!G140+'KBED -- Bedford Data'!G140)/2</f>
        <v>549.95000000000005</v>
      </c>
      <c r="H140">
        <f>+('KBOS -- Logan Data'!H140+'KBED -- Bedford Data'!H140)/2</f>
        <v>579.70000000000005</v>
      </c>
      <c r="I140">
        <f>+('KBOS -- Logan Data'!I140+'KBED -- Bedford Data'!I140)/2</f>
        <v>609.59999999999991</v>
      </c>
      <c r="J140">
        <f>+('KBOS -- Logan Data'!J140+'KBED -- Bedford Data'!J140)/2</f>
        <v>639.90000000000009</v>
      </c>
      <c r="K140">
        <f>+('KBOS -- Logan Data'!K140+'KBED -- Bedford Data'!K140)/2</f>
        <v>670.25</v>
      </c>
      <c r="L140">
        <f>+('KBOS -- Logan Data'!L140+'KBED -- Bedford Data'!L140)/2</f>
        <v>700.84999999999991</v>
      </c>
      <c r="M140">
        <f>+('KBOS -- Logan Data'!M140+'KBED -- Bedford Data'!M140)/2</f>
        <v>731.55</v>
      </c>
      <c r="N140">
        <f>+('KBOS -- Logan Data'!R140+'KBED -- Bedford Data'!R140)/2</f>
        <v>762.25</v>
      </c>
      <c r="O140">
        <f>+('KBOS -- Logan Data'!S140+'KBED -- Bedford Data'!S140)/2</f>
        <v>793.09999999999991</v>
      </c>
      <c r="P140">
        <f>+('KBOS -- Logan Data'!T140+'KBED -- Bedford Data'!T140)/2</f>
        <v>823.90000000000009</v>
      </c>
      <c r="Q140">
        <f>+('KBOS -- Logan Data'!U140+'KBED -- Bedford Data'!U140)/2</f>
        <v>854.75</v>
      </c>
      <c r="R140">
        <f>+('KBOS -- Logan Data'!V140+'KBED -- Bedford Data'!V140)/2</f>
        <v>885.65</v>
      </c>
      <c r="S140">
        <f>+('KBOS -- Logan Data'!W140+'KBED -- Bedford Data'!W140)/2</f>
        <v>916.5</v>
      </c>
      <c r="T140">
        <f>+('KBOS -- Logan Data'!X140+'KBED -- Bedford Data'!X140)/2</f>
        <v>947.5</v>
      </c>
      <c r="U140">
        <f>+('KBOS -- Logan Data'!Y140+'KBED -- Bedford Data'!Y140)/2</f>
        <v>978.5</v>
      </c>
      <c r="V140">
        <f>+('KBOS -- Logan Data'!Z140+'KBED -- Bedford Data'!Z140)/2</f>
        <v>1009.5</v>
      </c>
      <c r="W140">
        <f>+('KBOS -- Logan Data'!AA140+'KBED -- Bedford Data'!AA140)/2</f>
        <v>1040.5</v>
      </c>
      <c r="X140">
        <f>+('KBOS -- Logan Data'!AB140+'KBED -- Bedford Data'!AB140)/2</f>
        <v>1071.5</v>
      </c>
      <c r="Y140">
        <f>+('KBOS -- Logan Data'!AH140+'KBED -- Bedford Data'!AH140)/2</f>
        <v>1102.5</v>
      </c>
      <c r="Z140">
        <f>+('KBOS -- Logan Data'!AI140+'KBED -- Bedford Data'!AI140)/2</f>
        <v>1133.5</v>
      </c>
      <c r="AA140">
        <f>+('KBOS -- Logan Data'!AJ140+'KBED -- Bedford Data'!AJ140)/2</f>
        <v>1164.5</v>
      </c>
      <c r="AB140">
        <f>+('KBOS -- Logan Data'!AK140+'KBED -- Bedford Data'!AK140)/2</f>
        <v>1195.5</v>
      </c>
      <c r="AC140">
        <f>+('KBOS -- Logan Data'!AL140+'KBED -- Bedford Data'!AL140)/2</f>
        <v>1226.5</v>
      </c>
      <c r="AD140">
        <f>+('KBOS -- Logan Data'!AM140+'KBED -- Bedford Data'!AM140)/2</f>
        <v>1257.5</v>
      </c>
      <c r="AE140">
        <f>+('KBOS -- Logan Data'!AN140+'KBED -- Bedford Data'!AN140)/2</f>
        <v>1288.5</v>
      </c>
      <c r="AF140">
        <f>+('KBOS -- Logan Data'!AO140+'KBED -- Bedford Data'!AO140)/2</f>
        <v>1319.5</v>
      </c>
      <c r="AG140">
        <f>+('KBOS -- Logan Data'!AP140+'KBED -- Bedford Data'!AP140)/2</f>
        <v>1350.5</v>
      </c>
      <c r="AH140">
        <f>+('KBOS -- Logan Data'!AQ140+'KBED -- Bedford Data'!AQ140)/2</f>
        <v>1381.5</v>
      </c>
      <c r="AI140">
        <f>+('KBOS -- Logan Data'!AR140+'KBED -- Bedford Data'!AR140)/2</f>
        <v>1412.5</v>
      </c>
    </row>
    <row r="141" spans="1:35" x14ac:dyDescent="0.25">
      <c r="A141" s="1">
        <v>40575</v>
      </c>
      <c r="B141">
        <f>+('KBOS -- Logan Data'!B141+'KBED -- Bedford Data'!B141)/2</f>
        <v>286.5</v>
      </c>
      <c r="C141">
        <f>+('KBOS -- Logan Data'!C141+'KBED -- Bedford Data'!C141)/2</f>
        <v>310.35000000000002</v>
      </c>
      <c r="D141">
        <f>+('KBOS -- Logan Data'!D141+'KBED -- Bedford Data'!D141)/2</f>
        <v>335.04999999999995</v>
      </c>
      <c r="E141">
        <f>+('KBOS -- Logan Data'!E141+'KBED -- Bedford Data'!E141)/2</f>
        <v>360.4</v>
      </c>
      <c r="F141">
        <f>+('KBOS -- Logan Data'!F141+'KBED -- Bedford Data'!F141)/2</f>
        <v>386.35</v>
      </c>
      <c r="G141">
        <f>+('KBOS -- Logan Data'!G141+'KBED -- Bedford Data'!G141)/2</f>
        <v>412.4</v>
      </c>
      <c r="H141">
        <f>+('KBOS -- Logan Data'!H141+'KBED -- Bedford Data'!H141)/2</f>
        <v>438.65</v>
      </c>
      <c r="I141">
        <f>+('KBOS -- Logan Data'!I141+'KBED -- Bedford Data'!I141)/2</f>
        <v>465.29999999999995</v>
      </c>
      <c r="J141">
        <f>+('KBOS -- Logan Data'!J141+'KBED -- Bedford Data'!J141)/2</f>
        <v>491.95</v>
      </c>
      <c r="K141">
        <f>+('KBOS -- Logan Data'!K141+'KBED -- Bedford Data'!K141)/2</f>
        <v>518.65</v>
      </c>
      <c r="L141">
        <f>+('KBOS -- Logan Data'!L141+'KBED -- Bedford Data'!L141)/2</f>
        <v>545.5</v>
      </c>
      <c r="M141">
        <f>+('KBOS -- Logan Data'!M141+'KBED -- Bedford Data'!M141)/2</f>
        <v>572.40000000000009</v>
      </c>
      <c r="N141">
        <f>+('KBOS -- Logan Data'!R141+'KBED -- Bedford Data'!R141)/2</f>
        <v>599.54999999999995</v>
      </c>
      <c r="O141">
        <f>+('KBOS -- Logan Data'!S141+'KBED -- Bedford Data'!S141)/2</f>
        <v>626.79999999999995</v>
      </c>
      <c r="P141">
        <f>+('KBOS -- Logan Data'!T141+'KBED -- Bedford Data'!T141)/2</f>
        <v>654.29999999999995</v>
      </c>
      <c r="Q141">
        <f>+('KBOS -- Logan Data'!U141+'KBED -- Bedford Data'!U141)/2</f>
        <v>681.8</v>
      </c>
      <c r="R141">
        <f>+('KBOS -- Logan Data'!V141+'KBED -- Bedford Data'!V141)/2</f>
        <v>709.34999999999991</v>
      </c>
      <c r="S141">
        <f>+('KBOS -- Logan Data'!W141+'KBED -- Bedford Data'!W141)/2</f>
        <v>737.1</v>
      </c>
      <c r="T141">
        <f>+('KBOS -- Logan Data'!X141+'KBED -- Bedford Data'!X141)/2</f>
        <v>764.85</v>
      </c>
      <c r="U141">
        <f>+('KBOS -- Logan Data'!Y141+'KBED -- Bedford Data'!Y141)/2</f>
        <v>792.75</v>
      </c>
      <c r="V141">
        <f>+('KBOS -- Logan Data'!Z141+'KBED -- Bedford Data'!Z141)/2</f>
        <v>820.65</v>
      </c>
      <c r="W141">
        <f>+('KBOS -- Logan Data'!AA141+'KBED -- Bedford Data'!AA141)/2</f>
        <v>848.6</v>
      </c>
      <c r="X141">
        <f>+('KBOS -- Logan Data'!AB141+'KBED -- Bedford Data'!AB141)/2</f>
        <v>876.6</v>
      </c>
      <c r="Y141">
        <f>+('KBOS -- Logan Data'!AH141+'KBED -- Bedford Data'!AH141)/2</f>
        <v>904.6</v>
      </c>
      <c r="Z141">
        <f>+('KBOS -- Logan Data'!AI141+'KBED -- Bedford Data'!AI141)/2</f>
        <v>932.6</v>
      </c>
      <c r="AA141">
        <f>+('KBOS -- Logan Data'!AJ141+'KBED -- Bedford Data'!AJ141)/2</f>
        <v>960.6</v>
      </c>
      <c r="AB141">
        <f>+('KBOS -- Logan Data'!AK141+'KBED -- Bedford Data'!AK141)/2</f>
        <v>988.6</v>
      </c>
      <c r="AC141">
        <f>+('KBOS -- Logan Data'!AL141+'KBED -- Bedford Data'!AL141)/2</f>
        <v>1016.6</v>
      </c>
      <c r="AD141">
        <f>+('KBOS -- Logan Data'!AM141+'KBED -- Bedford Data'!AM141)/2</f>
        <v>1044.5999999999999</v>
      </c>
      <c r="AE141">
        <f>+('KBOS -- Logan Data'!AN141+'KBED -- Bedford Data'!AN141)/2</f>
        <v>1072.5999999999999</v>
      </c>
      <c r="AF141">
        <f>+('KBOS -- Logan Data'!AO141+'KBED -- Bedford Data'!AO141)/2</f>
        <v>1100.5999999999999</v>
      </c>
      <c r="AG141">
        <f>+('KBOS -- Logan Data'!AP141+'KBED -- Bedford Data'!AP141)/2</f>
        <v>1128.5999999999999</v>
      </c>
      <c r="AH141">
        <f>+('KBOS -- Logan Data'!AQ141+'KBED -- Bedford Data'!AQ141)/2</f>
        <v>1156.5999999999999</v>
      </c>
      <c r="AI141">
        <f>+('KBOS -- Logan Data'!AR141+'KBED -- Bedford Data'!AR141)/2</f>
        <v>1184.5999999999999</v>
      </c>
    </row>
    <row r="142" spans="1:35" x14ac:dyDescent="0.25">
      <c r="A142" s="1">
        <v>40603</v>
      </c>
      <c r="B142">
        <f>+('KBOS -- Logan Data'!B142+'KBED -- Bedford Data'!B142)/2</f>
        <v>114.30000000000001</v>
      </c>
      <c r="C142">
        <f>+('KBOS -- Logan Data'!C142+'KBED -- Bedford Data'!C142)/2</f>
        <v>132.25</v>
      </c>
      <c r="D142">
        <f>+('KBOS -- Logan Data'!D142+'KBED -- Bedford Data'!D142)/2</f>
        <v>151.94999999999999</v>
      </c>
      <c r="E142">
        <f>+('KBOS -- Logan Data'!E142+'KBED -- Bedford Data'!E142)/2</f>
        <v>172.75</v>
      </c>
      <c r="F142">
        <f>+('KBOS -- Logan Data'!F142+'KBED -- Bedford Data'!F142)/2</f>
        <v>194.45</v>
      </c>
      <c r="G142">
        <f>+('KBOS -- Logan Data'!G142+'KBED -- Bedford Data'!G142)/2</f>
        <v>217.5</v>
      </c>
      <c r="H142">
        <f>+('KBOS -- Logan Data'!H142+'KBED -- Bedford Data'!H142)/2</f>
        <v>241</v>
      </c>
      <c r="I142">
        <f>+('KBOS -- Logan Data'!I142+'KBED -- Bedford Data'!I142)/2</f>
        <v>265.85000000000002</v>
      </c>
      <c r="J142">
        <f>+('KBOS -- Logan Data'!J142+'KBED -- Bedford Data'!J142)/2</f>
        <v>291.14999999999998</v>
      </c>
      <c r="K142">
        <f>+('KBOS -- Logan Data'!K142+'KBED -- Bedford Data'!K142)/2</f>
        <v>317.39999999999998</v>
      </c>
      <c r="L142">
        <f>+('KBOS -- Logan Data'!L142+'KBED -- Bedford Data'!L142)/2</f>
        <v>344.15</v>
      </c>
      <c r="M142">
        <f>+('KBOS -- Logan Data'!M142+'KBED -- Bedford Data'!M142)/2</f>
        <v>371.6</v>
      </c>
      <c r="N142">
        <f>+('KBOS -- Logan Data'!R142+'KBED -- Bedford Data'!R142)/2</f>
        <v>399.5</v>
      </c>
      <c r="O142">
        <f>+('KBOS -- Logan Data'!S142+'KBED -- Bedford Data'!S142)/2</f>
        <v>427.70000000000005</v>
      </c>
      <c r="P142">
        <f>+('KBOS -- Logan Data'!T142+'KBED -- Bedford Data'!T142)/2</f>
        <v>456.35</v>
      </c>
      <c r="Q142">
        <f>+('KBOS -- Logan Data'!U142+'KBED -- Bedford Data'!U142)/2</f>
        <v>485.45</v>
      </c>
      <c r="R142">
        <f>+('KBOS -- Logan Data'!V142+'KBED -- Bedford Data'!V142)/2</f>
        <v>514.95000000000005</v>
      </c>
      <c r="S142">
        <f>+('KBOS -- Logan Data'!W142+'KBED -- Bedford Data'!W142)/2</f>
        <v>544.5</v>
      </c>
      <c r="T142">
        <f>+('KBOS -- Logan Data'!X142+'KBED -- Bedford Data'!X142)/2</f>
        <v>574.40000000000009</v>
      </c>
      <c r="U142">
        <f>+('KBOS -- Logan Data'!Y142+'KBED -- Bedford Data'!Y142)/2</f>
        <v>604.54999999999995</v>
      </c>
      <c r="V142">
        <f>+('KBOS -- Logan Data'!Z142+'KBED -- Bedford Data'!Z142)/2</f>
        <v>634.70000000000005</v>
      </c>
      <c r="W142">
        <f>+('KBOS -- Logan Data'!AA142+'KBED -- Bedford Data'!AA142)/2</f>
        <v>665.05</v>
      </c>
      <c r="X142">
        <f>+('KBOS -- Logan Data'!AB142+'KBED -- Bedford Data'!AB142)/2</f>
        <v>695.4</v>
      </c>
      <c r="Y142">
        <f>+('KBOS -- Logan Data'!AH142+'KBED -- Bedford Data'!AH142)/2</f>
        <v>725.9</v>
      </c>
      <c r="Z142">
        <f>+('KBOS -- Logan Data'!AI142+'KBED -- Bedford Data'!AI142)/2</f>
        <v>756.45</v>
      </c>
      <c r="AA142">
        <f>+('KBOS -- Logan Data'!AJ142+'KBED -- Bedford Data'!AJ142)/2</f>
        <v>787.05</v>
      </c>
      <c r="AB142">
        <f>+('KBOS -- Logan Data'!AK142+'KBED -- Bedford Data'!AK142)/2</f>
        <v>817.75</v>
      </c>
      <c r="AC142">
        <f>+('KBOS -- Logan Data'!AL142+'KBED -- Bedford Data'!AL142)/2</f>
        <v>848.45</v>
      </c>
      <c r="AD142">
        <f>+('KBOS -- Logan Data'!AM142+'KBED -- Bedford Data'!AM142)/2</f>
        <v>879.25</v>
      </c>
      <c r="AE142">
        <f>+('KBOS -- Logan Data'!AN142+'KBED -- Bedford Data'!AN142)/2</f>
        <v>910</v>
      </c>
      <c r="AF142">
        <f>+('KBOS -- Logan Data'!AO142+'KBED -- Bedford Data'!AO142)/2</f>
        <v>940.84999999999991</v>
      </c>
      <c r="AG142">
        <f>+('KBOS -- Logan Data'!AP142+'KBED -- Bedford Data'!AP142)/2</f>
        <v>971.75</v>
      </c>
      <c r="AH142">
        <f>+('KBOS -- Logan Data'!AQ142+'KBED -- Bedford Data'!AQ142)/2</f>
        <v>1002.7</v>
      </c>
      <c r="AI142">
        <f>+('KBOS -- Logan Data'!AR142+'KBED -- Bedford Data'!AR142)/2</f>
        <v>1033.7</v>
      </c>
    </row>
    <row r="143" spans="1:35" x14ac:dyDescent="0.25">
      <c r="A143" s="1">
        <v>40634</v>
      </c>
      <c r="B143">
        <f>+('KBOS -- Logan Data'!B143+'KBED -- Bedford Data'!B143)/2</f>
        <v>12.3</v>
      </c>
      <c r="C143">
        <f>+('KBOS -- Logan Data'!C143+'KBED -- Bedford Data'!C143)/2</f>
        <v>16.099999999999998</v>
      </c>
      <c r="D143">
        <f>+('KBOS -- Logan Data'!D143+'KBED -- Bedford Data'!D143)/2</f>
        <v>20.5</v>
      </c>
      <c r="E143">
        <f>+('KBOS -- Logan Data'!E143+'KBED -- Bedford Data'!E143)/2</f>
        <v>25.5</v>
      </c>
      <c r="F143">
        <f>+('KBOS -- Logan Data'!F143+'KBED -- Bedford Data'!F143)/2</f>
        <v>31.35</v>
      </c>
      <c r="G143">
        <f>+('KBOS -- Logan Data'!G143+'KBED -- Bedford Data'!G143)/2</f>
        <v>38.85</v>
      </c>
      <c r="H143">
        <f>+('KBOS -- Logan Data'!H143+'KBED -- Bedford Data'!H143)/2</f>
        <v>48.25</v>
      </c>
      <c r="I143">
        <f>+('KBOS -- Logan Data'!I143+'KBED -- Bedford Data'!I143)/2</f>
        <v>59.349999999999994</v>
      </c>
      <c r="J143">
        <f>+('KBOS -- Logan Data'!J143+'KBED -- Bedford Data'!J143)/2</f>
        <v>71.75</v>
      </c>
      <c r="K143">
        <f>+('KBOS -- Logan Data'!K143+'KBED -- Bedford Data'!K143)/2</f>
        <v>85.65</v>
      </c>
      <c r="L143">
        <f>+('KBOS -- Logan Data'!L143+'KBED -- Bedford Data'!L143)/2</f>
        <v>100.6</v>
      </c>
      <c r="M143">
        <f>+('KBOS -- Logan Data'!M143+'KBED -- Bedford Data'!M143)/2</f>
        <v>116.3</v>
      </c>
      <c r="N143">
        <f>+('KBOS -- Logan Data'!R143+'KBED -- Bedford Data'!R143)/2</f>
        <v>133.35</v>
      </c>
      <c r="O143">
        <f>+('KBOS -- Logan Data'!S143+'KBED -- Bedford Data'!S143)/2</f>
        <v>151.25</v>
      </c>
      <c r="P143">
        <f>+('KBOS -- Logan Data'!T143+'KBED -- Bedford Data'!T143)/2</f>
        <v>170</v>
      </c>
      <c r="Q143">
        <f>+('KBOS -- Logan Data'!U143+'KBED -- Bedford Data'!U143)/2</f>
        <v>189.95</v>
      </c>
      <c r="R143">
        <f>+('KBOS -- Logan Data'!V143+'KBED -- Bedford Data'!V143)/2</f>
        <v>210.85000000000002</v>
      </c>
      <c r="S143">
        <f>+('KBOS -- Logan Data'!W143+'KBED -- Bedford Data'!W143)/2</f>
        <v>232.7</v>
      </c>
      <c r="T143">
        <f>+('KBOS -- Logan Data'!X143+'KBED -- Bedford Data'!X143)/2</f>
        <v>255</v>
      </c>
      <c r="U143">
        <f>+('KBOS -- Logan Data'!Y143+'KBED -- Bedford Data'!Y143)/2</f>
        <v>278.3</v>
      </c>
      <c r="V143">
        <f>+('KBOS -- Logan Data'!Z143+'KBED -- Bedford Data'!Z143)/2</f>
        <v>302.29999999999995</v>
      </c>
      <c r="W143">
        <f>+('KBOS -- Logan Data'!AA143+'KBED -- Bedford Data'!AA143)/2</f>
        <v>326.8</v>
      </c>
      <c r="X143">
        <f>+('KBOS -- Logan Data'!AB143+'KBED -- Bedford Data'!AB143)/2</f>
        <v>351.9</v>
      </c>
      <c r="Y143">
        <f>+('KBOS -- Logan Data'!AH143+'KBED -- Bedford Data'!AH143)/2</f>
        <v>377.6</v>
      </c>
      <c r="Z143">
        <f>+('KBOS -- Logan Data'!AI143+'KBED -- Bedford Data'!AI143)/2</f>
        <v>403.8</v>
      </c>
      <c r="AA143">
        <f>+('KBOS -- Logan Data'!AJ143+'KBED -- Bedford Data'!AJ143)/2</f>
        <v>430.54999999999995</v>
      </c>
      <c r="AB143">
        <f>+('KBOS -- Logan Data'!AK143+'KBED -- Bedford Data'!AK143)/2</f>
        <v>457.45</v>
      </c>
      <c r="AC143">
        <f>+('KBOS -- Logan Data'!AL143+'KBED -- Bedford Data'!AL143)/2</f>
        <v>485.1</v>
      </c>
      <c r="AD143">
        <f>+('KBOS -- Logan Data'!AM143+'KBED -- Bedford Data'!AM143)/2</f>
        <v>513.1</v>
      </c>
      <c r="AE143">
        <f>+('KBOS -- Logan Data'!AN143+'KBED -- Bedford Data'!AN143)/2</f>
        <v>541.25</v>
      </c>
      <c r="AF143">
        <f>+('KBOS -- Logan Data'!AO143+'KBED -- Bedford Data'!AO143)/2</f>
        <v>569.75</v>
      </c>
      <c r="AG143">
        <f>+('KBOS -- Logan Data'!AP143+'KBED -- Bedford Data'!AP143)/2</f>
        <v>598.6</v>
      </c>
      <c r="AH143">
        <f>+('KBOS -- Logan Data'!AQ143+'KBED -- Bedford Data'!AQ143)/2</f>
        <v>627.5</v>
      </c>
      <c r="AI143">
        <f>+('KBOS -- Logan Data'!AR143+'KBED -- Bedford Data'!AR143)/2</f>
        <v>656.75</v>
      </c>
    </row>
    <row r="144" spans="1:35" x14ac:dyDescent="0.25">
      <c r="A144" s="1">
        <v>40664</v>
      </c>
      <c r="B144">
        <f>+('KBOS -- Logan Data'!B144+'KBED -- Bedford Data'!B144)/2</f>
        <v>0.2</v>
      </c>
      <c r="C144">
        <f>+('KBOS -- Logan Data'!C144+'KBED -- Bedford Data'!C144)/2</f>
        <v>0.35</v>
      </c>
      <c r="D144">
        <f>+('KBOS -- Logan Data'!D144+'KBED -- Bedford Data'!D144)/2</f>
        <v>0.6</v>
      </c>
      <c r="E144">
        <f>+('KBOS -- Logan Data'!E144+'KBED -- Bedford Data'!E144)/2</f>
        <v>0.9</v>
      </c>
      <c r="F144">
        <f>+('KBOS -- Logan Data'!F144+'KBED -- Bedford Data'!F144)/2</f>
        <v>1.1499999999999999</v>
      </c>
      <c r="G144">
        <f>+('KBOS -- Logan Data'!G144+'KBED -- Bedford Data'!G144)/2</f>
        <v>1.55</v>
      </c>
      <c r="H144">
        <f>+('KBOS -- Logan Data'!H144+'KBED -- Bedford Data'!H144)/2</f>
        <v>2.15</v>
      </c>
      <c r="I144">
        <f>+('KBOS -- Logan Data'!I144+'KBED -- Bedford Data'!I144)/2</f>
        <v>2.9</v>
      </c>
      <c r="J144">
        <f>+('KBOS -- Logan Data'!J144+'KBED -- Bedford Data'!J144)/2</f>
        <v>3.8</v>
      </c>
      <c r="K144">
        <f>+('KBOS -- Logan Data'!K144+'KBED -- Bedford Data'!K144)/2</f>
        <v>5.15</v>
      </c>
      <c r="L144">
        <f>+('KBOS -- Logan Data'!L144+'KBED -- Bedford Data'!L144)/2</f>
        <v>7.25</v>
      </c>
      <c r="M144">
        <f>+('KBOS -- Logan Data'!M144+'KBED -- Bedford Data'!M144)/2</f>
        <v>11.25</v>
      </c>
      <c r="N144">
        <f>+('KBOS -- Logan Data'!R144+'KBED -- Bedford Data'!R144)/2</f>
        <v>16.5</v>
      </c>
      <c r="O144">
        <f>+('KBOS -- Logan Data'!S144+'KBED -- Bedford Data'!S144)/2</f>
        <v>23.549999999999997</v>
      </c>
      <c r="P144">
        <f>+('KBOS -- Logan Data'!T144+'KBED -- Bedford Data'!T144)/2</f>
        <v>31.75</v>
      </c>
      <c r="Q144">
        <f>+('KBOS -- Logan Data'!U144+'KBED -- Bedford Data'!U144)/2</f>
        <v>42.35</v>
      </c>
      <c r="R144">
        <f>+('KBOS -- Logan Data'!V144+'KBED -- Bedford Data'!V144)/2</f>
        <v>54.45</v>
      </c>
      <c r="S144">
        <f>+('KBOS -- Logan Data'!W144+'KBED -- Bedford Data'!W144)/2</f>
        <v>68.050000000000011</v>
      </c>
      <c r="T144">
        <f>+('KBOS -- Logan Data'!X144+'KBED -- Bedford Data'!X144)/2</f>
        <v>82.8</v>
      </c>
      <c r="U144">
        <f>+('KBOS -- Logan Data'!Y144+'KBED -- Bedford Data'!Y144)/2</f>
        <v>99</v>
      </c>
      <c r="V144">
        <f>+('KBOS -- Logan Data'!Z144+'KBED -- Bedford Data'!Z144)/2</f>
        <v>116.15</v>
      </c>
      <c r="W144">
        <f>+('KBOS -- Logan Data'!AA144+'KBED -- Bedford Data'!AA144)/2</f>
        <v>134.30000000000001</v>
      </c>
      <c r="X144">
        <f>+('KBOS -- Logan Data'!AB144+'KBED -- Bedford Data'!AB144)/2</f>
        <v>153.65</v>
      </c>
      <c r="Y144">
        <f>+('KBOS -- Logan Data'!AH144+'KBED -- Bedford Data'!AH144)/2</f>
        <v>173.7</v>
      </c>
      <c r="Z144">
        <f>+('KBOS -- Logan Data'!AI144+'KBED -- Bedford Data'!AI144)/2</f>
        <v>194.55</v>
      </c>
      <c r="AA144">
        <f>+('KBOS -- Logan Data'!AJ144+'KBED -- Bedford Data'!AJ144)/2</f>
        <v>216.25</v>
      </c>
      <c r="AB144">
        <f>+('KBOS -- Logan Data'!AK144+'KBED -- Bedford Data'!AK144)/2</f>
        <v>238.55</v>
      </c>
      <c r="AC144">
        <f>+('KBOS -- Logan Data'!AL144+'KBED -- Bedford Data'!AL144)/2</f>
        <v>261.55</v>
      </c>
      <c r="AD144">
        <f>+('KBOS -- Logan Data'!AM144+'KBED -- Bedford Data'!AM144)/2</f>
        <v>285</v>
      </c>
      <c r="AE144">
        <f>+('KBOS -- Logan Data'!AN144+'KBED -- Bedford Data'!AN144)/2</f>
        <v>309.2</v>
      </c>
      <c r="AF144">
        <f>+('KBOS -- Logan Data'!AO144+'KBED -- Bedford Data'!AO144)/2</f>
        <v>334.29999999999995</v>
      </c>
      <c r="AG144">
        <f>+('KBOS -- Logan Data'!AP144+'KBED -- Bedford Data'!AP144)/2</f>
        <v>360.15</v>
      </c>
      <c r="AH144">
        <f>+('KBOS -- Logan Data'!AQ144+'KBED -- Bedford Data'!AQ144)/2</f>
        <v>386.6</v>
      </c>
      <c r="AI144">
        <f>+('KBOS -- Logan Data'!AR144+'KBED -- Bedford Data'!AR144)/2</f>
        <v>413.7</v>
      </c>
    </row>
    <row r="145" spans="1:35" x14ac:dyDescent="0.25">
      <c r="A145" s="1">
        <v>40695</v>
      </c>
      <c r="B145">
        <f>+('KBOS -- Logan Data'!B145+'KBED -- Bedford Data'!B145)/2</f>
        <v>0</v>
      </c>
      <c r="C145">
        <f>+('KBOS -- Logan Data'!C145+'KBED -- Bedford Data'!C145)/2</f>
        <v>0</v>
      </c>
      <c r="D145">
        <f>+('KBOS -- Logan Data'!D145+'KBED -- Bedford Data'!D145)/2</f>
        <v>0</v>
      </c>
      <c r="E145">
        <f>+('KBOS -- Logan Data'!E145+'KBED -- Bedford Data'!E145)/2</f>
        <v>0.05</v>
      </c>
      <c r="F145">
        <f>+('KBOS -- Logan Data'!F145+'KBED -- Bedford Data'!F145)/2</f>
        <v>0.1</v>
      </c>
      <c r="G145">
        <f>+('KBOS -- Logan Data'!G145+'KBED -- Bedford Data'!G145)/2</f>
        <v>0.2</v>
      </c>
      <c r="H145">
        <f>+('KBOS -- Logan Data'!H145+'KBED -- Bedford Data'!H145)/2</f>
        <v>0.3</v>
      </c>
      <c r="I145">
        <f>+('KBOS -- Logan Data'!I145+'KBED -- Bedford Data'!I145)/2</f>
        <v>0.5</v>
      </c>
      <c r="J145">
        <f>+('KBOS -- Logan Data'!J145+'KBED -- Bedford Data'!J145)/2</f>
        <v>0.75</v>
      </c>
      <c r="K145">
        <f>+('KBOS -- Logan Data'!K145+'KBED -- Bedford Data'!K145)/2</f>
        <v>1</v>
      </c>
      <c r="L145">
        <f>+('KBOS -- Logan Data'!L145+'KBED -- Bedford Data'!L145)/2</f>
        <v>1.25</v>
      </c>
      <c r="M145">
        <f>+('KBOS -- Logan Data'!M145+'KBED -- Bedford Data'!M145)/2</f>
        <v>1.6</v>
      </c>
      <c r="N145">
        <f>+('KBOS -- Logan Data'!R145+'KBED -- Bedford Data'!R145)/2</f>
        <v>2.1</v>
      </c>
      <c r="O145">
        <f>+('KBOS -- Logan Data'!S145+'KBED -- Bedford Data'!S145)/2</f>
        <v>2.6999999999999997</v>
      </c>
      <c r="P145">
        <f>+('KBOS -- Logan Data'!T145+'KBED -- Bedford Data'!T145)/2</f>
        <v>3.55</v>
      </c>
      <c r="Q145">
        <f>+('KBOS -- Logan Data'!U145+'KBED -- Bedford Data'!U145)/2</f>
        <v>4.75</v>
      </c>
      <c r="R145">
        <f>+('KBOS -- Logan Data'!V145+'KBED -- Bedford Data'!V145)/2</f>
        <v>6.35</v>
      </c>
      <c r="S145">
        <f>+('KBOS -- Logan Data'!W145+'KBED -- Bedford Data'!W145)/2</f>
        <v>8.75</v>
      </c>
      <c r="T145">
        <f>+('KBOS -- Logan Data'!X145+'KBED -- Bedford Data'!X145)/2</f>
        <v>12.15</v>
      </c>
      <c r="U145">
        <f>+('KBOS -- Logan Data'!Y145+'KBED -- Bedford Data'!Y145)/2</f>
        <v>16.45</v>
      </c>
      <c r="V145">
        <f>+('KBOS -- Logan Data'!Z145+'KBED -- Bedford Data'!Z145)/2</f>
        <v>22.049999999999997</v>
      </c>
      <c r="W145">
        <f>+('KBOS -- Logan Data'!AA145+'KBED -- Bedford Data'!AA145)/2</f>
        <v>28.7</v>
      </c>
      <c r="X145">
        <f>+('KBOS -- Logan Data'!AB145+'KBED -- Bedford Data'!AB145)/2</f>
        <v>36.549999999999997</v>
      </c>
      <c r="Y145">
        <f>+('KBOS -- Logan Data'!AH145+'KBED -- Bedford Data'!AH145)/2</f>
        <v>45.65</v>
      </c>
      <c r="Z145">
        <f>+('KBOS -- Logan Data'!AI145+'KBED -- Bedford Data'!AI145)/2</f>
        <v>55.75</v>
      </c>
      <c r="AA145">
        <f>+('KBOS -- Logan Data'!AJ145+'KBED -- Bedford Data'!AJ145)/2</f>
        <v>67.05</v>
      </c>
      <c r="AB145">
        <f>+('KBOS -- Logan Data'!AK145+'KBED -- Bedford Data'!AK145)/2</f>
        <v>79.849999999999994</v>
      </c>
      <c r="AC145">
        <f>+('KBOS -- Logan Data'!AL145+'KBED -- Bedford Data'!AL145)/2</f>
        <v>93.7</v>
      </c>
      <c r="AD145">
        <f>+('KBOS -- Logan Data'!AM145+'KBED -- Bedford Data'!AM145)/2</f>
        <v>108.39999999999999</v>
      </c>
      <c r="AE145">
        <f>+('KBOS -- Logan Data'!AN145+'KBED -- Bedford Data'!AN145)/2</f>
        <v>124.45</v>
      </c>
      <c r="AF145">
        <f>+('KBOS -- Logan Data'!AO145+'KBED -- Bedford Data'!AO145)/2</f>
        <v>141.94999999999999</v>
      </c>
      <c r="AG145">
        <f>+('KBOS -- Logan Data'!AP145+'KBED -- Bedford Data'!AP145)/2</f>
        <v>160.15</v>
      </c>
      <c r="AH145">
        <f>+('KBOS -- Logan Data'!AQ145+'KBED -- Bedford Data'!AQ145)/2</f>
        <v>179.7</v>
      </c>
      <c r="AI145">
        <f>+('KBOS -- Logan Data'!AR145+'KBED -- Bedford Data'!AR145)/2</f>
        <v>200.39999999999998</v>
      </c>
    </row>
    <row r="146" spans="1:35" x14ac:dyDescent="0.25">
      <c r="A146" s="1">
        <v>40725</v>
      </c>
      <c r="B146">
        <f>+('KBOS -- Logan Data'!B146+'KBED -- Bedford Data'!B146)/2</f>
        <v>0</v>
      </c>
      <c r="C146">
        <f>+('KBOS -- Logan Data'!C146+'KBED -- Bedford Data'!C146)/2</f>
        <v>0</v>
      </c>
      <c r="D146">
        <f>+('KBOS -- Logan Data'!D146+'KBED -- Bedford Data'!D146)/2</f>
        <v>0</v>
      </c>
      <c r="E146">
        <f>+('KBOS -- Logan Data'!E146+'KBED -- Bedford Data'!E146)/2</f>
        <v>0</v>
      </c>
      <c r="F146">
        <f>+('KBOS -- Logan Data'!F146+'KBED -- Bedford Data'!F146)/2</f>
        <v>0</v>
      </c>
      <c r="G146">
        <f>+('KBOS -- Logan Data'!G146+'KBED -- Bedford Data'!G146)/2</f>
        <v>0</v>
      </c>
      <c r="H146">
        <f>+('KBOS -- Logan Data'!H146+'KBED -- Bedford Data'!H146)/2</f>
        <v>0</v>
      </c>
      <c r="I146">
        <f>+('KBOS -- Logan Data'!I146+'KBED -- Bedford Data'!I146)/2</f>
        <v>0</v>
      </c>
      <c r="J146">
        <f>+('KBOS -- Logan Data'!J146+'KBED -- Bedford Data'!J146)/2</f>
        <v>0</v>
      </c>
      <c r="K146">
        <f>+('KBOS -- Logan Data'!K146+'KBED -- Bedford Data'!K146)/2</f>
        <v>0</v>
      </c>
      <c r="L146">
        <f>+('KBOS -- Logan Data'!L146+'KBED -- Bedford Data'!L146)/2</f>
        <v>0</v>
      </c>
      <c r="M146">
        <f>+('KBOS -- Logan Data'!M146+'KBED -- Bedford Data'!M146)/2</f>
        <v>0</v>
      </c>
      <c r="N146">
        <f>+('KBOS -- Logan Data'!R146+'KBED -- Bedford Data'!R146)/2</f>
        <v>0</v>
      </c>
      <c r="O146">
        <f>+('KBOS -- Logan Data'!S146+'KBED -- Bedford Data'!S146)/2</f>
        <v>0</v>
      </c>
      <c r="P146">
        <f>+('KBOS -- Logan Data'!T146+'KBED -- Bedford Data'!T146)/2</f>
        <v>0</v>
      </c>
      <c r="Q146">
        <f>+('KBOS -- Logan Data'!U146+'KBED -- Bedford Data'!U146)/2</f>
        <v>0</v>
      </c>
      <c r="R146">
        <f>+('KBOS -- Logan Data'!V146+'KBED -- Bedford Data'!V146)/2</f>
        <v>0</v>
      </c>
      <c r="S146">
        <f>+('KBOS -- Logan Data'!W146+'KBED -- Bedford Data'!W146)/2</f>
        <v>0.1</v>
      </c>
      <c r="T146">
        <f>+('KBOS -- Logan Data'!X146+'KBED -- Bedford Data'!X146)/2</f>
        <v>0.3</v>
      </c>
      <c r="U146">
        <f>+('KBOS -- Logan Data'!Y146+'KBED -- Bedford Data'!Y146)/2</f>
        <v>0.5</v>
      </c>
      <c r="V146">
        <f>+('KBOS -- Logan Data'!Z146+'KBED -- Bedford Data'!Z146)/2</f>
        <v>0.85</v>
      </c>
      <c r="W146">
        <f>+('KBOS -- Logan Data'!AA146+'KBED -- Bedford Data'!AA146)/2</f>
        <v>1.4</v>
      </c>
      <c r="X146">
        <f>+('KBOS -- Logan Data'!AB146+'KBED -- Bedford Data'!AB146)/2</f>
        <v>2</v>
      </c>
      <c r="Y146">
        <f>+('KBOS -- Logan Data'!AH146+'KBED -- Bedford Data'!AH146)/2</f>
        <v>2.9</v>
      </c>
      <c r="Z146">
        <f>+('KBOS -- Logan Data'!AI146+'KBED -- Bedford Data'!AI146)/2</f>
        <v>4</v>
      </c>
      <c r="AA146">
        <f>+('KBOS -- Logan Data'!AJ146+'KBED -- Bedford Data'!AJ146)/2</f>
        <v>5.45</v>
      </c>
      <c r="AB146">
        <f>+('KBOS -- Logan Data'!AK146+'KBED -- Bedford Data'!AK146)/2</f>
        <v>7.4</v>
      </c>
      <c r="AC146">
        <f>+('KBOS -- Logan Data'!AL146+'KBED -- Bedford Data'!AL146)/2</f>
        <v>10</v>
      </c>
      <c r="AD146">
        <f>+('KBOS -- Logan Data'!AM146+'KBED -- Bedford Data'!AM146)/2</f>
        <v>13.1</v>
      </c>
      <c r="AE146">
        <f>+('KBOS -- Logan Data'!AN146+'KBED -- Bedford Data'!AN146)/2</f>
        <v>17.200000000000003</v>
      </c>
      <c r="AF146">
        <f>+('KBOS -- Logan Data'!AO146+'KBED -- Bedford Data'!AO146)/2</f>
        <v>22.35</v>
      </c>
      <c r="AG146">
        <f>+('KBOS -- Logan Data'!AP146+'KBED -- Bedford Data'!AP146)/2</f>
        <v>28.5</v>
      </c>
      <c r="AH146">
        <f>+('KBOS -- Logan Data'!AQ146+'KBED -- Bedford Data'!AQ146)/2</f>
        <v>36.15</v>
      </c>
      <c r="AI146">
        <f>+('KBOS -- Logan Data'!AR146+'KBED -- Bedford Data'!AR146)/2</f>
        <v>45.25</v>
      </c>
    </row>
    <row r="147" spans="1:35" x14ac:dyDescent="0.25">
      <c r="A147" s="1">
        <v>40756</v>
      </c>
      <c r="B147">
        <f>+('KBOS -- Logan Data'!B147+'KBED -- Bedford Data'!B147)/2</f>
        <v>0</v>
      </c>
      <c r="C147">
        <f>+('KBOS -- Logan Data'!C147+'KBED -- Bedford Data'!C147)/2</f>
        <v>0</v>
      </c>
      <c r="D147">
        <f>+('KBOS -- Logan Data'!D147+'KBED -- Bedford Data'!D147)/2</f>
        <v>0</v>
      </c>
      <c r="E147">
        <f>+('KBOS -- Logan Data'!E147+'KBED -- Bedford Data'!E147)/2</f>
        <v>0</v>
      </c>
      <c r="F147">
        <f>+('KBOS -- Logan Data'!F147+'KBED -- Bedford Data'!F147)/2</f>
        <v>0</v>
      </c>
      <c r="G147">
        <f>+('KBOS -- Logan Data'!G147+'KBED -- Bedford Data'!G147)/2</f>
        <v>0</v>
      </c>
      <c r="H147">
        <f>+('KBOS -- Logan Data'!H147+'KBED -- Bedford Data'!H147)/2</f>
        <v>0</v>
      </c>
      <c r="I147">
        <f>+('KBOS -- Logan Data'!I147+'KBED -- Bedford Data'!I147)/2</f>
        <v>0</v>
      </c>
      <c r="J147">
        <f>+('KBOS -- Logan Data'!J147+'KBED -- Bedford Data'!J147)/2</f>
        <v>0</v>
      </c>
      <c r="K147">
        <f>+('KBOS -- Logan Data'!K147+'KBED -- Bedford Data'!K147)/2</f>
        <v>0</v>
      </c>
      <c r="L147">
        <f>+('KBOS -- Logan Data'!L147+'KBED -- Bedford Data'!L147)/2</f>
        <v>0</v>
      </c>
      <c r="M147">
        <f>+('KBOS -- Logan Data'!M147+'KBED -- Bedford Data'!M147)/2</f>
        <v>0</v>
      </c>
      <c r="N147">
        <f>+('KBOS -- Logan Data'!R147+'KBED -- Bedford Data'!R147)/2</f>
        <v>0</v>
      </c>
      <c r="O147">
        <f>+('KBOS -- Logan Data'!S147+'KBED -- Bedford Data'!S147)/2</f>
        <v>0</v>
      </c>
      <c r="P147">
        <f>+('KBOS -- Logan Data'!T147+'KBED -- Bedford Data'!T147)/2</f>
        <v>0</v>
      </c>
      <c r="Q147">
        <f>+('KBOS -- Logan Data'!U147+'KBED -- Bedford Data'!U147)/2</f>
        <v>0</v>
      </c>
      <c r="R147">
        <f>+('KBOS -- Logan Data'!V147+'KBED -- Bedford Data'!V147)/2</f>
        <v>0.05</v>
      </c>
      <c r="S147">
        <f>+('KBOS -- Logan Data'!W147+'KBED -- Bedford Data'!W147)/2</f>
        <v>0.2</v>
      </c>
      <c r="T147">
        <f>+('KBOS -- Logan Data'!X147+'KBED -- Bedford Data'!X147)/2</f>
        <v>0.55000000000000004</v>
      </c>
      <c r="U147">
        <f>+('KBOS -- Logan Data'!Y147+'KBED -- Bedford Data'!Y147)/2</f>
        <v>0.95</v>
      </c>
      <c r="V147">
        <f>+('KBOS -- Logan Data'!Z147+'KBED -- Bedford Data'!Z147)/2</f>
        <v>1.7</v>
      </c>
      <c r="W147">
        <f>+('KBOS -- Logan Data'!AA147+'KBED -- Bedford Data'!AA147)/2</f>
        <v>2.5499999999999998</v>
      </c>
      <c r="X147">
        <f>+('KBOS -- Logan Data'!AB147+'KBED -- Bedford Data'!AB147)/2</f>
        <v>3.85</v>
      </c>
      <c r="Y147">
        <f>+('KBOS -- Logan Data'!AH147+'KBED -- Bedford Data'!AH147)/2</f>
        <v>5.35</v>
      </c>
      <c r="Z147">
        <f>+('KBOS -- Logan Data'!AI147+'KBED -- Bedford Data'!AI147)/2</f>
        <v>7.2</v>
      </c>
      <c r="AA147">
        <f>+('KBOS -- Logan Data'!AJ147+'KBED -- Bedford Data'!AJ147)/2</f>
        <v>9.5</v>
      </c>
      <c r="AB147">
        <f>+('KBOS -- Logan Data'!AK147+'KBED -- Bedford Data'!AK147)/2</f>
        <v>12.6</v>
      </c>
      <c r="AC147">
        <f>+('KBOS -- Logan Data'!AL147+'KBED -- Bedford Data'!AL147)/2</f>
        <v>16.399999999999999</v>
      </c>
      <c r="AD147">
        <f>+('KBOS -- Logan Data'!AM147+'KBED -- Bedford Data'!AM147)/2</f>
        <v>21.4</v>
      </c>
      <c r="AE147">
        <f>+('KBOS -- Logan Data'!AN147+'KBED -- Bedford Data'!AN147)/2</f>
        <v>27.400000000000002</v>
      </c>
      <c r="AF147">
        <f>+('KBOS -- Logan Data'!AO147+'KBED -- Bedford Data'!AO147)/2</f>
        <v>34.950000000000003</v>
      </c>
      <c r="AG147">
        <f>+('KBOS -- Logan Data'!AP147+'KBED -- Bedford Data'!AP147)/2</f>
        <v>43.85</v>
      </c>
      <c r="AH147">
        <f>+('KBOS -- Logan Data'!AQ147+'KBED -- Bedford Data'!AQ147)/2</f>
        <v>54.849999999999994</v>
      </c>
      <c r="AI147">
        <f>+('KBOS -- Logan Data'!AR147+'KBED -- Bedford Data'!AR147)/2</f>
        <v>67.45</v>
      </c>
    </row>
    <row r="148" spans="1:35" x14ac:dyDescent="0.25">
      <c r="A148" s="1">
        <v>40787</v>
      </c>
      <c r="B148">
        <f>+('KBOS -- Logan Data'!B148+'KBED -- Bedford Data'!B148)/2</f>
        <v>0</v>
      </c>
      <c r="C148">
        <f>+('KBOS -- Logan Data'!C148+'KBED -- Bedford Data'!C148)/2</f>
        <v>0</v>
      </c>
      <c r="D148">
        <f>+('KBOS -- Logan Data'!D148+'KBED -- Bedford Data'!D148)/2</f>
        <v>0.05</v>
      </c>
      <c r="E148">
        <f>+('KBOS -- Logan Data'!E148+'KBED -- Bedford Data'!E148)/2</f>
        <v>0.15</v>
      </c>
      <c r="F148">
        <f>+('KBOS -- Logan Data'!F148+'KBED -- Bedford Data'!F148)/2</f>
        <v>0.35</v>
      </c>
      <c r="G148">
        <f>+('KBOS -- Logan Data'!G148+'KBED -- Bedford Data'!G148)/2</f>
        <v>0.65</v>
      </c>
      <c r="H148">
        <f>+('KBOS -- Logan Data'!H148+'KBED -- Bedford Data'!H148)/2</f>
        <v>1</v>
      </c>
      <c r="I148">
        <f>+('KBOS -- Logan Data'!I148+'KBED -- Bedford Data'!I148)/2</f>
        <v>1.35</v>
      </c>
      <c r="J148">
        <f>+('KBOS -- Logan Data'!J148+'KBED -- Bedford Data'!J148)/2</f>
        <v>1.85</v>
      </c>
      <c r="K148">
        <f>+('KBOS -- Logan Data'!K148+'KBED -- Bedford Data'!K148)/2</f>
        <v>2.4</v>
      </c>
      <c r="L148">
        <f>+('KBOS -- Logan Data'!L148+'KBED -- Bedford Data'!L148)/2</f>
        <v>3.15</v>
      </c>
      <c r="M148">
        <f>+('KBOS -- Logan Data'!M148+'KBED -- Bedford Data'!M148)/2</f>
        <v>4</v>
      </c>
      <c r="N148">
        <f>+('KBOS -- Logan Data'!R148+'KBED -- Bedford Data'!R148)/2</f>
        <v>5</v>
      </c>
      <c r="O148">
        <f>+('KBOS -- Logan Data'!S148+'KBED -- Bedford Data'!S148)/2</f>
        <v>6.1499999999999995</v>
      </c>
      <c r="P148">
        <f>+('KBOS -- Logan Data'!T148+'KBED -- Bedford Data'!T148)/2</f>
        <v>7.6</v>
      </c>
      <c r="Q148">
        <f>+('KBOS -- Logan Data'!U148+'KBED -- Bedford Data'!U148)/2</f>
        <v>9.25</v>
      </c>
      <c r="R148">
        <f>+('KBOS -- Logan Data'!V148+'KBED -- Bedford Data'!V148)/2</f>
        <v>11.3</v>
      </c>
      <c r="S148">
        <f>+('KBOS -- Logan Data'!W148+'KBED -- Bedford Data'!W148)/2</f>
        <v>13.549999999999999</v>
      </c>
      <c r="T148">
        <f>+('KBOS -- Logan Data'!X148+'KBED -- Bedford Data'!X148)/2</f>
        <v>16</v>
      </c>
      <c r="U148">
        <f>+('KBOS -- Logan Data'!Y148+'KBED -- Bedford Data'!Y148)/2</f>
        <v>18.899999999999999</v>
      </c>
      <c r="V148">
        <f>+('KBOS -- Logan Data'!Z148+'KBED -- Bedford Data'!Z148)/2</f>
        <v>22.6</v>
      </c>
      <c r="W148">
        <f>+('KBOS -- Logan Data'!AA148+'KBED -- Bedford Data'!AA148)/2</f>
        <v>26.849999999999998</v>
      </c>
      <c r="X148">
        <f>+('KBOS -- Logan Data'!AB148+'KBED -- Bedford Data'!AB148)/2</f>
        <v>32.549999999999997</v>
      </c>
      <c r="Y148">
        <f>+('KBOS -- Logan Data'!AH148+'KBED -- Bedford Data'!AH148)/2</f>
        <v>39.15</v>
      </c>
      <c r="Z148">
        <f>+('KBOS -- Logan Data'!AI148+'KBED -- Bedford Data'!AI148)/2</f>
        <v>47.7</v>
      </c>
      <c r="AA148">
        <f>+('KBOS -- Logan Data'!AJ148+'KBED -- Bedford Data'!AJ148)/2</f>
        <v>58</v>
      </c>
      <c r="AB148">
        <f>+('KBOS -- Logan Data'!AK148+'KBED -- Bedford Data'!AK148)/2</f>
        <v>69.5</v>
      </c>
      <c r="AC148">
        <f>+('KBOS -- Logan Data'!AL148+'KBED -- Bedford Data'!AL148)/2</f>
        <v>82.65</v>
      </c>
      <c r="AD148">
        <f>+('KBOS -- Logan Data'!AM148+'KBED -- Bedford Data'!AM148)/2</f>
        <v>97.050000000000011</v>
      </c>
      <c r="AE148">
        <f>+('KBOS -- Logan Data'!AN148+'KBED -- Bedford Data'!AN148)/2</f>
        <v>112.9</v>
      </c>
      <c r="AF148">
        <f>+('KBOS -- Logan Data'!AO148+'KBED -- Bedford Data'!AO148)/2</f>
        <v>130.4</v>
      </c>
      <c r="AG148">
        <f>+('KBOS -- Logan Data'!AP148+'KBED -- Bedford Data'!AP148)/2</f>
        <v>149.25</v>
      </c>
      <c r="AH148">
        <f>+('KBOS -- Logan Data'!AQ148+'KBED -- Bedford Data'!AQ148)/2</f>
        <v>169.25</v>
      </c>
      <c r="AI148">
        <f>+('KBOS -- Logan Data'!AR148+'KBED -- Bedford Data'!AR148)/2</f>
        <v>190.8</v>
      </c>
    </row>
    <row r="149" spans="1:35" x14ac:dyDescent="0.25">
      <c r="A149" s="1">
        <v>40817</v>
      </c>
      <c r="B149">
        <f>+('KBOS -- Logan Data'!B149+'KBED -- Bedford Data'!B149)/2</f>
        <v>10.549999999999999</v>
      </c>
      <c r="C149">
        <f>+('KBOS -- Logan Data'!C149+'KBED -- Bedford Data'!C149)/2</f>
        <v>13.2</v>
      </c>
      <c r="D149">
        <f>+('KBOS -- Logan Data'!D149+'KBED -- Bedford Data'!D149)/2</f>
        <v>16.55</v>
      </c>
      <c r="E149">
        <f>+('KBOS -- Logan Data'!E149+'KBED -- Bedford Data'!E149)/2</f>
        <v>20.349999999999998</v>
      </c>
      <c r="F149">
        <f>+('KBOS -- Logan Data'!F149+'KBED -- Bedford Data'!F149)/2</f>
        <v>24.5</v>
      </c>
      <c r="G149">
        <f>+('KBOS -- Logan Data'!G149+'KBED -- Bedford Data'!G149)/2</f>
        <v>28.8</v>
      </c>
      <c r="H149">
        <f>+('KBOS -- Logan Data'!H149+'KBED -- Bedford Data'!H149)/2</f>
        <v>33.6</v>
      </c>
      <c r="I149">
        <f>+('KBOS -- Logan Data'!I149+'KBED -- Bedford Data'!I149)/2</f>
        <v>38.650000000000006</v>
      </c>
      <c r="J149">
        <f>+('KBOS -- Logan Data'!J149+'KBED -- Bedford Data'!J149)/2</f>
        <v>44.5</v>
      </c>
      <c r="K149">
        <f>+('KBOS -- Logan Data'!K149+'KBED -- Bedford Data'!K149)/2</f>
        <v>50.900000000000006</v>
      </c>
      <c r="L149">
        <f>+('KBOS -- Logan Data'!L149+'KBED -- Bedford Data'!L149)/2</f>
        <v>57.8</v>
      </c>
      <c r="M149">
        <f>+('KBOS -- Logan Data'!M149+'KBED -- Bedford Data'!M149)/2</f>
        <v>65.45</v>
      </c>
      <c r="N149">
        <f>+('KBOS -- Logan Data'!R149+'KBED -- Bedford Data'!R149)/2</f>
        <v>74.099999999999994</v>
      </c>
      <c r="O149">
        <f>+('KBOS -- Logan Data'!S149+'KBED -- Bedford Data'!S149)/2</f>
        <v>83.8</v>
      </c>
      <c r="P149">
        <f>+('KBOS -- Logan Data'!T149+'KBED -- Bedford Data'!T149)/2</f>
        <v>94.100000000000009</v>
      </c>
      <c r="Q149">
        <f>+('KBOS -- Logan Data'!U149+'KBED -- Bedford Data'!U149)/2</f>
        <v>104.94999999999999</v>
      </c>
      <c r="R149">
        <f>+('KBOS -- Logan Data'!V149+'KBED -- Bedford Data'!V149)/2</f>
        <v>116.5</v>
      </c>
      <c r="S149">
        <f>+('KBOS -- Logan Data'!W149+'KBED -- Bedford Data'!W149)/2</f>
        <v>129</v>
      </c>
      <c r="T149">
        <f>+('KBOS -- Logan Data'!X149+'KBED -- Bedford Data'!X149)/2</f>
        <v>143.15</v>
      </c>
      <c r="U149">
        <f>+('KBOS -- Logan Data'!Y149+'KBED -- Bedford Data'!Y149)/2</f>
        <v>159</v>
      </c>
      <c r="V149">
        <f>+('KBOS -- Logan Data'!Z149+'KBED -- Bedford Data'!Z149)/2</f>
        <v>176.6</v>
      </c>
      <c r="W149">
        <f>+('KBOS -- Logan Data'!AA149+'KBED -- Bedford Data'!AA149)/2</f>
        <v>195.9</v>
      </c>
      <c r="X149">
        <f>+('KBOS -- Logan Data'!AB149+'KBED -- Bedford Data'!AB149)/2</f>
        <v>216.95</v>
      </c>
      <c r="Y149">
        <f>+('KBOS -- Logan Data'!AH149+'KBED -- Bedford Data'!AH149)/2</f>
        <v>239.3</v>
      </c>
      <c r="Z149">
        <f>+('KBOS -- Logan Data'!AI149+'KBED -- Bedford Data'!AI149)/2</f>
        <v>263.55</v>
      </c>
      <c r="AA149">
        <f>+('KBOS -- Logan Data'!AJ149+'KBED -- Bedford Data'!AJ149)/2</f>
        <v>288.8</v>
      </c>
      <c r="AB149">
        <f>+('KBOS -- Logan Data'!AK149+'KBED -- Bedford Data'!AK149)/2</f>
        <v>315.25</v>
      </c>
      <c r="AC149">
        <f>+('KBOS -- Logan Data'!AL149+'KBED -- Bedford Data'!AL149)/2</f>
        <v>342.1</v>
      </c>
      <c r="AD149">
        <f>+('KBOS -- Logan Data'!AM149+'KBED -- Bedford Data'!AM149)/2</f>
        <v>370.15</v>
      </c>
      <c r="AE149">
        <f>+('KBOS -- Logan Data'!AN149+'KBED -- Bedford Data'!AN149)/2</f>
        <v>398.75</v>
      </c>
      <c r="AF149">
        <f>+('KBOS -- Logan Data'!AO149+'KBED -- Bedford Data'!AO149)/2</f>
        <v>427.85</v>
      </c>
      <c r="AG149">
        <f>+('KBOS -- Logan Data'!AP149+'KBED -- Bedford Data'!AP149)/2</f>
        <v>457.20000000000005</v>
      </c>
      <c r="AH149">
        <f>+('KBOS -- Logan Data'!AQ149+'KBED -- Bedford Data'!AQ149)/2</f>
        <v>486.70000000000005</v>
      </c>
      <c r="AI149">
        <f>+('KBOS -- Logan Data'!AR149+'KBED -- Bedford Data'!AR149)/2</f>
        <v>516.35</v>
      </c>
    </row>
    <row r="150" spans="1:35" x14ac:dyDescent="0.25">
      <c r="A150" s="1">
        <v>40848</v>
      </c>
      <c r="B150">
        <f>+('KBOS -- Logan Data'!B150+'KBED -- Bedford Data'!B150)/2</f>
        <v>24.950000000000003</v>
      </c>
      <c r="C150">
        <f>+('KBOS -- Logan Data'!C150+'KBED -- Bedford Data'!C150)/2</f>
        <v>30.150000000000002</v>
      </c>
      <c r="D150">
        <f>+('KBOS -- Logan Data'!D150+'KBED -- Bedford Data'!D150)/2</f>
        <v>36.1</v>
      </c>
      <c r="E150">
        <f>+('KBOS -- Logan Data'!E150+'KBED -- Bedford Data'!E150)/2</f>
        <v>43</v>
      </c>
      <c r="F150">
        <f>+('KBOS -- Logan Data'!F150+'KBED -- Bedford Data'!F150)/2</f>
        <v>50.75</v>
      </c>
      <c r="G150">
        <f>+('KBOS -- Logan Data'!G150+'KBED -- Bedford Data'!G150)/2</f>
        <v>59</v>
      </c>
      <c r="H150">
        <f>+('KBOS -- Logan Data'!H150+'KBED -- Bedford Data'!H150)/2</f>
        <v>68.25</v>
      </c>
      <c r="I150">
        <f>+('KBOS -- Logan Data'!I150+'KBED -- Bedford Data'!I150)/2</f>
        <v>78.8</v>
      </c>
      <c r="J150">
        <f>+('KBOS -- Logan Data'!J150+'KBED -- Bedford Data'!J150)/2</f>
        <v>90.8</v>
      </c>
      <c r="K150">
        <f>+('KBOS -- Logan Data'!K150+'KBED -- Bedford Data'!K150)/2</f>
        <v>103.45</v>
      </c>
      <c r="L150">
        <f>+('KBOS -- Logan Data'!L150+'KBED -- Bedford Data'!L150)/2</f>
        <v>117.19999999999999</v>
      </c>
      <c r="M150">
        <f>+('KBOS -- Logan Data'!M150+'KBED -- Bedford Data'!M150)/2</f>
        <v>132.19999999999999</v>
      </c>
      <c r="N150">
        <f>+('KBOS -- Logan Data'!R150+'KBED -- Bedford Data'!R150)/2</f>
        <v>148</v>
      </c>
      <c r="O150">
        <f>+('KBOS -- Logan Data'!S150+'KBED -- Bedford Data'!S150)/2</f>
        <v>164.5</v>
      </c>
      <c r="P150">
        <f>+('KBOS -- Logan Data'!T150+'KBED -- Bedford Data'!T150)/2</f>
        <v>182.2</v>
      </c>
      <c r="Q150">
        <f>+('KBOS -- Logan Data'!U150+'KBED -- Bedford Data'!U150)/2</f>
        <v>201.1</v>
      </c>
      <c r="R150">
        <f>+('KBOS -- Logan Data'!V150+'KBED -- Bedford Data'!V150)/2</f>
        <v>221.39999999999998</v>
      </c>
      <c r="S150">
        <f>+('KBOS -- Logan Data'!W150+'KBED -- Bedford Data'!W150)/2</f>
        <v>242.55</v>
      </c>
      <c r="T150">
        <f>+('KBOS -- Logan Data'!X150+'KBED -- Bedford Data'!X150)/2</f>
        <v>265.10000000000002</v>
      </c>
      <c r="U150">
        <f>+('KBOS -- Logan Data'!Y150+'KBED -- Bedford Data'!Y150)/2</f>
        <v>288.55</v>
      </c>
      <c r="V150">
        <f>+('KBOS -- Logan Data'!Z150+'KBED -- Bedford Data'!Z150)/2</f>
        <v>313.2</v>
      </c>
      <c r="W150">
        <f>+('KBOS -- Logan Data'!AA150+'KBED -- Bedford Data'!AA150)/2</f>
        <v>338.9</v>
      </c>
      <c r="X150">
        <f>+('KBOS -- Logan Data'!AB150+'KBED -- Bedford Data'!AB150)/2</f>
        <v>365.20000000000005</v>
      </c>
      <c r="Y150">
        <f>+('KBOS -- Logan Data'!AH150+'KBED -- Bedford Data'!AH150)/2</f>
        <v>392.35</v>
      </c>
      <c r="Z150">
        <f>+('KBOS -- Logan Data'!AI150+'KBED -- Bedford Data'!AI150)/2</f>
        <v>419.9</v>
      </c>
      <c r="AA150">
        <f>+('KBOS -- Logan Data'!AJ150+'KBED -- Bedford Data'!AJ150)/2</f>
        <v>448</v>
      </c>
      <c r="AB150">
        <f>+('KBOS -- Logan Data'!AK150+'KBED -- Bedford Data'!AK150)/2</f>
        <v>476.8</v>
      </c>
      <c r="AC150">
        <f>+('KBOS -- Logan Data'!AL150+'KBED -- Bedford Data'!AL150)/2</f>
        <v>505.75</v>
      </c>
      <c r="AD150">
        <f>+('KBOS -- Logan Data'!AM150+'KBED -- Bedford Data'!AM150)/2</f>
        <v>535.25</v>
      </c>
      <c r="AE150">
        <f>+('KBOS -- Logan Data'!AN150+'KBED -- Bedford Data'!AN150)/2</f>
        <v>564.85</v>
      </c>
      <c r="AF150">
        <f>+('KBOS -- Logan Data'!AO150+'KBED -- Bedford Data'!AO150)/2</f>
        <v>594.75</v>
      </c>
      <c r="AG150">
        <f>+('KBOS -- Logan Data'!AP150+'KBED -- Bedford Data'!AP150)/2</f>
        <v>624.65000000000009</v>
      </c>
      <c r="AH150">
        <f>+('KBOS -- Logan Data'!AQ150+'KBED -- Bedford Data'!AQ150)/2</f>
        <v>654.65000000000009</v>
      </c>
      <c r="AI150">
        <f>+('KBOS -- Logan Data'!AR150+'KBED -- Bedford Data'!AR150)/2</f>
        <v>684.75</v>
      </c>
    </row>
    <row r="151" spans="1:35" x14ac:dyDescent="0.25">
      <c r="A151" s="1">
        <v>40878</v>
      </c>
      <c r="B151">
        <f>+('KBOS -- Logan Data'!B151+'KBED -- Bedford Data'!B151)/2</f>
        <v>115.75</v>
      </c>
      <c r="C151">
        <f>+('KBOS -- Logan Data'!C151+'KBED -- Bedford Data'!C151)/2</f>
        <v>130.80000000000001</v>
      </c>
      <c r="D151">
        <f>+('KBOS -- Logan Data'!D151+'KBED -- Bedford Data'!D151)/2</f>
        <v>147.44999999999999</v>
      </c>
      <c r="E151">
        <f>+('KBOS -- Logan Data'!E151+'KBED -- Bedford Data'!E151)/2</f>
        <v>165.85</v>
      </c>
      <c r="F151">
        <f>+('KBOS -- Logan Data'!F151+'KBED -- Bedford Data'!F151)/2</f>
        <v>185.25</v>
      </c>
      <c r="G151">
        <f>+('KBOS -- Logan Data'!G151+'KBED -- Bedford Data'!G151)/2</f>
        <v>205.8</v>
      </c>
      <c r="H151">
        <f>+('KBOS -- Logan Data'!H151+'KBED -- Bedford Data'!H151)/2</f>
        <v>227.55</v>
      </c>
      <c r="I151">
        <f>+('KBOS -- Logan Data'!I151+'KBED -- Bedford Data'!I151)/2</f>
        <v>250.05</v>
      </c>
      <c r="J151">
        <f>+('KBOS -- Logan Data'!J151+'KBED -- Bedford Data'!J151)/2</f>
        <v>273.85000000000002</v>
      </c>
      <c r="K151">
        <f>+('KBOS -- Logan Data'!K151+'KBED -- Bedford Data'!K151)/2</f>
        <v>298.14999999999998</v>
      </c>
      <c r="L151">
        <f>+('KBOS -- Logan Data'!L151+'KBED -- Bedford Data'!L151)/2</f>
        <v>323.5</v>
      </c>
      <c r="M151">
        <f>+('KBOS -- Logan Data'!M151+'KBED -- Bedford Data'!M151)/2</f>
        <v>349.55</v>
      </c>
      <c r="N151">
        <f>+('KBOS -- Logan Data'!R151+'KBED -- Bedford Data'!R151)/2</f>
        <v>376.29999999999995</v>
      </c>
      <c r="O151">
        <f>+('KBOS -- Logan Data'!S151+'KBED -- Bedford Data'!S151)/2</f>
        <v>403.55</v>
      </c>
      <c r="P151">
        <f>+('KBOS -- Logan Data'!T151+'KBED -- Bedford Data'!T151)/2</f>
        <v>431.20000000000005</v>
      </c>
      <c r="Q151">
        <f>+('KBOS -- Logan Data'!U151+'KBED -- Bedford Data'!U151)/2</f>
        <v>459.5</v>
      </c>
      <c r="R151">
        <f>+('KBOS -- Logan Data'!V151+'KBED -- Bedford Data'!V151)/2</f>
        <v>488.2</v>
      </c>
      <c r="S151">
        <f>+('KBOS -- Logan Data'!W151+'KBED -- Bedford Data'!W151)/2</f>
        <v>517.5</v>
      </c>
      <c r="T151">
        <f>+('KBOS -- Logan Data'!X151+'KBED -- Bedford Data'!X151)/2</f>
        <v>547</v>
      </c>
      <c r="U151">
        <f>+('KBOS -- Logan Data'!Y151+'KBED -- Bedford Data'!Y151)/2</f>
        <v>576.79999999999995</v>
      </c>
      <c r="V151">
        <f>+('KBOS -- Logan Data'!Z151+'KBED -- Bedford Data'!Z151)/2</f>
        <v>607.20000000000005</v>
      </c>
      <c r="W151">
        <f>+('KBOS -- Logan Data'!AA151+'KBED -- Bedford Data'!AA151)/2</f>
        <v>637.79999999999995</v>
      </c>
      <c r="X151">
        <f>+('KBOS -- Logan Data'!AB151+'KBED -- Bedford Data'!AB151)/2</f>
        <v>668.40000000000009</v>
      </c>
      <c r="Y151">
        <f>+('KBOS -- Logan Data'!AH151+'KBED -- Bedford Data'!AH151)/2</f>
        <v>699.2</v>
      </c>
      <c r="Z151">
        <f>+('KBOS -- Logan Data'!AI151+'KBED -- Bedford Data'!AI151)/2</f>
        <v>730.15</v>
      </c>
      <c r="AA151">
        <f>+('KBOS -- Logan Data'!AJ151+'KBED -- Bedford Data'!AJ151)/2</f>
        <v>761.15</v>
      </c>
      <c r="AB151">
        <f>+('KBOS -- Logan Data'!AK151+'KBED -- Bedford Data'!AK151)/2</f>
        <v>792.15</v>
      </c>
      <c r="AC151">
        <f>+('KBOS -- Logan Data'!AL151+'KBED -- Bedford Data'!AL151)/2</f>
        <v>823.15</v>
      </c>
      <c r="AD151">
        <f>+('KBOS -- Logan Data'!AM151+'KBED -- Bedford Data'!AM151)/2</f>
        <v>854.15</v>
      </c>
      <c r="AE151">
        <f>+('KBOS -- Logan Data'!AN151+'KBED -- Bedford Data'!AN151)/2</f>
        <v>885.15</v>
      </c>
      <c r="AF151">
        <f>+('KBOS -- Logan Data'!AO151+'KBED -- Bedford Data'!AO151)/2</f>
        <v>916.15</v>
      </c>
      <c r="AG151">
        <f>+('KBOS -- Logan Data'!AP151+'KBED -- Bedford Data'!AP151)/2</f>
        <v>947.15</v>
      </c>
      <c r="AH151">
        <f>+('KBOS -- Logan Data'!AQ151+'KBED -- Bedford Data'!AQ151)/2</f>
        <v>978.15</v>
      </c>
      <c r="AI151">
        <f>+('KBOS -- Logan Data'!AR151+'KBED -- Bedford Data'!AR151)/2</f>
        <v>1009.15</v>
      </c>
    </row>
    <row r="152" spans="1:35" x14ac:dyDescent="0.25">
      <c r="A152" s="1">
        <v>40909</v>
      </c>
      <c r="B152">
        <f>+('KBOS -- Logan Data'!B152+'KBED -- Bedford Data'!B152)/2</f>
        <v>218.85000000000002</v>
      </c>
      <c r="C152">
        <f>+('KBOS -- Logan Data'!C152+'KBED -- Bedford Data'!C152)/2</f>
        <v>240.85</v>
      </c>
      <c r="D152">
        <f>+('KBOS -- Logan Data'!D152+'KBED -- Bedford Data'!D152)/2</f>
        <v>264.29999999999995</v>
      </c>
      <c r="E152">
        <f>+('KBOS -- Logan Data'!E152+'KBED -- Bedford Data'!E152)/2</f>
        <v>288.95</v>
      </c>
      <c r="F152">
        <f>+('KBOS -- Logan Data'!F152+'KBED -- Bedford Data'!F152)/2</f>
        <v>314.75</v>
      </c>
      <c r="G152">
        <f>+('KBOS -- Logan Data'!G152+'KBED -- Bedford Data'!G152)/2</f>
        <v>341.29999999999995</v>
      </c>
      <c r="H152">
        <f>+('KBOS -- Logan Data'!H152+'KBED -- Bedford Data'!H152)/2</f>
        <v>369</v>
      </c>
      <c r="I152">
        <f>+('KBOS -- Logan Data'!I152+'KBED -- Bedford Data'!I152)/2</f>
        <v>397.1</v>
      </c>
      <c r="J152">
        <f>+('KBOS -- Logan Data'!J152+'KBED -- Bedford Data'!J152)/2</f>
        <v>425.55</v>
      </c>
      <c r="K152">
        <f>+('KBOS -- Logan Data'!K152+'KBED -- Bedford Data'!K152)/2</f>
        <v>454.35</v>
      </c>
      <c r="L152">
        <f>+('KBOS -- Logan Data'!L152+'KBED -- Bedford Data'!L152)/2</f>
        <v>483.75</v>
      </c>
      <c r="M152">
        <f>+('KBOS -- Logan Data'!M152+'KBED -- Bedford Data'!M152)/2</f>
        <v>513.54999999999995</v>
      </c>
      <c r="N152">
        <f>+('KBOS -- Logan Data'!R152+'KBED -- Bedford Data'!R152)/2</f>
        <v>543.6</v>
      </c>
      <c r="O152">
        <f>+('KBOS -- Logan Data'!S152+'KBED -- Bedford Data'!S152)/2</f>
        <v>573.70000000000005</v>
      </c>
      <c r="P152">
        <f>+('KBOS -- Logan Data'!T152+'KBED -- Bedford Data'!T152)/2</f>
        <v>604.25</v>
      </c>
      <c r="Q152">
        <f>+('KBOS -- Logan Data'!U152+'KBED -- Bedford Data'!U152)/2</f>
        <v>634.79999999999995</v>
      </c>
      <c r="R152">
        <f>+('KBOS -- Logan Data'!V152+'KBED -- Bedford Data'!V152)/2</f>
        <v>665.5</v>
      </c>
      <c r="S152">
        <f>+('KBOS -- Logan Data'!W152+'KBED -- Bedford Data'!W152)/2</f>
        <v>696.25</v>
      </c>
      <c r="T152">
        <f>+('KBOS -- Logan Data'!X152+'KBED -- Bedford Data'!X152)/2</f>
        <v>727.05</v>
      </c>
      <c r="U152">
        <f>+('KBOS -- Logan Data'!Y152+'KBED -- Bedford Data'!Y152)/2</f>
        <v>757.95</v>
      </c>
      <c r="V152">
        <f>+('KBOS -- Logan Data'!Z152+'KBED -- Bedford Data'!Z152)/2</f>
        <v>788.85</v>
      </c>
      <c r="W152">
        <f>+('KBOS -- Logan Data'!AA152+'KBED -- Bedford Data'!AA152)/2</f>
        <v>819.85</v>
      </c>
      <c r="X152">
        <f>+('KBOS -- Logan Data'!AB152+'KBED -- Bedford Data'!AB152)/2</f>
        <v>850.85</v>
      </c>
      <c r="Y152">
        <f>+('KBOS -- Logan Data'!AH152+'KBED -- Bedford Data'!AH152)/2</f>
        <v>881.85</v>
      </c>
      <c r="Z152">
        <f>+('KBOS -- Logan Data'!AI152+'KBED -- Bedford Data'!AI152)/2</f>
        <v>912.85</v>
      </c>
      <c r="AA152">
        <f>+('KBOS -- Logan Data'!AJ152+'KBED -- Bedford Data'!AJ152)/2</f>
        <v>943.85</v>
      </c>
      <c r="AB152">
        <f>+('KBOS -- Logan Data'!AK152+'KBED -- Bedford Data'!AK152)/2</f>
        <v>974.85</v>
      </c>
      <c r="AC152">
        <f>+('KBOS -- Logan Data'!AL152+'KBED -- Bedford Data'!AL152)/2</f>
        <v>1005.85</v>
      </c>
      <c r="AD152">
        <f>+('KBOS -- Logan Data'!AM152+'KBED -- Bedford Data'!AM152)/2</f>
        <v>1036.8499999999999</v>
      </c>
      <c r="AE152">
        <f>+('KBOS -- Logan Data'!AN152+'KBED -- Bedford Data'!AN152)/2</f>
        <v>1067.8499999999999</v>
      </c>
      <c r="AF152">
        <f>+('KBOS -- Logan Data'!AO152+'KBED -- Bedford Data'!AO152)/2</f>
        <v>1098.8499999999999</v>
      </c>
      <c r="AG152">
        <f>+('KBOS -- Logan Data'!AP152+'KBED -- Bedford Data'!AP152)/2</f>
        <v>1129.8499999999999</v>
      </c>
      <c r="AH152">
        <f>+('KBOS -- Logan Data'!AQ152+'KBED -- Bedford Data'!AQ152)/2</f>
        <v>1160.8499999999999</v>
      </c>
      <c r="AI152">
        <f>+('KBOS -- Logan Data'!AR152+'KBED -- Bedford Data'!AR152)/2</f>
        <v>1191.8499999999999</v>
      </c>
    </row>
    <row r="153" spans="1:35" x14ac:dyDescent="0.25">
      <c r="A153" s="1">
        <v>40940</v>
      </c>
      <c r="B153">
        <f>+('KBOS -- Logan Data'!B153+'KBED -- Bedford Data'!B153)/2</f>
        <v>126.2</v>
      </c>
      <c r="C153">
        <f>+('KBOS -- Logan Data'!C153+'KBED -- Bedford Data'!C153)/2</f>
        <v>144.25</v>
      </c>
      <c r="D153">
        <f>+('KBOS -- Logan Data'!D153+'KBED -- Bedford Data'!D153)/2</f>
        <v>164.05</v>
      </c>
      <c r="E153">
        <f>+('KBOS -- Logan Data'!E153+'KBED -- Bedford Data'!E153)/2</f>
        <v>185.15</v>
      </c>
      <c r="F153">
        <f>+('KBOS -- Logan Data'!F153+'KBED -- Bedford Data'!F153)/2</f>
        <v>207.4</v>
      </c>
      <c r="G153">
        <f>+('KBOS -- Logan Data'!G153+'KBED -- Bedford Data'!G153)/2</f>
        <v>231</v>
      </c>
      <c r="H153">
        <f>+('KBOS -- Logan Data'!H153+'KBED -- Bedford Data'!H153)/2</f>
        <v>255.55</v>
      </c>
      <c r="I153">
        <f>+('KBOS -- Logan Data'!I153+'KBED -- Bedford Data'!I153)/2</f>
        <v>280.95000000000005</v>
      </c>
      <c r="J153">
        <f>+('KBOS -- Logan Data'!J153+'KBED -- Bedford Data'!J153)/2</f>
        <v>307.25</v>
      </c>
      <c r="K153">
        <f>+('KBOS -- Logan Data'!K153+'KBED -- Bedford Data'!K153)/2</f>
        <v>333.85</v>
      </c>
      <c r="L153">
        <f>+('KBOS -- Logan Data'!L153+'KBED -- Bedford Data'!L153)/2</f>
        <v>361</v>
      </c>
      <c r="M153">
        <f>+('KBOS -- Logan Data'!M153+'KBED -- Bedford Data'!M153)/2</f>
        <v>388.55</v>
      </c>
      <c r="N153">
        <f>+('KBOS -- Logan Data'!R153+'KBED -- Bedford Data'!R153)/2</f>
        <v>416.35</v>
      </c>
      <c r="O153">
        <f>+('KBOS -- Logan Data'!S153+'KBED -- Bedford Data'!S153)/2</f>
        <v>444.45</v>
      </c>
      <c r="P153">
        <f>+('KBOS -- Logan Data'!T153+'KBED -- Bedford Data'!T153)/2</f>
        <v>472.70000000000005</v>
      </c>
      <c r="Q153">
        <f>+('KBOS -- Logan Data'!U153+'KBED -- Bedford Data'!U153)/2</f>
        <v>501.25</v>
      </c>
      <c r="R153">
        <f>+('KBOS -- Logan Data'!V153+'KBED -- Bedford Data'!V153)/2</f>
        <v>529.79999999999995</v>
      </c>
      <c r="S153">
        <f>+('KBOS -- Logan Data'!W153+'KBED -- Bedford Data'!W153)/2</f>
        <v>558.5</v>
      </c>
      <c r="T153">
        <f>+('KBOS -- Logan Data'!X153+'KBED -- Bedford Data'!X153)/2</f>
        <v>587.29999999999995</v>
      </c>
      <c r="U153">
        <f>+('KBOS -- Logan Data'!Y153+'KBED -- Bedford Data'!Y153)/2</f>
        <v>616.20000000000005</v>
      </c>
      <c r="V153">
        <f>+('KBOS -- Logan Data'!Z153+'KBED -- Bedford Data'!Z153)/2</f>
        <v>645.1</v>
      </c>
      <c r="W153">
        <f>+('KBOS -- Logan Data'!AA153+'KBED -- Bedford Data'!AA153)/2</f>
        <v>674.1</v>
      </c>
      <c r="X153">
        <f>+('KBOS -- Logan Data'!AB153+'KBED -- Bedford Data'!AB153)/2</f>
        <v>703.1</v>
      </c>
      <c r="Y153">
        <f>+('KBOS -- Logan Data'!AH153+'KBED -- Bedford Data'!AH153)/2</f>
        <v>732.1</v>
      </c>
      <c r="Z153">
        <f>+('KBOS -- Logan Data'!AI153+'KBED -- Bedford Data'!AI153)/2</f>
        <v>761.1</v>
      </c>
      <c r="AA153">
        <f>+('KBOS -- Logan Data'!AJ153+'KBED -- Bedford Data'!AJ153)/2</f>
        <v>790.1</v>
      </c>
      <c r="AB153">
        <f>+('KBOS -- Logan Data'!AK153+'KBED -- Bedford Data'!AK153)/2</f>
        <v>819.1</v>
      </c>
      <c r="AC153">
        <f>+('KBOS -- Logan Data'!AL153+'KBED -- Bedford Data'!AL153)/2</f>
        <v>848.1</v>
      </c>
      <c r="AD153">
        <f>+('KBOS -- Logan Data'!AM153+'KBED -- Bedford Data'!AM153)/2</f>
        <v>877.1</v>
      </c>
      <c r="AE153">
        <f>+('KBOS -- Logan Data'!AN153+'KBED -- Bedford Data'!AN153)/2</f>
        <v>906.1</v>
      </c>
      <c r="AF153">
        <f>+('KBOS -- Logan Data'!AO153+'KBED -- Bedford Data'!AO153)/2</f>
        <v>935.1</v>
      </c>
      <c r="AG153">
        <f>+('KBOS -- Logan Data'!AP153+'KBED -- Bedford Data'!AP153)/2</f>
        <v>964.1</v>
      </c>
      <c r="AH153">
        <f>+('KBOS -- Logan Data'!AQ153+'KBED -- Bedford Data'!AQ153)/2</f>
        <v>993.1</v>
      </c>
      <c r="AI153">
        <f>+('KBOS -- Logan Data'!AR153+'KBED -- Bedford Data'!AR153)/2</f>
        <v>1022.1</v>
      </c>
    </row>
    <row r="154" spans="1:35" x14ac:dyDescent="0.25">
      <c r="A154" s="1">
        <v>40969</v>
      </c>
      <c r="B154">
        <f>+('KBOS -- Logan Data'!B154+'KBED -- Bedford Data'!B154)/2</f>
        <v>55.5</v>
      </c>
      <c r="C154">
        <f>+('KBOS -- Logan Data'!C154+'KBED -- Bedford Data'!C154)/2</f>
        <v>65.05</v>
      </c>
      <c r="D154">
        <f>+('KBOS -- Logan Data'!D154+'KBED -- Bedford Data'!D154)/2</f>
        <v>76.349999999999994</v>
      </c>
      <c r="E154">
        <f>+('KBOS -- Logan Data'!E154+'KBED -- Bedford Data'!E154)/2</f>
        <v>88.5</v>
      </c>
      <c r="F154">
        <f>+('KBOS -- Logan Data'!F154+'KBED -- Bedford Data'!F154)/2</f>
        <v>101.85</v>
      </c>
      <c r="G154">
        <f>+('KBOS -- Logan Data'!G154+'KBED -- Bedford Data'!G154)/2</f>
        <v>116.55000000000001</v>
      </c>
      <c r="H154">
        <f>+('KBOS -- Logan Data'!H154+'KBED -- Bedford Data'!H154)/2</f>
        <v>132.64999999999998</v>
      </c>
      <c r="I154">
        <f>+('KBOS -- Logan Data'!I154+'KBED -- Bedford Data'!I154)/2</f>
        <v>150</v>
      </c>
      <c r="J154">
        <f>+('KBOS -- Logan Data'!J154+'KBED -- Bedford Data'!J154)/2</f>
        <v>168.7</v>
      </c>
      <c r="K154">
        <f>+('KBOS -- Logan Data'!K154+'KBED -- Bedford Data'!K154)/2</f>
        <v>187.9</v>
      </c>
      <c r="L154">
        <f>+('KBOS -- Logan Data'!L154+'KBED -- Bedford Data'!L154)/2</f>
        <v>208.35000000000002</v>
      </c>
      <c r="M154">
        <f>+('KBOS -- Logan Data'!M154+'KBED -- Bedford Data'!M154)/2</f>
        <v>229.5</v>
      </c>
      <c r="N154">
        <f>+('KBOS -- Logan Data'!R154+'KBED -- Bedford Data'!R154)/2</f>
        <v>251.25</v>
      </c>
      <c r="O154">
        <f>+('KBOS -- Logan Data'!S154+'KBED -- Bedford Data'!S154)/2</f>
        <v>273.89999999999998</v>
      </c>
      <c r="P154">
        <f>+('KBOS -- Logan Data'!T154+'KBED -- Bedford Data'!T154)/2</f>
        <v>297.04999999999995</v>
      </c>
      <c r="Q154">
        <f>+('KBOS -- Logan Data'!U154+'KBED -- Bedford Data'!U154)/2</f>
        <v>320.35000000000002</v>
      </c>
      <c r="R154">
        <f>+('KBOS -- Logan Data'!V154+'KBED -- Bedford Data'!V154)/2</f>
        <v>343.9</v>
      </c>
      <c r="S154">
        <f>+('KBOS -- Logan Data'!W154+'KBED -- Bedford Data'!W154)/2</f>
        <v>368</v>
      </c>
      <c r="T154">
        <f>+('KBOS -- Logan Data'!X154+'KBED -- Bedford Data'!X154)/2</f>
        <v>392.5</v>
      </c>
      <c r="U154">
        <f>+('KBOS -- Logan Data'!Y154+'KBED -- Bedford Data'!Y154)/2</f>
        <v>416.9</v>
      </c>
      <c r="V154">
        <f>+('KBOS -- Logan Data'!Z154+'KBED -- Bedford Data'!Z154)/2</f>
        <v>442.25</v>
      </c>
      <c r="W154">
        <f>+('KBOS -- Logan Data'!AA154+'KBED -- Bedford Data'!AA154)/2</f>
        <v>467.6</v>
      </c>
      <c r="X154">
        <f>+('KBOS -- Logan Data'!AB154+'KBED -- Bedford Data'!AB154)/2</f>
        <v>493.6</v>
      </c>
      <c r="Y154">
        <f>+('KBOS -- Logan Data'!AH154+'KBED -- Bedford Data'!AH154)/2</f>
        <v>520.15</v>
      </c>
      <c r="Z154">
        <f>+('KBOS -- Logan Data'!AI154+'KBED -- Bedford Data'!AI154)/2</f>
        <v>546.95000000000005</v>
      </c>
      <c r="AA154">
        <f>+('KBOS -- Logan Data'!AJ154+'KBED -- Bedford Data'!AJ154)/2</f>
        <v>574.25</v>
      </c>
      <c r="AB154">
        <f>+('KBOS -- Logan Data'!AK154+'KBED -- Bedford Data'!AK154)/2</f>
        <v>601.90000000000009</v>
      </c>
      <c r="AC154">
        <f>+('KBOS -- Logan Data'!AL154+'KBED -- Bedford Data'!AL154)/2</f>
        <v>629.65000000000009</v>
      </c>
      <c r="AD154">
        <f>+('KBOS -- Logan Data'!AM154+'KBED -- Bedford Data'!AM154)/2</f>
        <v>657.7</v>
      </c>
      <c r="AE154">
        <f>+('KBOS -- Logan Data'!AN154+'KBED -- Bedford Data'!AN154)/2</f>
        <v>686.1</v>
      </c>
      <c r="AF154">
        <f>+('KBOS -- Logan Data'!AO154+'KBED -- Bedford Data'!AO154)/2</f>
        <v>714.7</v>
      </c>
      <c r="AG154">
        <f>+('KBOS -- Logan Data'!AP154+'KBED -- Bedford Data'!AP154)/2</f>
        <v>743.4</v>
      </c>
      <c r="AH154">
        <f>+('KBOS -- Logan Data'!AQ154+'KBED -- Bedford Data'!AQ154)/2</f>
        <v>772.45</v>
      </c>
      <c r="AI154">
        <f>+('KBOS -- Logan Data'!AR154+'KBED -- Bedford Data'!AR154)/2</f>
        <v>801.7</v>
      </c>
    </row>
    <row r="155" spans="1:35" x14ac:dyDescent="0.25">
      <c r="A155" s="1">
        <v>41000</v>
      </c>
      <c r="B155">
        <f>+('KBOS -- Logan Data'!B155+'KBED -- Bedford Data'!B155)/2</f>
        <v>8.15</v>
      </c>
      <c r="C155">
        <f>+('KBOS -- Logan Data'!C155+'KBED -- Bedford Data'!C155)/2</f>
        <v>10.4</v>
      </c>
      <c r="D155">
        <f>+('KBOS -- Logan Data'!D155+'KBED -- Bedford Data'!D155)/2</f>
        <v>13.65</v>
      </c>
      <c r="E155">
        <f>+('KBOS -- Logan Data'!E155+'KBED -- Bedford Data'!E155)/2</f>
        <v>17.349999999999998</v>
      </c>
      <c r="F155">
        <f>+('KBOS -- Logan Data'!F155+'KBED -- Bedford Data'!F155)/2</f>
        <v>21.7</v>
      </c>
      <c r="G155">
        <f>+('KBOS -- Logan Data'!G155+'KBED -- Bedford Data'!G155)/2</f>
        <v>27.3</v>
      </c>
      <c r="H155">
        <f>+('KBOS -- Logan Data'!H155+'KBED -- Bedford Data'!H155)/2</f>
        <v>33.65</v>
      </c>
      <c r="I155">
        <f>+('KBOS -- Logan Data'!I155+'KBED -- Bedford Data'!I155)/2</f>
        <v>41.3</v>
      </c>
      <c r="J155">
        <f>+('KBOS -- Logan Data'!J155+'KBED -- Bedford Data'!J155)/2</f>
        <v>49.85</v>
      </c>
      <c r="K155">
        <f>+('KBOS -- Logan Data'!K155+'KBED -- Bedford Data'!K155)/2</f>
        <v>59.8</v>
      </c>
      <c r="L155">
        <f>+('KBOS -- Logan Data'!L155+'KBED -- Bedford Data'!L155)/2</f>
        <v>71</v>
      </c>
      <c r="M155">
        <f>+('KBOS -- Logan Data'!M155+'KBED -- Bedford Data'!M155)/2</f>
        <v>83.7</v>
      </c>
      <c r="N155">
        <f>+('KBOS -- Logan Data'!R155+'KBED -- Bedford Data'!R155)/2</f>
        <v>97.95</v>
      </c>
      <c r="O155">
        <f>+('KBOS -- Logan Data'!S155+'KBED -- Bedford Data'!S155)/2</f>
        <v>113.35000000000001</v>
      </c>
      <c r="P155">
        <f>+('KBOS -- Logan Data'!T155+'KBED -- Bedford Data'!T155)/2</f>
        <v>130.19999999999999</v>
      </c>
      <c r="Q155">
        <f>+('KBOS -- Logan Data'!U155+'KBED -- Bedford Data'!U155)/2</f>
        <v>148.10000000000002</v>
      </c>
      <c r="R155">
        <f>+('KBOS -- Logan Data'!V155+'KBED -- Bedford Data'!V155)/2</f>
        <v>167.2</v>
      </c>
      <c r="S155">
        <f>+('KBOS -- Logan Data'!W155+'KBED -- Bedford Data'!W155)/2</f>
        <v>187.2</v>
      </c>
      <c r="T155">
        <f>+('KBOS -- Logan Data'!X155+'KBED -- Bedford Data'!X155)/2</f>
        <v>208.2</v>
      </c>
      <c r="U155">
        <f>+('KBOS -- Logan Data'!Y155+'KBED -- Bedford Data'!Y155)/2</f>
        <v>230.1</v>
      </c>
      <c r="V155">
        <f>+('KBOS -- Logan Data'!Z155+'KBED -- Bedford Data'!Z155)/2</f>
        <v>253.05</v>
      </c>
      <c r="W155">
        <f>+('KBOS -- Logan Data'!AA155+'KBED -- Bedford Data'!AA155)/2</f>
        <v>276.35000000000002</v>
      </c>
      <c r="X155">
        <f>+('KBOS -- Logan Data'!AB155+'KBED -- Bedford Data'!AB155)/2</f>
        <v>300.35000000000002</v>
      </c>
      <c r="Y155">
        <f>+('KBOS -- Logan Data'!AH155+'KBED -- Bedford Data'!AH155)/2</f>
        <v>325.25</v>
      </c>
      <c r="Z155">
        <f>+('KBOS -- Logan Data'!AI155+'KBED -- Bedford Data'!AI155)/2</f>
        <v>350.85</v>
      </c>
      <c r="AA155">
        <f>+('KBOS -- Logan Data'!AJ155+'KBED -- Bedford Data'!AJ155)/2</f>
        <v>376.8</v>
      </c>
      <c r="AB155">
        <f>+('KBOS -- Logan Data'!AK155+'KBED -- Bedford Data'!AK155)/2</f>
        <v>403.35</v>
      </c>
      <c r="AC155">
        <f>+('KBOS -- Logan Data'!AL155+'KBED -- Bedford Data'!AL155)/2</f>
        <v>430.1</v>
      </c>
      <c r="AD155">
        <f>+('KBOS -- Logan Data'!AM155+'KBED -- Bedford Data'!AM155)/2</f>
        <v>457</v>
      </c>
      <c r="AE155">
        <f>+('KBOS -- Logan Data'!AN155+'KBED -- Bedford Data'!AN155)/2</f>
        <v>484.25</v>
      </c>
      <c r="AF155">
        <f>+('KBOS -- Logan Data'!AO155+'KBED -- Bedford Data'!AO155)/2</f>
        <v>511.75</v>
      </c>
      <c r="AG155">
        <f>+('KBOS -- Logan Data'!AP155+'KBED -- Bedford Data'!AP155)/2</f>
        <v>539.54999999999995</v>
      </c>
      <c r="AH155">
        <f>+('KBOS -- Logan Data'!AQ155+'KBED -- Bedford Data'!AQ155)/2</f>
        <v>567.4</v>
      </c>
      <c r="AI155">
        <f>+('KBOS -- Logan Data'!AR155+'KBED -- Bedford Data'!AR155)/2</f>
        <v>595.54999999999995</v>
      </c>
    </row>
    <row r="156" spans="1:35" x14ac:dyDescent="0.25">
      <c r="A156" s="1">
        <v>41030</v>
      </c>
      <c r="B156">
        <f>+('KBOS -- Logan Data'!B156+'KBED -- Bedford Data'!B156)/2</f>
        <v>0</v>
      </c>
      <c r="C156">
        <f>+('KBOS -- Logan Data'!C156+'KBED -- Bedford Data'!C156)/2</f>
        <v>0</v>
      </c>
      <c r="D156">
        <f>+('KBOS -- Logan Data'!D156+'KBED -- Bedford Data'!D156)/2</f>
        <v>0.05</v>
      </c>
      <c r="E156">
        <f>+('KBOS -- Logan Data'!E156+'KBED -- Bedford Data'!E156)/2</f>
        <v>0.15</v>
      </c>
      <c r="F156">
        <f>+('KBOS -- Logan Data'!F156+'KBED -- Bedford Data'!F156)/2</f>
        <v>0.25</v>
      </c>
      <c r="G156">
        <f>+('KBOS -- Logan Data'!G156+'KBED -- Bedford Data'!G156)/2</f>
        <v>0.4</v>
      </c>
      <c r="H156">
        <f>+('KBOS -- Logan Data'!H156+'KBED -- Bedford Data'!H156)/2</f>
        <v>0.65</v>
      </c>
      <c r="I156">
        <f>+('KBOS -- Logan Data'!I156+'KBED -- Bedford Data'!I156)/2</f>
        <v>1.1499999999999999</v>
      </c>
      <c r="J156">
        <f>+('KBOS -- Logan Data'!J156+'KBED -- Bedford Data'!J156)/2</f>
        <v>2.25</v>
      </c>
      <c r="K156">
        <f>+('KBOS -- Logan Data'!K156+'KBED -- Bedford Data'!K156)/2</f>
        <v>4.1000000000000005</v>
      </c>
      <c r="L156">
        <f>+('KBOS -- Logan Data'!L156+'KBED -- Bedford Data'!L156)/2</f>
        <v>6.95</v>
      </c>
      <c r="M156">
        <f>+('KBOS -- Logan Data'!M156+'KBED -- Bedford Data'!M156)/2</f>
        <v>10.45</v>
      </c>
      <c r="N156">
        <f>+('KBOS -- Logan Data'!R156+'KBED -- Bedford Data'!R156)/2</f>
        <v>14.45</v>
      </c>
      <c r="O156">
        <f>+('KBOS -- Logan Data'!S156+'KBED -- Bedford Data'!S156)/2</f>
        <v>19.95</v>
      </c>
      <c r="P156">
        <f>+('KBOS -- Logan Data'!T156+'KBED -- Bedford Data'!T156)/2</f>
        <v>26.05</v>
      </c>
      <c r="Q156">
        <f>+('KBOS -- Logan Data'!U156+'KBED -- Bedford Data'!U156)/2</f>
        <v>33.049999999999997</v>
      </c>
      <c r="R156">
        <f>+('KBOS -- Logan Data'!V156+'KBED -- Bedford Data'!V156)/2</f>
        <v>41</v>
      </c>
      <c r="S156">
        <f>+('KBOS -- Logan Data'!W156+'KBED -- Bedford Data'!W156)/2</f>
        <v>49.95</v>
      </c>
      <c r="T156">
        <f>+('KBOS -- Logan Data'!X156+'KBED -- Bedford Data'!X156)/2</f>
        <v>60</v>
      </c>
      <c r="U156">
        <f>+('KBOS -- Logan Data'!Y156+'KBED -- Bedford Data'!Y156)/2</f>
        <v>70.8</v>
      </c>
      <c r="V156">
        <f>+('KBOS -- Logan Data'!Z156+'KBED -- Bedford Data'!Z156)/2</f>
        <v>83.1</v>
      </c>
      <c r="W156">
        <f>+('KBOS -- Logan Data'!AA156+'KBED -- Bedford Data'!AA156)/2</f>
        <v>96.6</v>
      </c>
      <c r="X156">
        <f>+('KBOS -- Logan Data'!AB156+'KBED -- Bedford Data'!AB156)/2</f>
        <v>110.95</v>
      </c>
      <c r="Y156">
        <f>+('KBOS -- Logan Data'!AH156+'KBED -- Bedford Data'!AH156)/2</f>
        <v>126.5</v>
      </c>
      <c r="Z156">
        <f>+('KBOS -- Logan Data'!AI156+'KBED -- Bedford Data'!AI156)/2</f>
        <v>144.1</v>
      </c>
      <c r="AA156">
        <f>+('KBOS -- Logan Data'!AJ156+'KBED -- Bedford Data'!AJ156)/2</f>
        <v>163.30000000000001</v>
      </c>
      <c r="AB156">
        <f>+('KBOS -- Logan Data'!AK156+'KBED -- Bedford Data'!AK156)/2</f>
        <v>183.95</v>
      </c>
      <c r="AC156">
        <f>+('KBOS -- Logan Data'!AL156+'KBED -- Bedford Data'!AL156)/2</f>
        <v>205.85</v>
      </c>
      <c r="AD156">
        <f>+('KBOS -- Logan Data'!AM156+'KBED -- Bedford Data'!AM156)/2</f>
        <v>228.85</v>
      </c>
      <c r="AE156">
        <f>+('KBOS -- Logan Data'!AN156+'KBED -- Bedford Data'!AN156)/2</f>
        <v>252.7</v>
      </c>
      <c r="AF156">
        <f>+('KBOS -- Logan Data'!AO156+'KBED -- Bedford Data'!AO156)/2</f>
        <v>277.64999999999998</v>
      </c>
      <c r="AG156">
        <f>+('KBOS -- Logan Data'!AP156+'KBED -- Bedford Data'!AP156)/2</f>
        <v>303.39999999999998</v>
      </c>
      <c r="AH156">
        <f>+('KBOS -- Logan Data'!AQ156+'KBED -- Bedford Data'!AQ156)/2</f>
        <v>329.85</v>
      </c>
      <c r="AI156">
        <f>+('KBOS -- Logan Data'!AR156+'KBED -- Bedford Data'!AR156)/2</f>
        <v>357.04999999999995</v>
      </c>
    </row>
    <row r="157" spans="1:35" x14ac:dyDescent="0.25">
      <c r="A157" s="1">
        <v>41061</v>
      </c>
      <c r="B157">
        <f>+('KBOS -- Logan Data'!B157+'KBED -- Bedford Data'!B157)/2</f>
        <v>0</v>
      </c>
      <c r="C157">
        <f>+('KBOS -- Logan Data'!C157+'KBED -- Bedford Data'!C157)/2</f>
        <v>0</v>
      </c>
      <c r="D157">
        <f>+('KBOS -- Logan Data'!D157+'KBED -- Bedford Data'!D157)/2</f>
        <v>0</v>
      </c>
      <c r="E157">
        <f>+('KBOS -- Logan Data'!E157+'KBED -- Bedford Data'!E157)/2</f>
        <v>0</v>
      </c>
      <c r="F157">
        <f>+('KBOS -- Logan Data'!F157+'KBED -- Bedford Data'!F157)/2</f>
        <v>0</v>
      </c>
      <c r="G157">
        <f>+('KBOS -- Logan Data'!G157+'KBED -- Bedford Data'!G157)/2</f>
        <v>0</v>
      </c>
      <c r="H157">
        <f>+('KBOS -- Logan Data'!H157+'KBED -- Bedford Data'!H157)/2</f>
        <v>0</v>
      </c>
      <c r="I157">
        <f>+('KBOS -- Logan Data'!I157+'KBED -- Bedford Data'!I157)/2</f>
        <v>0</v>
      </c>
      <c r="J157">
        <f>+('KBOS -- Logan Data'!J157+'KBED -- Bedford Data'!J157)/2</f>
        <v>0</v>
      </c>
      <c r="K157">
        <f>+('KBOS -- Logan Data'!K157+'KBED -- Bedford Data'!K157)/2</f>
        <v>0.05</v>
      </c>
      <c r="L157">
        <f>+('KBOS -- Logan Data'!L157+'KBED -- Bedford Data'!L157)/2</f>
        <v>0.15</v>
      </c>
      <c r="M157">
        <f>+('KBOS -- Logan Data'!M157+'KBED -- Bedford Data'!M157)/2</f>
        <v>0.3</v>
      </c>
      <c r="N157">
        <f>+('KBOS -- Logan Data'!R157+'KBED -- Bedford Data'!R157)/2</f>
        <v>0.95</v>
      </c>
      <c r="O157">
        <f>+('KBOS -- Logan Data'!S157+'KBED -- Bedford Data'!S157)/2</f>
        <v>2.1</v>
      </c>
      <c r="P157">
        <f>+('KBOS -- Logan Data'!T157+'KBED -- Bedford Data'!T157)/2</f>
        <v>4.0999999999999996</v>
      </c>
      <c r="Q157">
        <f>+('KBOS -- Logan Data'!U157+'KBED -- Bedford Data'!U157)/2</f>
        <v>6.6499999999999995</v>
      </c>
      <c r="R157">
        <f>+('KBOS -- Logan Data'!V157+'KBED -- Bedford Data'!V157)/2</f>
        <v>9.5</v>
      </c>
      <c r="S157">
        <f>+('KBOS -- Logan Data'!W157+'KBED -- Bedford Data'!W157)/2</f>
        <v>13.2</v>
      </c>
      <c r="T157">
        <f>+('KBOS -- Logan Data'!X157+'KBED -- Bedford Data'!X157)/2</f>
        <v>17.7</v>
      </c>
      <c r="U157">
        <f>+('KBOS -- Logan Data'!Y157+'KBED -- Bedford Data'!Y157)/2</f>
        <v>22.8</v>
      </c>
      <c r="V157">
        <f>+('KBOS -- Logan Data'!Z157+'KBED -- Bedford Data'!Z157)/2</f>
        <v>29.1</v>
      </c>
      <c r="W157">
        <f>+('KBOS -- Logan Data'!AA157+'KBED -- Bedford Data'!AA157)/2</f>
        <v>36.400000000000006</v>
      </c>
      <c r="X157">
        <f>+('KBOS -- Logan Data'!AB157+'KBED -- Bedford Data'!AB157)/2</f>
        <v>44.849999999999994</v>
      </c>
      <c r="Y157">
        <f>+('KBOS -- Logan Data'!AH157+'KBED -- Bedford Data'!AH157)/2</f>
        <v>54.5</v>
      </c>
      <c r="Z157">
        <f>+('KBOS -- Logan Data'!AI157+'KBED -- Bedford Data'!AI157)/2</f>
        <v>65.349999999999994</v>
      </c>
      <c r="AA157">
        <f>+('KBOS -- Logan Data'!AJ157+'KBED -- Bedford Data'!AJ157)/2</f>
        <v>77.8</v>
      </c>
      <c r="AB157">
        <f>+('KBOS -- Logan Data'!AK157+'KBED -- Bedford Data'!AK157)/2</f>
        <v>91.949999999999989</v>
      </c>
      <c r="AC157">
        <f>+('KBOS -- Logan Data'!AL157+'KBED -- Bedford Data'!AL157)/2</f>
        <v>107.15</v>
      </c>
      <c r="AD157">
        <f>+('KBOS -- Logan Data'!AM157+'KBED -- Bedford Data'!AM157)/2</f>
        <v>123.5</v>
      </c>
      <c r="AE157">
        <f>+('KBOS -- Logan Data'!AN157+'KBED -- Bedford Data'!AN157)/2</f>
        <v>141.05000000000001</v>
      </c>
      <c r="AF157">
        <f>+('KBOS -- Logan Data'!AO157+'KBED -- Bedford Data'!AO157)/2</f>
        <v>159.80000000000001</v>
      </c>
      <c r="AG157">
        <f>+('KBOS -- Logan Data'!AP157+'KBED -- Bedford Data'!AP157)/2</f>
        <v>179.5</v>
      </c>
      <c r="AH157">
        <f>+('KBOS -- Logan Data'!AQ157+'KBED -- Bedford Data'!AQ157)/2</f>
        <v>200.3</v>
      </c>
      <c r="AI157">
        <f>+('KBOS -- Logan Data'!AR157+'KBED -- Bedford Data'!AR157)/2</f>
        <v>221.9</v>
      </c>
    </row>
    <row r="158" spans="1:35" x14ac:dyDescent="0.25">
      <c r="A158" s="1">
        <v>41091</v>
      </c>
      <c r="B158">
        <f>+('KBOS -- Logan Data'!B158+'KBED -- Bedford Data'!B158)/2</f>
        <v>0</v>
      </c>
      <c r="C158">
        <f>+('KBOS -- Logan Data'!C158+'KBED -- Bedford Data'!C158)/2</f>
        <v>0</v>
      </c>
      <c r="D158">
        <f>+('KBOS -- Logan Data'!D158+'KBED -- Bedford Data'!D158)/2</f>
        <v>0</v>
      </c>
      <c r="E158">
        <f>+('KBOS -- Logan Data'!E158+'KBED -- Bedford Data'!E158)/2</f>
        <v>0</v>
      </c>
      <c r="F158">
        <f>+('KBOS -- Logan Data'!F158+'KBED -- Bedford Data'!F158)/2</f>
        <v>0</v>
      </c>
      <c r="G158">
        <f>+('KBOS -- Logan Data'!G158+'KBED -- Bedford Data'!G158)/2</f>
        <v>0</v>
      </c>
      <c r="H158">
        <f>+('KBOS -- Logan Data'!H158+'KBED -- Bedford Data'!H158)/2</f>
        <v>0</v>
      </c>
      <c r="I158">
        <f>+('KBOS -- Logan Data'!I158+'KBED -- Bedford Data'!I158)/2</f>
        <v>0</v>
      </c>
      <c r="J158">
        <f>+('KBOS -- Logan Data'!J158+'KBED -- Bedford Data'!J158)/2</f>
        <v>0</v>
      </c>
      <c r="K158">
        <f>+('KBOS -- Logan Data'!K158+'KBED -- Bedford Data'!K158)/2</f>
        <v>0</v>
      </c>
      <c r="L158">
        <f>+('KBOS -- Logan Data'!L158+'KBED -- Bedford Data'!L158)/2</f>
        <v>0</v>
      </c>
      <c r="M158">
        <f>+('KBOS -- Logan Data'!M158+'KBED -- Bedford Data'!M158)/2</f>
        <v>0</v>
      </c>
      <c r="N158">
        <f>+('KBOS -- Logan Data'!R158+'KBED -- Bedford Data'!R158)/2</f>
        <v>0</v>
      </c>
      <c r="O158">
        <f>+('KBOS -- Logan Data'!S158+'KBED -- Bedford Data'!S158)/2</f>
        <v>0.05</v>
      </c>
      <c r="P158">
        <f>+('KBOS -- Logan Data'!T158+'KBED -- Bedford Data'!T158)/2</f>
        <v>0.1</v>
      </c>
      <c r="Q158">
        <f>+('KBOS -- Logan Data'!U158+'KBED -- Bedford Data'!U158)/2</f>
        <v>0.2</v>
      </c>
      <c r="R158">
        <f>+('KBOS -- Logan Data'!V158+'KBED -- Bedford Data'!V158)/2</f>
        <v>0.35</v>
      </c>
      <c r="S158">
        <f>+('KBOS -- Logan Data'!W158+'KBED -- Bedford Data'!W158)/2</f>
        <v>0.6</v>
      </c>
      <c r="T158">
        <f>+('KBOS -- Logan Data'!X158+'KBED -- Bedford Data'!X158)/2</f>
        <v>0.85</v>
      </c>
      <c r="U158">
        <f>+('KBOS -- Logan Data'!Y158+'KBED -- Bedford Data'!Y158)/2</f>
        <v>1.1499999999999999</v>
      </c>
      <c r="V158">
        <f>+('KBOS -- Logan Data'!Z158+'KBED -- Bedford Data'!Z158)/2</f>
        <v>1.8</v>
      </c>
      <c r="W158">
        <f>+('KBOS -- Logan Data'!AA158+'KBED -- Bedford Data'!AA158)/2</f>
        <v>2.4</v>
      </c>
      <c r="X158">
        <f>+('KBOS -- Logan Data'!AB158+'KBED -- Bedford Data'!AB158)/2</f>
        <v>3.25</v>
      </c>
      <c r="Y158">
        <f>+('KBOS -- Logan Data'!AH158+'KBED -- Bedford Data'!AH158)/2</f>
        <v>4.0999999999999996</v>
      </c>
      <c r="Z158">
        <f>+('KBOS -- Logan Data'!AI158+'KBED -- Bedford Data'!AI158)/2</f>
        <v>5.2</v>
      </c>
      <c r="AA158">
        <f>+('KBOS -- Logan Data'!AJ158+'KBED -- Bedford Data'!AJ158)/2</f>
        <v>6.8999999999999995</v>
      </c>
      <c r="AB158">
        <f>+('KBOS -- Logan Data'!AK158+'KBED -- Bedford Data'!AK158)/2</f>
        <v>8.9</v>
      </c>
      <c r="AC158">
        <f>+('KBOS -- Logan Data'!AL158+'KBED -- Bedford Data'!AL158)/2</f>
        <v>11.55</v>
      </c>
      <c r="AD158">
        <f>+('KBOS -- Logan Data'!AM158+'KBED -- Bedford Data'!AM158)/2</f>
        <v>15</v>
      </c>
      <c r="AE158">
        <f>+('KBOS -- Logan Data'!AN158+'KBED -- Bedford Data'!AN158)/2</f>
        <v>19.8</v>
      </c>
      <c r="AF158">
        <f>+('KBOS -- Logan Data'!AO158+'KBED -- Bedford Data'!AO158)/2</f>
        <v>25.799999999999997</v>
      </c>
      <c r="AG158">
        <f>+('KBOS -- Logan Data'!AP158+'KBED -- Bedford Data'!AP158)/2</f>
        <v>33.200000000000003</v>
      </c>
      <c r="AH158">
        <f>+('KBOS -- Logan Data'!AQ158+'KBED -- Bedford Data'!AQ158)/2</f>
        <v>42.45</v>
      </c>
      <c r="AI158">
        <f>+('KBOS -- Logan Data'!AR158+'KBED -- Bedford Data'!AR158)/2</f>
        <v>52.849999999999994</v>
      </c>
    </row>
    <row r="159" spans="1:35" x14ac:dyDescent="0.25">
      <c r="A159" s="1">
        <v>41122</v>
      </c>
      <c r="B159">
        <f>+('KBOS -- Logan Data'!B159+'KBED -- Bedford Data'!B159)/2</f>
        <v>0</v>
      </c>
      <c r="C159">
        <f>+('KBOS -- Logan Data'!C159+'KBED -- Bedford Data'!C159)/2</f>
        <v>0</v>
      </c>
      <c r="D159">
        <f>+('KBOS -- Logan Data'!D159+'KBED -- Bedford Data'!D159)/2</f>
        <v>0</v>
      </c>
      <c r="E159">
        <f>+('KBOS -- Logan Data'!E159+'KBED -- Bedford Data'!E159)/2</f>
        <v>0</v>
      </c>
      <c r="F159">
        <f>+('KBOS -- Logan Data'!F159+'KBED -- Bedford Data'!F159)/2</f>
        <v>0</v>
      </c>
      <c r="G159">
        <f>+('KBOS -- Logan Data'!G159+'KBED -- Bedford Data'!G159)/2</f>
        <v>0</v>
      </c>
      <c r="H159">
        <f>+('KBOS -- Logan Data'!H159+'KBED -- Bedford Data'!H159)/2</f>
        <v>0</v>
      </c>
      <c r="I159">
        <f>+('KBOS -- Logan Data'!I159+'KBED -- Bedford Data'!I159)/2</f>
        <v>0</v>
      </c>
      <c r="J159">
        <f>+('KBOS -- Logan Data'!J159+'KBED -- Bedford Data'!J159)/2</f>
        <v>0</v>
      </c>
      <c r="K159">
        <f>+('KBOS -- Logan Data'!K159+'KBED -- Bedford Data'!K159)/2</f>
        <v>0</v>
      </c>
      <c r="L159">
        <f>+('KBOS -- Logan Data'!L159+'KBED -- Bedford Data'!L159)/2</f>
        <v>0</v>
      </c>
      <c r="M159">
        <f>+('KBOS -- Logan Data'!M159+'KBED -- Bedford Data'!M159)/2</f>
        <v>0</v>
      </c>
      <c r="N159">
        <f>+('KBOS -- Logan Data'!R159+'KBED -- Bedford Data'!R159)/2</f>
        <v>0</v>
      </c>
      <c r="O159">
        <f>+('KBOS -- Logan Data'!S159+'KBED -- Bedford Data'!S159)/2</f>
        <v>0</v>
      </c>
      <c r="P159">
        <f>+('KBOS -- Logan Data'!T159+'KBED -- Bedford Data'!T159)/2</f>
        <v>0.05</v>
      </c>
      <c r="Q159">
        <f>+('KBOS -- Logan Data'!U159+'KBED -- Bedford Data'!U159)/2</f>
        <v>0.1</v>
      </c>
      <c r="R159">
        <f>+('KBOS -- Logan Data'!V159+'KBED -- Bedford Data'!V159)/2</f>
        <v>0.15</v>
      </c>
      <c r="S159">
        <f>+('KBOS -- Logan Data'!W159+'KBED -- Bedford Data'!W159)/2</f>
        <v>0.45</v>
      </c>
      <c r="T159">
        <f>+('KBOS -- Logan Data'!X159+'KBED -- Bedford Data'!X159)/2</f>
        <v>0.75</v>
      </c>
      <c r="U159">
        <f>+('KBOS -- Logan Data'!Y159+'KBED -- Bedford Data'!Y159)/2</f>
        <v>1.25</v>
      </c>
      <c r="V159">
        <f>+('KBOS -- Logan Data'!Z159+'KBED -- Bedford Data'!Z159)/2</f>
        <v>1.9</v>
      </c>
      <c r="W159">
        <f>+('KBOS -- Logan Data'!AA159+'KBED -- Bedford Data'!AA159)/2</f>
        <v>2.75</v>
      </c>
      <c r="X159">
        <f>+('KBOS -- Logan Data'!AB159+'KBED -- Bedford Data'!AB159)/2</f>
        <v>3.7</v>
      </c>
      <c r="Y159">
        <f>+('KBOS -- Logan Data'!AH159+'KBED -- Bedford Data'!AH159)/2</f>
        <v>4.9000000000000004</v>
      </c>
      <c r="Z159">
        <f>+('KBOS -- Logan Data'!AI159+'KBED -- Bedford Data'!AI159)/2</f>
        <v>6.6</v>
      </c>
      <c r="AA159">
        <f>+('KBOS -- Logan Data'!AJ159+'KBED -- Bedford Data'!AJ159)/2</f>
        <v>8.5</v>
      </c>
      <c r="AB159">
        <f>+('KBOS -- Logan Data'!AK159+'KBED -- Bedford Data'!AK159)/2</f>
        <v>11</v>
      </c>
      <c r="AC159">
        <f>+('KBOS -- Logan Data'!AL159+'KBED -- Bedford Data'!AL159)/2</f>
        <v>14</v>
      </c>
      <c r="AD159">
        <f>+('KBOS -- Logan Data'!AM159+'KBED -- Bedford Data'!AM159)/2</f>
        <v>17.8</v>
      </c>
      <c r="AE159">
        <f>+('KBOS -- Logan Data'!AN159+'KBED -- Bedford Data'!AN159)/2</f>
        <v>22.7</v>
      </c>
      <c r="AF159">
        <f>+('KBOS -- Logan Data'!AO159+'KBED -- Bedford Data'!AO159)/2</f>
        <v>28.45</v>
      </c>
      <c r="AG159">
        <f>+('KBOS -- Logan Data'!AP159+'KBED -- Bedford Data'!AP159)/2</f>
        <v>35.5</v>
      </c>
      <c r="AH159">
        <f>+('KBOS -- Logan Data'!AQ159+'KBED -- Bedford Data'!AQ159)/2</f>
        <v>44.5</v>
      </c>
      <c r="AI159">
        <f>+('KBOS -- Logan Data'!AR159+'KBED -- Bedford Data'!AR159)/2</f>
        <v>54.9</v>
      </c>
    </row>
    <row r="160" spans="1:35" x14ac:dyDescent="0.25">
      <c r="A160" s="1">
        <v>41153</v>
      </c>
      <c r="B160">
        <f>+('KBOS -- Logan Data'!B160+'KBED -- Bedford Data'!B160)/2</f>
        <v>0</v>
      </c>
      <c r="C160">
        <f>+('KBOS -- Logan Data'!C160+'KBED -- Bedford Data'!C160)/2</f>
        <v>0.05</v>
      </c>
      <c r="D160">
        <f>+('KBOS -- Logan Data'!D160+'KBED -- Bedford Data'!D160)/2</f>
        <v>0.15</v>
      </c>
      <c r="E160">
        <f>+('KBOS -- Logan Data'!E160+'KBED -- Bedford Data'!E160)/2</f>
        <v>0.4</v>
      </c>
      <c r="F160">
        <f>+('KBOS -- Logan Data'!F160+'KBED -- Bedford Data'!F160)/2</f>
        <v>0.75</v>
      </c>
      <c r="G160">
        <f>+('KBOS -- Logan Data'!G160+'KBED -- Bedford Data'!G160)/2</f>
        <v>1.2</v>
      </c>
      <c r="H160">
        <f>+('KBOS -- Logan Data'!H160+'KBED -- Bedford Data'!H160)/2</f>
        <v>1.9</v>
      </c>
      <c r="I160">
        <f>+('KBOS -- Logan Data'!I160+'KBED -- Bedford Data'!I160)/2</f>
        <v>2.75</v>
      </c>
      <c r="J160">
        <f>+('KBOS -- Logan Data'!J160+'KBED -- Bedford Data'!J160)/2</f>
        <v>3.7</v>
      </c>
      <c r="K160">
        <f>+('KBOS -- Logan Data'!K160+'KBED -- Bedford Data'!K160)/2</f>
        <v>4.95</v>
      </c>
      <c r="L160">
        <f>+('KBOS -- Logan Data'!L160+'KBED -- Bedford Data'!L160)/2</f>
        <v>6.45</v>
      </c>
      <c r="M160">
        <f>+('KBOS -- Logan Data'!M160+'KBED -- Bedford Data'!M160)/2</f>
        <v>8.0500000000000007</v>
      </c>
      <c r="N160">
        <f>+('KBOS -- Logan Data'!R160+'KBED -- Bedford Data'!R160)/2</f>
        <v>9.85</v>
      </c>
      <c r="O160">
        <f>+('KBOS -- Logan Data'!S160+'KBED -- Bedford Data'!S160)/2</f>
        <v>11.9</v>
      </c>
      <c r="P160">
        <f>+('KBOS -- Logan Data'!T160+'KBED -- Bedford Data'!T160)/2</f>
        <v>14.35</v>
      </c>
      <c r="Q160">
        <f>+('KBOS -- Logan Data'!U160+'KBED -- Bedford Data'!U160)/2</f>
        <v>17.100000000000001</v>
      </c>
      <c r="R160">
        <f>+('KBOS -- Logan Data'!V160+'KBED -- Bedford Data'!V160)/2</f>
        <v>20.45</v>
      </c>
      <c r="S160">
        <f>+('KBOS -- Logan Data'!W160+'KBED -- Bedford Data'!W160)/2</f>
        <v>24.8</v>
      </c>
      <c r="T160">
        <f>+('KBOS -- Logan Data'!X160+'KBED -- Bedford Data'!X160)/2</f>
        <v>30.35</v>
      </c>
      <c r="U160">
        <f>+('KBOS -- Logan Data'!Y160+'KBED -- Bedford Data'!Y160)/2</f>
        <v>37</v>
      </c>
      <c r="V160">
        <f>+('KBOS -- Logan Data'!Z160+'KBED -- Bedford Data'!Z160)/2</f>
        <v>45.150000000000006</v>
      </c>
      <c r="W160">
        <f>+('KBOS -- Logan Data'!AA160+'KBED -- Bedford Data'!AA160)/2</f>
        <v>54.05</v>
      </c>
      <c r="X160">
        <f>+('KBOS -- Logan Data'!AB160+'KBED -- Bedford Data'!AB160)/2</f>
        <v>63.599999999999994</v>
      </c>
      <c r="Y160">
        <f>+('KBOS -- Logan Data'!AH160+'KBED -- Bedford Data'!AH160)/2</f>
        <v>74.2</v>
      </c>
      <c r="Z160">
        <f>+('KBOS -- Logan Data'!AI160+'KBED -- Bedford Data'!AI160)/2</f>
        <v>86.1</v>
      </c>
      <c r="AA160">
        <f>+('KBOS -- Logan Data'!AJ160+'KBED -- Bedford Data'!AJ160)/2</f>
        <v>99</v>
      </c>
      <c r="AB160">
        <f>+('KBOS -- Logan Data'!AK160+'KBED -- Bedford Data'!AK160)/2</f>
        <v>113.35</v>
      </c>
      <c r="AC160">
        <f>+('KBOS -- Logan Data'!AL160+'KBED -- Bedford Data'!AL160)/2</f>
        <v>129.44999999999999</v>
      </c>
      <c r="AD160">
        <f>+('KBOS -- Logan Data'!AM160+'KBED -- Bedford Data'!AM160)/2</f>
        <v>146.80000000000001</v>
      </c>
      <c r="AE160">
        <f>+('KBOS -- Logan Data'!AN160+'KBED -- Bedford Data'!AN160)/2</f>
        <v>165.85</v>
      </c>
      <c r="AF160">
        <f>+('KBOS -- Logan Data'!AO160+'KBED -- Bedford Data'!AO160)/2</f>
        <v>185.95</v>
      </c>
      <c r="AG160">
        <f>+('KBOS -- Logan Data'!AP160+'KBED -- Bedford Data'!AP160)/2</f>
        <v>207.39999999999998</v>
      </c>
      <c r="AH160">
        <f>+('KBOS -- Logan Data'!AQ160+'KBED -- Bedford Data'!AQ160)/2</f>
        <v>229.65</v>
      </c>
      <c r="AI160">
        <f>+('KBOS -- Logan Data'!AR160+'KBED -- Bedford Data'!AR160)/2</f>
        <v>253.2</v>
      </c>
    </row>
    <row r="161" spans="1:35" x14ac:dyDescent="0.25">
      <c r="A161" s="1">
        <v>41183</v>
      </c>
      <c r="B161">
        <f>+('KBOS -- Logan Data'!B161+'KBED -- Bedford Data'!B161)/2</f>
        <v>3</v>
      </c>
      <c r="C161">
        <f>+('KBOS -- Logan Data'!C161+'KBED -- Bedford Data'!C161)/2</f>
        <v>3.75</v>
      </c>
      <c r="D161">
        <f>+('KBOS -- Logan Data'!D161+'KBED -- Bedford Data'!D161)/2</f>
        <v>4.7</v>
      </c>
      <c r="E161">
        <f>+('KBOS -- Logan Data'!E161+'KBED -- Bedford Data'!E161)/2</f>
        <v>5.8500000000000005</v>
      </c>
      <c r="F161">
        <f>+('KBOS -- Logan Data'!F161+'KBED -- Bedford Data'!F161)/2</f>
        <v>7.4</v>
      </c>
      <c r="G161">
        <f>+('KBOS -- Logan Data'!G161+'KBED -- Bedford Data'!G161)/2</f>
        <v>9.15</v>
      </c>
      <c r="H161">
        <f>+('KBOS -- Logan Data'!H161+'KBED -- Bedford Data'!H161)/2</f>
        <v>11.45</v>
      </c>
      <c r="I161">
        <f>+('KBOS -- Logan Data'!I161+'KBED -- Bedford Data'!I161)/2</f>
        <v>14.299999999999999</v>
      </c>
      <c r="J161">
        <f>+('KBOS -- Logan Data'!J161+'KBED -- Bedford Data'!J161)/2</f>
        <v>17.25</v>
      </c>
      <c r="K161">
        <f>+('KBOS -- Logan Data'!K161+'KBED -- Bedford Data'!K161)/2</f>
        <v>21.1</v>
      </c>
      <c r="L161">
        <f>+('KBOS -- Logan Data'!L161+'KBED -- Bedford Data'!L161)/2</f>
        <v>26.049999999999997</v>
      </c>
      <c r="M161">
        <f>+('KBOS -- Logan Data'!M161+'KBED -- Bedford Data'!M161)/2</f>
        <v>31.95</v>
      </c>
      <c r="N161">
        <f>+('KBOS -- Logan Data'!R161+'KBED -- Bedford Data'!R161)/2</f>
        <v>38.799999999999997</v>
      </c>
      <c r="O161">
        <f>+('KBOS -- Logan Data'!S161+'KBED -- Bedford Data'!S161)/2</f>
        <v>46.699999999999996</v>
      </c>
      <c r="P161">
        <f>+('KBOS -- Logan Data'!T161+'KBED -- Bedford Data'!T161)/2</f>
        <v>56.1</v>
      </c>
      <c r="Q161">
        <f>+('KBOS -- Logan Data'!U161+'KBED -- Bedford Data'!U161)/2</f>
        <v>66.75</v>
      </c>
      <c r="R161">
        <f>+('KBOS -- Logan Data'!V161+'KBED -- Bedford Data'!V161)/2</f>
        <v>79.400000000000006</v>
      </c>
      <c r="S161">
        <f>+('KBOS -- Logan Data'!W161+'KBED -- Bedford Data'!W161)/2</f>
        <v>94.5</v>
      </c>
      <c r="T161">
        <f>+('KBOS -- Logan Data'!X161+'KBED -- Bedford Data'!X161)/2</f>
        <v>111.1</v>
      </c>
      <c r="U161">
        <f>+('KBOS -- Logan Data'!Y161+'KBED -- Bedford Data'!Y161)/2</f>
        <v>128.75</v>
      </c>
      <c r="V161">
        <f>+('KBOS -- Logan Data'!Z161+'KBED -- Bedford Data'!Z161)/2</f>
        <v>147.9</v>
      </c>
      <c r="W161">
        <f>+('KBOS -- Logan Data'!AA161+'KBED -- Bedford Data'!AA161)/2</f>
        <v>168.05</v>
      </c>
      <c r="X161">
        <f>+('KBOS -- Logan Data'!AB161+'KBED -- Bedford Data'!AB161)/2</f>
        <v>189.45</v>
      </c>
      <c r="Y161">
        <f>+('KBOS -- Logan Data'!AH161+'KBED -- Bedford Data'!AH161)/2</f>
        <v>212.8</v>
      </c>
      <c r="Z161">
        <f>+('KBOS -- Logan Data'!AI161+'KBED -- Bedford Data'!AI161)/2</f>
        <v>238.10000000000002</v>
      </c>
      <c r="AA161">
        <f>+('KBOS -- Logan Data'!AJ161+'KBED -- Bedford Data'!AJ161)/2</f>
        <v>264.39999999999998</v>
      </c>
      <c r="AB161">
        <f>+('KBOS -- Logan Data'!AK161+'KBED -- Bedford Data'!AK161)/2</f>
        <v>291.5</v>
      </c>
      <c r="AC161">
        <f>+('KBOS -- Logan Data'!AL161+'KBED -- Bedford Data'!AL161)/2</f>
        <v>319.5</v>
      </c>
      <c r="AD161">
        <f>+('KBOS -- Logan Data'!AM161+'KBED -- Bedford Data'!AM161)/2</f>
        <v>348.15</v>
      </c>
      <c r="AE161">
        <f>+('KBOS -- Logan Data'!AN161+'KBED -- Bedford Data'!AN161)/2</f>
        <v>377.45000000000005</v>
      </c>
      <c r="AF161">
        <f>+('KBOS -- Logan Data'!AO161+'KBED -- Bedford Data'!AO161)/2</f>
        <v>407.1</v>
      </c>
      <c r="AG161">
        <f>+('KBOS -- Logan Data'!AP161+'KBED -- Bedford Data'!AP161)/2</f>
        <v>436.85</v>
      </c>
      <c r="AH161">
        <f>+('KBOS -- Logan Data'!AQ161+'KBED -- Bedford Data'!AQ161)/2</f>
        <v>466.75</v>
      </c>
      <c r="AI161">
        <f>+('KBOS -- Logan Data'!AR161+'KBED -- Bedford Data'!AR161)/2</f>
        <v>496.79999999999995</v>
      </c>
    </row>
    <row r="162" spans="1:35" x14ac:dyDescent="0.25">
      <c r="A162" s="1">
        <v>41214</v>
      </c>
      <c r="B162">
        <f>+('KBOS -- Logan Data'!B162+'KBED -- Bedford Data'!B162)/2</f>
        <v>69.25</v>
      </c>
      <c r="C162">
        <f>+('KBOS -- Logan Data'!C162+'KBED -- Bedford Data'!C162)/2</f>
        <v>83.6</v>
      </c>
      <c r="D162">
        <f>+('KBOS -- Logan Data'!D162+'KBED -- Bedford Data'!D162)/2</f>
        <v>99.25</v>
      </c>
      <c r="E162">
        <f>+('KBOS -- Logan Data'!E162+'KBED -- Bedford Data'!E162)/2</f>
        <v>116.14999999999999</v>
      </c>
      <c r="F162">
        <f>+('KBOS -- Logan Data'!F162+'KBED -- Bedford Data'!F162)/2</f>
        <v>134.35</v>
      </c>
      <c r="G162">
        <f>+('KBOS -- Logan Data'!G162+'KBED -- Bedford Data'!G162)/2</f>
        <v>153.30000000000001</v>
      </c>
      <c r="H162">
        <f>+('KBOS -- Logan Data'!H162+'KBED -- Bedford Data'!H162)/2</f>
        <v>173.45</v>
      </c>
      <c r="I162">
        <f>+('KBOS -- Logan Data'!I162+'KBED -- Bedford Data'!I162)/2</f>
        <v>195.15</v>
      </c>
      <c r="J162">
        <f>+('KBOS -- Logan Data'!J162+'KBED -- Bedford Data'!J162)/2</f>
        <v>217.79999999999998</v>
      </c>
      <c r="K162">
        <f>+('KBOS -- Logan Data'!K162+'KBED -- Bedford Data'!K162)/2</f>
        <v>241.64999999999998</v>
      </c>
      <c r="L162">
        <f>+('KBOS -- Logan Data'!L162+'KBED -- Bedford Data'!L162)/2</f>
        <v>266.64999999999998</v>
      </c>
      <c r="M162">
        <f>+('KBOS -- Logan Data'!M162+'KBED -- Bedford Data'!M162)/2</f>
        <v>292.04999999999995</v>
      </c>
      <c r="N162">
        <f>+('KBOS -- Logan Data'!R162+'KBED -- Bedford Data'!R162)/2</f>
        <v>318.60000000000002</v>
      </c>
      <c r="O162">
        <f>+('KBOS -- Logan Data'!S162+'KBED -- Bedford Data'!S162)/2</f>
        <v>345.55</v>
      </c>
      <c r="P162">
        <f>+('KBOS -- Logan Data'!T162+'KBED -- Bedford Data'!T162)/2</f>
        <v>372.95000000000005</v>
      </c>
      <c r="Q162">
        <f>+('KBOS -- Logan Data'!U162+'KBED -- Bedford Data'!U162)/2</f>
        <v>400.9</v>
      </c>
      <c r="R162">
        <f>+('KBOS -- Logan Data'!V162+'KBED -- Bedford Data'!V162)/2</f>
        <v>429.25</v>
      </c>
      <c r="S162">
        <f>+('KBOS -- Logan Data'!W162+'KBED -- Bedford Data'!W162)/2</f>
        <v>457.85</v>
      </c>
      <c r="T162">
        <f>+('KBOS -- Logan Data'!X162+'KBED -- Bedford Data'!X162)/2</f>
        <v>486.75</v>
      </c>
      <c r="U162">
        <f>+('KBOS -- Logan Data'!Y162+'KBED -- Bedford Data'!Y162)/2</f>
        <v>515.70000000000005</v>
      </c>
      <c r="V162">
        <f>+('KBOS -- Logan Data'!Z162+'KBED -- Bedford Data'!Z162)/2</f>
        <v>544.79999999999995</v>
      </c>
      <c r="W162">
        <f>+('KBOS -- Logan Data'!AA162+'KBED -- Bedford Data'!AA162)/2</f>
        <v>573.84999999999991</v>
      </c>
      <c r="X162">
        <f>+('KBOS -- Logan Data'!AB162+'KBED -- Bedford Data'!AB162)/2</f>
        <v>603.1</v>
      </c>
      <c r="Y162">
        <f>+('KBOS -- Logan Data'!AH162+'KBED -- Bedford Data'!AH162)/2</f>
        <v>632.40000000000009</v>
      </c>
      <c r="Z162">
        <f>+('KBOS -- Logan Data'!AI162+'KBED -- Bedford Data'!AI162)/2</f>
        <v>661.84999999999991</v>
      </c>
      <c r="AA162">
        <f>+('KBOS -- Logan Data'!AJ162+'KBED -- Bedford Data'!AJ162)/2</f>
        <v>691.6</v>
      </c>
      <c r="AB162">
        <f>+('KBOS -- Logan Data'!AK162+'KBED -- Bedford Data'!AK162)/2</f>
        <v>721.3</v>
      </c>
      <c r="AC162">
        <f>+('KBOS -- Logan Data'!AL162+'KBED -- Bedford Data'!AL162)/2</f>
        <v>751.25</v>
      </c>
      <c r="AD162">
        <f>+('KBOS -- Logan Data'!AM162+'KBED -- Bedford Data'!AM162)/2</f>
        <v>781.2</v>
      </c>
      <c r="AE162">
        <f>+('KBOS -- Logan Data'!AN162+'KBED -- Bedford Data'!AN162)/2</f>
        <v>811.2</v>
      </c>
      <c r="AF162">
        <f>+('KBOS -- Logan Data'!AO162+'KBED -- Bedford Data'!AO162)/2</f>
        <v>841.25</v>
      </c>
      <c r="AG162">
        <f>+('KBOS -- Logan Data'!AP162+'KBED -- Bedford Data'!AP162)/2</f>
        <v>871.25</v>
      </c>
      <c r="AH162">
        <f>+('KBOS -- Logan Data'!AQ162+'KBED -- Bedford Data'!AQ162)/2</f>
        <v>901.34999999999991</v>
      </c>
      <c r="AI162">
        <f>+('KBOS -- Logan Data'!AR162+'KBED -- Bedford Data'!AR162)/2</f>
        <v>931.34999999999991</v>
      </c>
    </row>
    <row r="163" spans="1:35" x14ac:dyDescent="0.25">
      <c r="A163" s="1">
        <v>41244</v>
      </c>
      <c r="B163">
        <f>+('KBOS -- Logan Data'!B163+'KBED -- Bedford Data'!B163)/2</f>
        <v>130.25</v>
      </c>
      <c r="C163">
        <f>+('KBOS -- Logan Data'!C163+'KBED -- Bedford Data'!C163)/2</f>
        <v>149.30000000000001</v>
      </c>
      <c r="D163">
        <f>+('KBOS -- Logan Data'!D163+'KBED -- Bedford Data'!D163)/2</f>
        <v>169.39999999999998</v>
      </c>
      <c r="E163">
        <f>+('KBOS -- Logan Data'!E163+'KBED -- Bedford Data'!E163)/2</f>
        <v>190.7</v>
      </c>
      <c r="F163">
        <f>+('KBOS -- Logan Data'!F163+'KBED -- Bedford Data'!F163)/2</f>
        <v>213</v>
      </c>
      <c r="G163">
        <f>+('KBOS -- Logan Data'!G163+'KBED -- Bedford Data'!G163)/2</f>
        <v>236.39999999999998</v>
      </c>
      <c r="H163">
        <f>+('KBOS -- Logan Data'!H163+'KBED -- Bedford Data'!H163)/2</f>
        <v>261.05</v>
      </c>
      <c r="I163">
        <f>+('KBOS -- Logan Data'!I163+'KBED -- Bedford Data'!I163)/2</f>
        <v>286.89999999999998</v>
      </c>
      <c r="J163">
        <f>+('KBOS -- Logan Data'!J163+'KBED -- Bedford Data'!J163)/2</f>
        <v>313.85000000000002</v>
      </c>
      <c r="K163">
        <f>+('KBOS -- Logan Data'!K163+'KBED -- Bedford Data'!K163)/2</f>
        <v>341.15</v>
      </c>
      <c r="L163">
        <f>+('KBOS -- Logan Data'!L163+'KBED -- Bedford Data'!L163)/2</f>
        <v>369.1</v>
      </c>
      <c r="M163">
        <f>+('KBOS -- Logan Data'!M163+'KBED -- Bedford Data'!M163)/2</f>
        <v>397.3</v>
      </c>
      <c r="N163">
        <f>+('KBOS -- Logan Data'!R163+'KBED -- Bedford Data'!R163)/2</f>
        <v>426.04999999999995</v>
      </c>
      <c r="O163">
        <f>+('KBOS -- Logan Data'!S163+'KBED -- Bedford Data'!S163)/2</f>
        <v>455.05</v>
      </c>
      <c r="P163">
        <f>+('KBOS -- Logan Data'!T163+'KBED -- Bedford Data'!T163)/2</f>
        <v>484.29999999999995</v>
      </c>
      <c r="Q163">
        <f>+('KBOS -- Logan Data'!U163+'KBED -- Bedford Data'!U163)/2</f>
        <v>513.79999999999995</v>
      </c>
      <c r="R163">
        <f>+('KBOS -- Logan Data'!V163+'KBED -- Bedford Data'!V163)/2</f>
        <v>543.5</v>
      </c>
      <c r="S163">
        <f>+('KBOS -- Logan Data'!W163+'KBED -- Bedford Data'!W163)/2</f>
        <v>573.5</v>
      </c>
      <c r="T163">
        <f>+('KBOS -- Logan Data'!X163+'KBED -- Bedford Data'!X163)/2</f>
        <v>603.70000000000005</v>
      </c>
      <c r="U163">
        <f>+('KBOS -- Logan Data'!Y163+'KBED -- Bedford Data'!Y163)/2</f>
        <v>634.25</v>
      </c>
      <c r="V163">
        <f>+('KBOS -- Logan Data'!Z163+'KBED -- Bedford Data'!Z163)/2</f>
        <v>665.05</v>
      </c>
      <c r="W163">
        <f>+('KBOS -- Logan Data'!AA163+'KBED -- Bedford Data'!AA163)/2</f>
        <v>696.05</v>
      </c>
      <c r="X163">
        <f>+('KBOS -- Logan Data'!AB163+'KBED -- Bedford Data'!AB163)/2</f>
        <v>727</v>
      </c>
      <c r="Y163">
        <f>+('KBOS -- Logan Data'!AH163+'KBED -- Bedford Data'!AH163)/2</f>
        <v>758</v>
      </c>
      <c r="Z163">
        <f>+('KBOS -- Logan Data'!AI163+'KBED -- Bedford Data'!AI163)/2</f>
        <v>789</v>
      </c>
      <c r="AA163">
        <f>+('KBOS -- Logan Data'!AJ163+'KBED -- Bedford Data'!AJ163)/2</f>
        <v>820</v>
      </c>
      <c r="AB163">
        <f>+('KBOS -- Logan Data'!AK163+'KBED -- Bedford Data'!AK163)/2</f>
        <v>851</v>
      </c>
      <c r="AC163">
        <f>+('KBOS -- Logan Data'!AL163+'KBED -- Bedford Data'!AL163)/2</f>
        <v>882</v>
      </c>
      <c r="AD163">
        <f>+('KBOS -- Logan Data'!AM163+'KBED -- Bedford Data'!AM163)/2</f>
        <v>913</v>
      </c>
      <c r="AE163">
        <f>+('KBOS -- Logan Data'!AN163+'KBED -- Bedford Data'!AN163)/2</f>
        <v>944</v>
      </c>
      <c r="AF163">
        <f>+('KBOS -- Logan Data'!AO163+'KBED -- Bedford Data'!AO163)/2</f>
        <v>975</v>
      </c>
      <c r="AG163">
        <f>+('KBOS -- Logan Data'!AP163+'KBED -- Bedford Data'!AP163)/2</f>
        <v>1006</v>
      </c>
      <c r="AH163">
        <f>+('KBOS -- Logan Data'!AQ163+'KBED -- Bedford Data'!AQ163)/2</f>
        <v>1037</v>
      </c>
      <c r="AI163">
        <f>+('KBOS -- Logan Data'!AR163+'KBED -- Bedford Data'!AR163)/2</f>
        <v>1068</v>
      </c>
    </row>
    <row r="164" spans="1:35" x14ac:dyDescent="0.25">
      <c r="A164" s="1">
        <v>41275</v>
      </c>
      <c r="B164">
        <f>+('KBOS -- Logan Data'!B164+'KBED -- Bedford Data'!B164)/2</f>
        <v>292.45</v>
      </c>
      <c r="C164">
        <f>+('KBOS -- Logan Data'!C164+'KBED -- Bedford Data'!C164)/2</f>
        <v>314.95000000000005</v>
      </c>
      <c r="D164">
        <f>+('KBOS -- Logan Data'!D164+'KBED -- Bedford Data'!D164)/2</f>
        <v>338.75</v>
      </c>
      <c r="E164">
        <f>+('KBOS -- Logan Data'!E164+'KBED -- Bedford Data'!E164)/2</f>
        <v>363.54999999999995</v>
      </c>
      <c r="F164">
        <f>+('KBOS -- Logan Data'!F164+'KBED -- Bedford Data'!F164)/2</f>
        <v>389.05</v>
      </c>
      <c r="G164">
        <f>+('KBOS -- Logan Data'!G164+'KBED -- Bedford Data'!G164)/2</f>
        <v>415.65</v>
      </c>
      <c r="H164">
        <f>+('KBOS -- Logan Data'!H164+'KBED -- Bedford Data'!H164)/2</f>
        <v>442.55</v>
      </c>
      <c r="I164">
        <f>+('KBOS -- Logan Data'!I164+'KBED -- Bedford Data'!I164)/2</f>
        <v>470.1</v>
      </c>
      <c r="J164">
        <f>+('KBOS -- Logan Data'!J164+'KBED -- Bedford Data'!J164)/2</f>
        <v>497.95</v>
      </c>
      <c r="K164">
        <f>+('KBOS -- Logan Data'!K164+'KBED -- Bedford Data'!K164)/2</f>
        <v>526.4</v>
      </c>
      <c r="L164">
        <f>+('KBOS -- Logan Data'!L164+'KBED -- Bedford Data'!L164)/2</f>
        <v>554.90000000000009</v>
      </c>
      <c r="M164">
        <f>+('KBOS -- Logan Data'!M164+'KBED -- Bedford Data'!M164)/2</f>
        <v>583.75</v>
      </c>
      <c r="N164">
        <f>+('KBOS -- Logan Data'!R164+'KBED -- Bedford Data'!R164)/2</f>
        <v>612.65</v>
      </c>
      <c r="O164">
        <f>+('KBOS -- Logan Data'!S164+'KBED -- Bedford Data'!S164)/2</f>
        <v>642</v>
      </c>
      <c r="P164">
        <f>+('KBOS -- Logan Data'!T164+'KBED -- Bedford Data'!T164)/2</f>
        <v>671.5</v>
      </c>
      <c r="Q164">
        <f>+('KBOS -- Logan Data'!U164+'KBED -- Bedford Data'!U164)/2</f>
        <v>701.15000000000009</v>
      </c>
      <c r="R164">
        <f>+('KBOS -- Logan Data'!V164+'KBED -- Bedford Data'!V164)/2</f>
        <v>731</v>
      </c>
      <c r="S164">
        <f>+('KBOS -- Logan Data'!W164+'KBED -- Bedford Data'!W164)/2</f>
        <v>761.05</v>
      </c>
      <c r="T164">
        <f>+('KBOS -- Logan Data'!X164+'KBED -- Bedford Data'!X164)/2</f>
        <v>791</v>
      </c>
      <c r="U164">
        <f>+('KBOS -- Logan Data'!Y164+'KBED -- Bedford Data'!Y164)/2</f>
        <v>821.1</v>
      </c>
      <c r="V164">
        <f>+('KBOS -- Logan Data'!Z164+'KBED -- Bedford Data'!Z164)/2</f>
        <v>851.4</v>
      </c>
      <c r="W164">
        <f>+('KBOS -- Logan Data'!AA164+'KBED -- Bedford Data'!AA164)/2</f>
        <v>881.8</v>
      </c>
      <c r="X164">
        <f>+('KBOS -- Logan Data'!AB164+'KBED -- Bedford Data'!AB164)/2</f>
        <v>912.45</v>
      </c>
      <c r="Y164">
        <f>+('KBOS -- Logan Data'!AH164+'KBED -- Bedford Data'!AH164)/2</f>
        <v>943.4</v>
      </c>
      <c r="Z164">
        <f>+('KBOS -- Logan Data'!AI164+'KBED -- Bedford Data'!AI164)/2</f>
        <v>974.4</v>
      </c>
      <c r="AA164">
        <f>+('KBOS -- Logan Data'!AJ164+'KBED -- Bedford Data'!AJ164)/2</f>
        <v>1005.4000000000001</v>
      </c>
      <c r="AB164">
        <f>+('KBOS -- Logan Data'!AK164+'KBED -- Bedford Data'!AK164)/2</f>
        <v>1036.4000000000001</v>
      </c>
      <c r="AC164">
        <f>+('KBOS -- Logan Data'!AL164+'KBED -- Bedford Data'!AL164)/2</f>
        <v>1067.4000000000001</v>
      </c>
      <c r="AD164">
        <f>+('KBOS -- Logan Data'!AM164+'KBED -- Bedford Data'!AM164)/2</f>
        <v>1098.4000000000001</v>
      </c>
      <c r="AE164">
        <f>+('KBOS -- Logan Data'!AN164+'KBED -- Bedford Data'!AN164)/2</f>
        <v>1129.4000000000001</v>
      </c>
      <c r="AF164">
        <f>+('KBOS -- Logan Data'!AO164+'KBED -- Bedford Data'!AO164)/2</f>
        <v>1160.4000000000001</v>
      </c>
      <c r="AG164">
        <f>+('KBOS -- Logan Data'!AP164+'KBED -- Bedford Data'!AP164)/2</f>
        <v>1191.4000000000001</v>
      </c>
      <c r="AH164">
        <f>+('KBOS -- Logan Data'!AQ164+'KBED -- Bedford Data'!AQ164)/2</f>
        <v>1222.4000000000001</v>
      </c>
      <c r="AI164">
        <f>+('KBOS -- Logan Data'!AR164+'KBED -- Bedford Data'!AR164)/2</f>
        <v>1253.4000000000001</v>
      </c>
    </row>
    <row r="165" spans="1:35" x14ac:dyDescent="0.25">
      <c r="A165" s="1">
        <v>41306</v>
      </c>
      <c r="B165">
        <f>+('KBOS -- Logan Data'!B165+'KBED -- Bedford Data'!B165)/2</f>
        <v>237.10000000000002</v>
      </c>
      <c r="C165">
        <f>+('KBOS -- Logan Data'!C165+'KBED -- Bedford Data'!C165)/2</f>
        <v>261.85000000000002</v>
      </c>
      <c r="D165">
        <f>+('KBOS -- Logan Data'!D165+'KBED -- Bedford Data'!D165)/2</f>
        <v>287.60000000000002</v>
      </c>
      <c r="E165">
        <f>+('KBOS -- Logan Data'!E165+'KBED -- Bedford Data'!E165)/2</f>
        <v>313.95000000000005</v>
      </c>
      <c r="F165">
        <f>+('KBOS -- Logan Data'!F165+'KBED -- Bedford Data'!F165)/2</f>
        <v>340.8</v>
      </c>
      <c r="G165">
        <f>+('KBOS -- Logan Data'!G165+'KBED -- Bedford Data'!G165)/2</f>
        <v>367.95</v>
      </c>
      <c r="H165">
        <f>+('KBOS -- Logan Data'!H165+'KBED -- Bedford Data'!H165)/2</f>
        <v>395.45000000000005</v>
      </c>
      <c r="I165">
        <f>+('KBOS -- Logan Data'!I165+'KBED -- Bedford Data'!I165)/2</f>
        <v>423.2</v>
      </c>
      <c r="J165">
        <f>+('KBOS -- Logan Data'!J165+'KBED -- Bedford Data'!J165)/2</f>
        <v>451.05</v>
      </c>
      <c r="K165">
        <f>+('KBOS -- Logan Data'!K165+'KBED -- Bedford Data'!K165)/2</f>
        <v>478.95</v>
      </c>
      <c r="L165">
        <f>+('KBOS -- Logan Data'!L165+'KBED -- Bedford Data'!L165)/2</f>
        <v>506.95000000000005</v>
      </c>
      <c r="M165">
        <f>+('KBOS -- Logan Data'!M165+'KBED -- Bedford Data'!M165)/2</f>
        <v>534.95000000000005</v>
      </c>
      <c r="N165">
        <f>+('KBOS -- Logan Data'!R165+'KBED -- Bedford Data'!R165)/2</f>
        <v>562.95000000000005</v>
      </c>
      <c r="O165">
        <f>+('KBOS -- Logan Data'!S165+'KBED -- Bedford Data'!S165)/2</f>
        <v>590.95000000000005</v>
      </c>
      <c r="P165">
        <f>+('KBOS -- Logan Data'!T165+'KBED -- Bedford Data'!T165)/2</f>
        <v>618.95000000000005</v>
      </c>
      <c r="Q165">
        <f>+('KBOS -- Logan Data'!U165+'KBED -- Bedford Data'!U165)/2</f>
        <v>646.95000000000005</v>
      </c>
      <c r="R165">
        <f>+('KBOS -- Logan Data'!V165+'KBED -- Bedford Data'!V165)/2</f>
        <v>674.95</v>
      </c>
      <c r="S165">
        <f>+('KBOS -- Logan Data'!W165+'KBED -- Bedford Data'!W165)/2</f>
        <v>702.95</v>
      </c>
      <c r="T165">
        <f>+('KBOS -- Logan Data'!X165+'KBED -- Bedford Data'!X165)/2</f>
        <v>730.95</v>
      </c>
      <c r="U165">
        <f>+('KBOS -- Logan Data'!Y165+'KBED -- Bedford Data'!Y165)/2</f>
        <v>758.95</v>
      </c>
      <c r="V165">
        <f>+('KBOS -- Logan Data'!Z165+'KBED -- Bedford Data'!Z165)/2</f>
        <v>786.95</v>
      </c>
      <c r="W165">
        <f>+('KBOS -- Logan Data'!AA165+'KBED -- Bedford Data'!AA165)/2</f>
        <v>814.95</v>
      </c>
      <c r="X165">
        <f>+('KBOS -- Logan Data'!AB165+'KBED -- Bedford Data'!AB165)/2</f>
        <v>842.95</v>
      </c>
      <c r="Y165">
        <f>+('KBOS -- Logan Data'!AH165+'KBED -- Bedford Data'!AH165)/2</f>
        <v>870.95</v>
      </c>
      <c r="Z165">
        <f>+('KBOS -- Logan Data'!AI165+'KBED -- Bedford Data'!AI165)/2</f>
        <v>898.95</v>
      </c>
      <c r="AA165">
        <f>+('KBOS -- Logan Data'!AJ165+'KBED -- Bedford Data'!AJ165)/2</f>
        <v>926.95</v>
      </c>
      <c r="AB165">
        <f>+('KBOS -- Logan Data'!AK165+'KBED -- Bedford Data'!AK165)/2</f>
        <v>954.95</v>
      </c>
      <c r="AC165">
        <f>+('KBOS -- Logan Data'!AL165+'KBED -- Bedford Data'!AL165)/2</f>
        <v>982.95</v>
      </c>
      <c r="AD165">
        <f>+('KBOS -- Logan Data'!AM165+'KBED -- Bedford Data'!AM165)/2</f>
        <v>1010.95</v>
      </c>
      <c r="AE165">
        <f>+('KBOS -- Logan Data'!AN165+'KBED -- Bedford Data'!AN165)/2</f>
        <v>1038.95</v>
      </c>
      <c r="AF165">
        <f>+('KBOS -- Logan Data'!AO165+'KBED -- Bedford Data'!AO165)/2</f>
        <v>1066.95</v>
      </c>
      <c r="AG165">
        <f>+('KBOS -- Logan Data'!AP165+'KBED -- Bedford Data'!AP165)/2</f>
        <v>1094.95</v>
      </c>
      <c r="AH165">
        <f>+('KBOS -- Logan Data'!AQ165+'KBED -- Bedford Data'!AQ165)/2</f>
        <v>1122.95</v>
      </c>
      <c r="AI165">
        <f>+('KBOS -- Logan Data'!AR165+'KBED -- Bedford Data'!AR165)/2</f>
        <v>1150.95</v>
      </c>
    </row>
    <row r="166" spans="1:35" x14ac:dyDescent="0.25">
      <c r="A166" s="1">
        <v>41334</v>
      </c>
      <c r="B166">
        <f>+('KBOS -- Logan Data'!B166+'KBED -- Bedford Data'!B166)/2</f>
        <v>115.9</v>
      </c>
      <c r="C166">
        <f>+('KBOS -- Logan Data'!C166+'KBED -- Bedford Data'!C166)/2</f>
        <v>136.4</v>
      </c>
      <c r="D166">
        <f>+('KBOS -- Logan Data'!D166+'KBED -- Bedford Data'!D166)/2</f>
        <v>158.9</v>
      </c>
      <c r="E166">
        <f>+('KBOS -- Logan Data'!E166+'KBED -- Bedford Data'!E166)/2</f>
        <v>182.10000000000002</v>
      </c>
      <c r="F166">
        <f>+('KBOS -- Logan Data'!F166+'KBED -- Bedford Data'!F166)/2</f>
        <v>206.65</v>
      </c>
      <c r="G166">
        <f>+('KBOS -- Logan Data'!G166+'KBED -- Bedford Data'!G166)/2</f>
        <v>231.65</v>
      </c>
      <c r="H166">
        <f>+('KBOS -- Logan Data'!H166+'KBED -- Bedford Data'!H166)/2</f>
        <v>257.60000000000002</v>
      </c>
      <c r="I166">
        <f>+('KBOS -- Logan Data'!I166+'KBED -- Bedford Data'!I166)/2</f>
        <v>284.2</v>
      </c>
      <c r="J166">
        <f>+('KBOS -- Logan Data'!J166+'KBED -- Bedford Data'!J166)/2</f>
        <v>311.20000000000005</v>
      </c>
      <c r="K166">
        <f>+('KBOS -- Logan Data'!K166+'KBED -- Bedford Data'!K166)/2</f>
        <v>338.75</v>
      </c>
      <c r="L166">
        <f>+('KBOS -- Logan Data'!L166+'KBED -- Bedford Data'!L166)/2</f>
        <v>366.9</v>
      </c>
      <c r="M166">
        <f>+('KBOS -- Logan Data'!M166+'KBED -- Bedford Data'!M166)/2</f>
        <v>395.3</v>
      </c>
      <c r="N166">
        <f>+('KBOS -- Logan Data'!R166+'KBED -- Bedford Data'!R166)/2</f>
        <v>424</v>
      </c>
      <c r="O166">
        <f>+('KBOS -- Logan Data'!S166+'KBED -- Bedford Data'!S166)/2</f>
        <v>453.5</v>
      </c>
      <c r="P166">
        <f>+('KBOS -- Logan Data'!T166+'KBED -- Bedford Data'!T166)/2</f>
        <v>483.3</v>
      </c>
      <c r="Q166">
        <f>+('KBOS -- Logan Data'!U166+'KBED -- Bedford Data'!U166)/2</f>
        <v>513.40000000000009</v>
      </c>
      <c r="R166">
        <f>+('KBOS -- Logan Data'!V166+'KBED -- Bedford Data'!V166)/2</f>
        <v>543.9</v>
      </c>
      <c r="S166">
        <f>+('KBOS -- Logan Data'!W166+'KBED -- Bedford Data'!W166)/2</f>
        <v>574.45000000000005</v>
      </c>
      <c r="T166">
        <f>+('KBOS -- Logan Data'!X166+'KBED -- Bedford Data'!X166)/2</f>
        <v>605.20000000000005</v>
      </c>
      <c r="U166">
        <f>+('KBOS -- Logan Data'!Y166+'KBED -- Bedford Data'!Y166)/2</f>
        <v>636.09999999999991</v>
      </c>
      <c r="V166">
        <f>+('KBOS -- Logan Data'!Z166+'KBED -- Bedford Data'!Z166)/2</f>
        <v>666.95</v>
      </c>
      <c r="W166">
        <f>+('KBOS -- Logan Data'!AA166+'KBED -- Bedford Data'!AA166)/2</f>
        <v>697.95</v>
      </c>
      <c r="X166">
        <f>+('KBOS -- Logan Data'!AB166+'KBED -- Bedford Data'!AB166)/2</f>
        <v>728.90000000000009</v>
      </c>
      <c r="Y166">
        <f>+('KBOS -- Logan Data'!AH166+'KBED -- Bedford Data'!AH166)/2</f>
        <v>759.85</v>
      </c>
      <c r="Z166">
        <f>+('KBOS -- Logan Data'!AI166+'KBED -- Bedford Data'!AI166)/2</f>
        <v>790.8</v>
      </c>
      <c r="AA166">
        <f>+('KBOS -- Logan Data'!AJ166+'KBED -- Bedford Data'!AJ166)/2</f>
        <v>821.75</v>
      </c>
      <c r="AB166">
        <f>+('KBOS -- Logan Data'!AK166+'KBED -- Bedford Data'!AK166)/2</f>
        <v>852.75</v>
      </c>
      <c r="AC166">
        <f>+('KBOS -- Logan Data'!AL166+'KBED -- Bedford Data'!AL166)/2</f>
        <v>883.65</v>
      </c>
      <c r="AD166">
        <f>+('KBOS -- Logan Data'!AM166+'KBED -- Bedford Data'!AM166)/2</f>
        <v>914.65</v>
      </c>
      <c r="AE166">
        <f>+('KBOS -- Logan Data'!AN166+'KBED -- Bedford Data'!AN166)/2</f>
        <v>945.59999999999991</v>
      </c>
      <c r="AF166">
        <f>+('KBOS -- Logan Data'!AO166+'KBED -- Bedford Data'!AO166)/2</f>
        <v>976.55</v>
      </c>
      <c r="AG166">
        <f>+('KBOS -- Logan Data'!AP166+'KBED -- Bedford Data'!AP166)/2</f>
        <v>1007.55</v>
      </c>
      <c r="AH166">
        <f>+('KBOS -- Logan Data'!AQ166+'KBED -- Bedford Data'!AQ166)/2</f>
        <v>1038.45</v>
      </c>
      <c r="AI166">
        <f>+('KBOS -- Logan Data'!AR166+'KBED -- Bedford Data'!AR166)/2</f>
        <v>1069.45</v>
      </c>
    </row>
    <row r="167" spans="1:35" x14ac:dyDescent="0.25">
      <c r="A167" s="1">
        <v>41365</v>
      </c>
      <c r="B167">
        <f>+('KBOS -- Logan Data'!B167+'KBED -- Bedford Data'!B167)/2</f>
        <v>19.600000000000001</v>
      </c>
      <c r="C167">
        <f>+('KBOS -- Logan Data'!C167+'KBED -- Bedford Data'!C167)/2</f>
        <v>24.9</v>
      </c>
      <c r="D167">
        <f>+('KBOS -- Logan Data'!D167+'KBED -- Bedford Data'!D167)/2</f>
        <v>31.200000000000003</v>
      </c>
      <c r="E167">
        <f>+('KBOS -- Logan Data'!E167+'KBED -- Bedford Data'!E167)/2</f>
        <v>38.400000000000006</v>
      </c>
      <c r="F167">
        <f>+('KBOS -- Logan Data'!F167+'KBED -- Bedford Data'!F167)/2</f>
        <v>46.5</v>
      </c>
      <c r="G167">
        <f>+('KBOS -- Logan Data'!G167+'KBED -- Bedford Data'!G167)/2</f>
        <v>55.6</v>
      </c>
      <c r="H167">
        <f>+('KBOS -- Logan Data'!H167+'KBED -- Bedford Data'!H167)/2</f>
        <v>65.8</v>
      </c>
      <c r="I167">
        <f>+('KBOS -- Logan Data'!I167+'KBED -- Bedford Data'!I167)/2</f>
        <v>77.150000000000006</v>
      </c>
      <c r="J167">
        <f>+('KBOS -- Logan Data'!J167+'KBED -- Bedford Data'!J167)/2</f>
        <v>90.15</v>
      </c>
      <c r="K167">
        <f>+('KBOS -- Logan Data'!K167+'KBED -- Bedford Data'!K167)/2</f>
        <v>104.25</v>
      </c>
      <c r="L167">
        <f>+('KBOS -- Logan Data'!L167+'KBED -- Bedford Data'!L167)/2</f>
        <v>119.94999999999999</v>
      </c>
      <c r="M167">
        <f>+('KBOS -- Logan Data'!M167+'KBED -- Bedford Data'!M167)/2</f>
        <v>137.19999999999999</v>
      </c>
      <c r="N167">
        <f>+('KBOS -- Logan Data'!R167+'KBED -- Bedford Data'!R167)/2</f>
        <v>155.5</v>
      </c>
      <c r="O167">
        <f>+('KBOS -- Logan Data'!S167+'KBED -- Bedford Data'!S167)/2</f>
        <v>174.7</v>
      </c>
      <c r="P167">
        <f>+('KBOS -- Logan Data'!T167+'KBED -- Bedford Data'!T167)/2</f>
        <v>195.45</v>
      </c>
      <c r="Q167">
        <f>+('KBOS -- Logan Data'!U167+'KBED -- Bedford Data'!U167)/2</f>
        <v>217</v>
      </c>
      <c r="R167">
        <f>+('KBOS -- Logan Data'!V167+'KBED -- Bedford Data'!V167)/2</f>
        <v>239.15</v>
      </c>
      <c r="S167">
        <f>+('KBOS -- Logan Data'!W167+'KBED -- Bedford Data'!W167)/2</f>
        <v>262.35000000000002</v>
      </c>
      <c r="T167">
        <f>+('KBOS -- Logan Data'!X167+'KBED -- Bedford Data'!X167)/2</f>
        <v>286.3</v>
      </c>
      <c r="U167">
        <f>+('KBOS -- Logan Data'!Y167+'KBED -- Bedford Data'!Y167)/2</f>
        <v>311.05</v>
      </c>
      <c r="V167">
        <f>+('KBOS -- Logan Data'!Z167+'KBED -- Bedford Data'!Z167)/2</f>
        <v>336.5</v>
      </c>
      <c r="W167">
        <f>+('KBOS -- Logan Data'!AA167+'KBED -- Bedford Data'!AA167)/2</f>
        <v>362.5</v>
      </c>
      <c r="X167">
        <f>+('KBOS -- Logan Data'!AB167+'KBED -- Bedford Data'!AB167)/2</f>
        <v>389</v>
      </c>
      <c r="Y167">
        <f>+('KBOS -- Logan Data'!AH167+'KBED -- Bedford Data'!AH167)/2</f>
        <v>416</v>
      </c>
      <c r="Z167">
        <f>+('KBOS -- Logan Data'!AI167+'KBED -- Bedford Data'!AI167)/2</f>
        <v>443.6</v>
      </c>
      <c r="AA167">
        <f>+('KBOS -- Logan Data'!AJ167+'KBED -- Bedford Data'!AJ167)/2</f>
        <v>471.6</v>
      </c>
      <c r="AB167">
        <f>+('KBOS -- Logan Data'!AK167+'KBED -- Bedford Data'!AK167)/2</f>
        <v>499.70000000000005</v>
      </c>
      <c r="AC167">
        <f>+('KBOS -- Logan Data'!AL167+'KBED -- Bedford Data'!AL167)/2</f>
        <v>528.34999999999991</v>
      </c>
      <c r="AD167">
        <f>+('KBOS -- Logan Data'!AM167+'KBED -- Bedford Data'!AM167)/2</f>
        <v>557.34999999999991</v>
      </c>
      <c r="AE167">
        <f>+('KBOS -- Logan Data'!AN167+'KBED -- Bedford Data'!AN167)/2</f>
        <v>586.6</v>
      </c>
      <c r="AF167">
        <f>+('KBOS -- Logan Data'!AO167+'KBED -- Bedford Data'!AO167)/2</f>
        <v>615.90000000000009</v>
      </c>
      <c r="AG167">
        <f>+('KBOS -- Logan Data'!AP167+'KBED -- Bedford Data'!AP167)/2</f>
        <v>645.45000000000005</v>
      </c>
      <c r="AH167">
        <f>+('KBOS -- Logan Data'!AQ167+'KBED -- Bedford Data'!AQ167)/2</f>
        <v>675</v>
      </c>
      <c r="AI167">
        <f>+('KBOS -- Logan Data'!AR167+'KBED -- Bedford Data'!AR167)/2</f>
        <v>704.7</v>
      </c>
    </row>
    <row r="168" spans="1:35" x14ac:dyDescent="0.25">
      <c r="A168" s="1">
        <v>41395</v>
      </c>
      <c r="B168">
        <f>+('KBOS -- Logan Data'!B168+'KBED -- Bedford Data'!B168)/2</f>
        <v>2.1</v>
      </c>
      <c r="C168">
        <f>+('KBOS -- Logan Data'!C168+'KBED -- Bedford Data'!C168)/2</f>
        <v>2.9</v>
      </c>
      <c r="D168">
        <f>+('KBOS -- Logan Data'!D168+'KBED -- Bedford Data'!D168)/2</f>
        <v>3.9</v>
      </c>
      <c r="E168">
        <f>+('KBOS -- Logan Data'!E168+'KBED -- Bedford Data'!E168)/2</f>
        <v>5.4</v>
      </c>
      <c r="F168">
        <f>+('KBOS -- Logan Data'!F168+'KBED -- Bedford Data'!F168)/2</f>
        <v>7.1499999999999995</v>
      </c>
      <c r="G168">
        <f>+('KBOS -- Logan Data'!G168+'KBED -- Bedford Data'!G168)/2</f>
        <v>9.3000000000000007</v>
      </c>
      <c r="H168">
        <f>+('KBOS -- Logan Data'!H168+'KBED -- Bedford Data'!H168)/2</f>
        <v>11.950000000000001</v>
      </c>
      <c r="I168">
        <f>+('KBOS -- Logan Data'!I168+'KBED -- Bedford Data'!I168)/2</f>
        <v>15.05</v>
      </c>
      <c r="J168">
        <f>+('KBOS -- Logan Data'!J168+'KBED -- Bedford Data'!J168)/2</f>
        <v>18.700000000000003</v>
      </c>
      <c r="K168">
        <f>+('KBOS -- Logan Data'!K168+'KBED -- Bedford Data'!K168)/2</f>
        <v>22.7</v>
      </c>
      <c r="L168">
        <f>+('KBOS -- Logan Data'!L168+'KBED -- Bedford Data'!L168)/2</f>
        <v>27.45</v>
      </c>
      <c r="M168">
        <f>+('KBOS -- Logan Data'!M168+'KBED -- Bedford Data'!M168)/2</f>
        <v>32.9</v>
      </c>
      <c r="N168">
        <f>+('KBOS -- Logan Data'!R168+'KBED -- Bedford Data'!R168)/2</f>
        <v>39.25</v>
      </c>
      <c r="O168">
        <f>+('KBOS -- Logan Data'!S168+'KBED -- Bedford Data'!S168)/2</f>
        <v>46.55</v>
      </c>
      <c r="P168">
        <f>+('KBOS -- Logan Data'!T168+'KBED -- Bedford Data'!T168)/2</f>
        <v>54.7</v>
      </c>
      <c r="Q168">
        <f>+('KBOS -- Logan Data'!U168+'KBED -- Bedford Data'!U168)/2</f>
        <v>64.099999999999994</v>
      </c>
      <c r="R168">
        <f>+('KBOS -- Logan Data'!V168+'KBED -- Bedford Data'!V168)/2</f>
        <v>74.599999999999994</v>
      </c>
      <c r="S168">
        <f>+('KBOS -- Logan Data'!W168+'KBED -- Bedford Data'!W168)/2</f>
        <v>86.45</v>
      </c>
      <c r="T168">
        <f>+('KBOS -- Logan Data'!X168+'KBED -- Bedford Data'!X168)/2</f>
        <v>99.5</v>
      </c>
      <c r="U168">
        <f>+('KBOS -- Logan Data'!Y168+'KBED -- Bedford Data'!Y168)/2</f>
        <v>114.15</v>
      </c>
      <c r="V168">
        <f>+('KBOS -- Logan Data'!Z168+'KBED -- Bedford Data'!Z168)/2</f>
        <v>130.4</v>
      </c>
      <c r="W168">
        <f>+('KBOS -- Logan Data'!AA168+'KBED -- Bedford Data'!AA168)/2</f>
        <v>147.80000000000001</v>
      </c>
      <c r="X168">
        <f>+('KBOS -- Logan Data'!AB168+'KBED -- Bedford Data'!AB168)/2</f>
        <v>166.10000000000002</v>
      </c>
      <c r="Y168">
        <f>+('KBOS -- Logan Data'!AH168+'KBED -- Bedford Data'!AH168)/2</f>
        <v>185.7</v>
      </c>
      <c r="Z168">
        <f>+('KBOS -- Logan Data'!AI168+'KBED -- Bedford Data'!AI168)/2</f>
        <v>205.85000000000002</v>
      </c>
      <c r="AA168">
        <f>+('KBOS -- Logan Data'!AJ168+'KBED -- Bedford Data'!AJ168)/2</f>
        <v>227.6</v>
      </c>
      <c r="AB168">
        <f>+('KBOS -- Logan Data'!AK168+'KBED -- Bedford Data'!AK168)/2</f>
        <v>250.20000000000002</v>
      </c>
      <c r="AC168">
        <f>+('KBOS -- Logan Data'!AL168+'KBED -- Bedford Data'!AL168)/2</f>
        <v>273.95</v>
      </c>
      <c r="AD168">
        <f>+('KBOS -- Logan Data'!AM168+'KBED -- Bedford Data'!AM168)/2</f>
        <v>298.64999999999998</v>
      </c>
      <c r="AE168">
        <f>+('KBOS -- Logan Data'!AN168+'KBED -- Bedford Data'!AN168)/2</f>
        <v>324.10000000000002</v>
      </c>
      <c r="AF168">
        <f>+('KBOS -- Logan Data'!AO168+'KBED -- Bedford Data'!AO168)/2</f>
        <v>349.95</v>
      </c>
      <c r="AG168">
        <f>+('KBOS -- Logan Data'!AP168+'KBED -- Bedford Data'!AP168)/2</f>
        <v>376.95000000000005</v>
      </c>
      <c r="AH168">
        <f>+('KBOS -- Logan Data'!AQ168+'KBED -- Bedford Data'!AQ168)/2</f>
        <v>404.04999999999995</v>
      </c>
      <c r="AI168">
        <f>+('KBOS -- Logan Data'!AR168+'KBED -- Bedford Data'!AR168)/2</f>
        <v>431.7</v>
      </c>
    </row>
    <row r="169" spans="1:35" x14ac:dyDescent="0.25">
      <c r="A169" s="1">
        <v>41426</v>
      </c>
      <c r="B169">
        <f>+('KBOS -- Logan Data'!B169+'KBED -- Bedford Data'!B169)/2</f>
        <v>0</v>
      </c>
      <c r="C169">
        <f>+('KBOS -- Logan Data'!C169+'KBED -- Bedford Data'!C169)/2</f>
        <v>0</v>
      </c>
      <c r="D169">
        <f>+('KBOS -- Logan Data'!D169+'KBED -- Bedford Data'!D169)/2</f>
        <v>0</v>
      </c>
      <c r="E169">
        <f>+('KBOS -- Logan Data'!E169+'KBED -- Bedford Data'!E169)/2</f>
        <v>0</v>
      </c>
      <c r="F169">
        <f>+('KBOS -- Logan Data'!F169+'KBED -- Bedford Data'!F169)/2</f>
        <v>0</v>
      </c>
      <c r="G169">
        <f>+('KBOS -- Logan Data'!G169+'KBED -- Bedford Data'!G169)/2</f>
        <v>0</v>
      </c>
      <c r="H169">
        <f>+('KBOS -- Logan Data'!H169+'KBED -- Bedford Data'!H169)/2</f>
        <v>0</v>
      </c>
      <c r="I169">
        <f>+('KBOS -- Logan Data'!I169+'KBED -- Bedford Data'!I169)/2</f>
        <v>0</v>
      </c>
      <c r="J169">
        <f>+('KBOS -- Logan Data'!J169+'KBED -- Bedford Data'!J169)/2</f>
        <v>0</v>
      </c>
      <c r="K169">
        <f>+('KBOS -- Logan Data'!K169+'KBED -- Bedford Data'!K169)/2</f>
        <v>0.05</v>
      </c>
      <c r="L169">
        <f>+('KBOS -- Logan Data'!L169+'KBED -- Bedford Data'!L169)/2</f>
        <v>0.2</v>
      </c>
      <c r="M169">
        <f>+('KBOS -- Logan Data'!M169+'KBED -- Bedford Data'!M169)/2</f>
        <v>0.35</v>
      </c>
      <c r="N169">
        <f>+('KBOS -- Logan Data'!R169+'KBED -- Bedford Data'!R169)/2</f>
        <v>0.6</v>
      </c>
      <c r="O169">
        <f>+('KBOS -- Logan Data'!S169+'KBED -- Bedford Data'!S169)/2</f>
        <v>0.95</v>
      </c>
      <c r="P169">
        <f>+('KBOS -- Logan Data'!T169+'KBED -- Bedford Data'!T169)/2</f>
        <v>1.4</v>
      </c>
      <c r="Q169">
        <f>+('KBOS -- Logan Data'!U169+'KBED -- Bedford Data'!U169)/2</f>
        <v>2.1</v>
      </c>
      <c r="R169">
        <f>+('KBOS -- Logan Data'!V169+'KBED -- Bedford Data'!V169)/2</f>
        <v>3.3499999999999996</v>
      </c>
      <c r="S169">
        <f>+('KBOS -- Logan Data'!W169+'KBED -- Bedford Data'!W169)/2</f>
        <v>5.1499999999999995</v>
      </c>
      <c r="T169">
        <f>+('KBOS -- Logan Data'!X169+'KBED -- Bedford Data'!X169)/2</f>
        <v>7.7</v>
      </c>
      <c r="U169">
        <f>+('KBOS -- Logan Data'!Y169+'KBED -- Bedford Data'!Y169)/2</f>
        <v>11.25</v>
      </c>
      <c r="V169">
        <f>+('KBOS -- Logan Data'!Z169+'KBED -- Bedford Data'!Z169)/2</f>
        <v>16</v>
      </c>
      <c r="W169">
        <f>+('KBOS -- Logan Data'!AA169+'KBED -- Bedford Data'!AA169)/2</f>
        <v>21.6</v>
      </c>
      <c r="X169">
        <f>+('KBOS -- Logan Data'!AB169+'KBED -- Bedford Data'!AB169)/2</f>
        <v>27.599999999999998</v>
      </c>
      <c r="Y169">
        <f>+('KBOS -- Logan Data'!AH169+'KBED -- Bedford Data'!AH169)/2</f>
        <v>35.1</v>
      </c>
      <c r="Z169">
        <f>+('KBOS -- Logan Data'!AI169+'KBED -- Bedford Data'!AI169)/2</f>
        <v>43.1</v>
      </c>
      <c r="AA169">
        <f>+('KBOS -- Logan Data'!AJ169+'KBED -- Bedford Data'!AJ169)/2</f>
        <v>51.949999999999996</v>
      </c>
      <c r="AB169">
        <f>+('KBOS -- Logan Data'!AK169+'KBED -- Bedford Data'!AK169)/2</f>
        <v>62.199999999999996</v>
      </c>
      <c r="AC169">
        <f>+('KBOS -- Logan Data'!AL169+'KBED -- Bedford Data'!AL169)/2</f>
        <v>73.599999999999994</v>
      </c>
      <c r="AD169">
        <f>+('KBOS -- Logan Data'!AM169+'KBED -- Bedford Data'!AM169)/2</f>
        <v>86.1</v>
      </c>
      <c r="AE169">
        <f>+('KBOS -- Logan Data'!AN169+'KBED -- Bedford Data'!AN169)/2</f>
        <v>99.6</v>
      </c>
      <c r="AF169">
        <f>+('KBOS -- Logan Data'!AO169+'KBED -- Bedford Data'!AO169)/2</f>
        <v>114.19999999999999</v>
      </c>
      <c r="AG169">
        <f>+('KBOS -- Logan Data'!AP169+'KBED -- Bedford Data'!AP169)/2</f>
        <v>130.30000000000001</v>
      </c>
      <c r="AH169">
        <f>+('KBOS -- Logan Data'!AQ169+'KBED -- Bedford Data'!AQ169)/2</f>
        <v>147.30000000000001</v>
      </c>
      <c r="AI169">
        <f>+('KBOS -- Logan Data'!AR169+'KBED -- Bedford Data'!AR169)/2</f>
        <v>165.8</v>
      </c>
    </row>
    <row r="170" spans="1:35" x14ac:dyDescent="0.25">
      <c r="A170" s="1">
        <v>41456</v>
      </c>
      <c r="B170">
        <f>+('KBOS -- Logan Data'!B170+'KBED -- Bedford Data'!B170)/2</f>
        <v>0</v>
      </c>
      <c r="C170">
        <f>+('KBOS -- Logan Data'!C170+'KBED -- Bedford Data'!C170)/2</f>
        <v>0</v>
      </c>
      <c r="D170">
        <f>+('KBOS -- Logan Data'!D170+'KBED -- Bedford Data'!D170)/2</f>
        <v>0</v>
      </c>
      <c r="E170">
        <f>+('KBOS -- Logan Data'!E170+'KBED -- Bedford Data'!E170)/2</f>
        <v>0</v>
      </c>
      <c r="F170">
        <f>+('KBOS -- Logan Data'!F170+'KBED -- Bedford Data'!F170)/2</f>
        <v>0</v>
      </c>
      <c r="G170">
        <f>+('KBOS -- Logan Data'!G170+'KBED -- Bedford Data'!G170)/2</f>
        <v>0</v>
      </c>
      <c r="H170">
        <f>+('KBOS -- Logan Data'!H170+'KBED -- Bedford Data'!H170)/2</f>
        <v>0</v>
      </c>
      <c r="I170">
        <f>+('KBOS -- Logan Data'!I170+'KBED -- Bedford Data'!I170)/2</f>
        <v>0</v>
      </c>
      <c r="J170">
        <f>+('KBOS -- Logan Data'!J170+'KBED -- Bedford Data'!J170)/2</f>
        <v>0</v>
      </c>
      <c r="K170">
        <f>+('KBOS -- Logan Data'!K170+'KBED -- Bedford Data'!K170)/2</f>
        <v>0</v>
      </c>
      <c r="L170">
        <f>+('KBOS -- Logan Data'!L170+'KBED -- Bedford Data'!L170)/2</f>
        <v>0</v>
      </c>
      <c r="M170">
        <f>+('KBOS -- Logan Data'!M170+'KBED -- Bedford Data'!M170)/2</f>
        <v>0</v>
      </c>
      <c r="N170">
        <f>+('KBOS -- Logan Data'!R170+'KBED -- Bedford Data'!R170)/2</f>
        <v>0</v>
      </c>
      <c r="O170">
        <f>+('KBOS -- Logan Data'!S170+'KBED -- Bedford Data'!S170)/2</f>
        <v>0</v>
      </c>
      <c r="P170">
        <f>+('KBOS -- Logan Data'!T170+'KBED -- Bedford Data'!T170)/2</f>
        <v>0</v>
      </c>
      <c r="Q170">
        <f>+('KBOS -- Logan Data'!U170+'KBED -- Bedford Data'!U170)/2</f>
        <v>0</v>
      </c>
      <c r="R170">
        <f>+('KBOS -- Logan Data'!V170+'KBED -- Bedford Data'!V170)/2</f>
        <v>0</v>
      </c>
      <c r="S170">
        <f>+('KBOS -- Logan Data'!W170+'KBED -- Bedford Data'!W170)/2</f>
        <v>0</v>
      </c>
      <c r="T170">
        <f>+('KBOS -- Logan Data'!X170+'KBED -- Bedford Data'!X170)/2</f>
        <v>0</v>
      </c>
      <c r="U170">
        <f>+('KBOS -- Logan Data'!Y170+'KBED -- Bedford Data'!Y170)/2</f>
        <v>0</v>
      </c>
      <c r="V170">
        <f>+('KBOS -- Logan Data'!Z170+'KBED -- Bedford Data'!Z170)/2</f>
        <v>0.05</v>
      </c>
      <c r="W170">
        <f>+('KBOS -- Logan Data'!AA170+'KBED -- Bedford Data'!AA170)/2</f>
        <v>0.25</v>
      </c>
      <c r="X170">
        <f>+('KBOS -- Logan Data'!AB170+'KBED -- Bedford Data'!AB170)/2</f>
        <v>0.7</v>
      </c>
      <c r="Y170">
        <f>+('KBOS -- Logan Data'!AH170+'KBED -- Bedford Data'!AH170)/2</f>
        <v>1.4</v>
      </c>
      <c r="Z170">
        <f>+('KBOS -- Logan Data'!AI170+'KBED -- Bedford Data'!AI170)/2</f>
        <v>2.4499999999999997</v>
      </c>
      <c r="AA170">
        <f>+('KBOS -- Logan Data'!AJ170+'KBED -- Bedford Data'!AJ170)/2</f>
        <v>4.05</v>
      </c>
      <c r="AB170">
        <f>+('KBOS -- Logan Data'!AK170+'KBED -- Bedford Data'!AK170)/2</f>
        <v>6.35</v>
      </c>
      <c r="AC170">
        <f>+('KBOS -- Logan Data'!AL170+'KBED -- Bedford Data'!AL170)/2</f>
        <v>8.9</v>
      </c>
      <c r="AD170">
        <f>+('KBOS -- Logan Data'!AM170+'KBED -- Bedford Data'!AM170)/2</f>
        <v>12</v>
      </c>
      <c r="AE170">
        <f>+('KBOS -- Logan Data'!AN170+'KBED -- Bedford Data'!AN170)/2</f>
        <v>16.100000000000001</v>
      </c>
      <c r="AF170">
        <f>+('KBOS -- Logan Data'!AO170+'KBED -- Bedford Data'!AO170)/2</f>
        <v>21.5</v>
      </c>
      <c r="AG170">
        <f>+('KBOS -- Logan Data'!AP170+'KBED -- Bedford Data'!AP170)/2</f>
        <v>27.9</v>
      </c>
      <c r="AH170">
        <f>+('KBOS -- Logan Data'!AQ170+'KBED -- Bedford Data'!AQ170)/2</f>
        <v>35.849999999999994</v>
      </c>
      <c r="AI170">
        <f>+('KBOS -- Logan Data'!AR170+'KBED -- Bedford Data'!AR170)/2</f>
        <v>45.15</v>
      </c>
    </row>
    <row r="171" spans="1:35" x14ac:dyDescent="0.25">
      <c r="A171" s="1">
        <v>41487</v>
      </c>
      <c r="B171">
        <f>+('KBOS -- Logan Data'!B171+'KBED -- Bedford Data'!B171)/2</f>
        <v>0</v>
      </c>
      <c r="C171">
        <f>+('KBOS -- Logan Data'!C171+'KBED -- Bedford Data'!C171)/2</f>
        <v>0</v>
      </c>
      <c r="D171">
        <f>+('KBOS -- Logan Data'!D171+'KBED -- Bedford Data'!D171)/2</f>
        <v>0</v>
      </c>
      <c r="E171">
        <f>+('KBOS -- Logan Data'!E171+'KBED -- Bedford Data'!E171)/2</f>
        <v>0</v>
      </c>
      <c r="F171">
        <f>+('KBOS -- Logan Data'!F171+'KBED -- Bedford Data'!F171)/2</f>
        <v>0</v>
      </c>
      <c r="G171">
        <f>+('KBOS -- Logan Data'!G171+'KBED -- Bedford Data'!G171)/2</f>
        <v>0</v>
      </c>
      <c r="H171">
        <f>+('KBOS -- Logan Data'!H171+'KBED -- Bedford Data'!H171)/2</f>
        <v>0</v>
      </c>
      <c r="I171">
        <f>+('KBOS -- Logan Data'!I171+'KBED -- Bedford Data'!I171)/2</f>
        <v>0</v>
      </c>
      <c r="J171">
        <f>+('KBOS -- Logan Data'!J171+'KBED -- Bedford Data'!J171)/2</f>
        <v>0</v>
      </c>
      <c r="K171">
        <f>+('KBOS -- Logan Data'!K171+'KBED -- Bedford Data'!K171)/2</f>
        <v>0</v>
      </c>
      <c r="L171">
        <f>+('KBOS -- Logan Data'!L171+'KBED -- Bedford Data'!L171)/2</f>
        <v>0</v>
      </c>
      <c r="M171">
        <f>+('KBOS -- Logan Data'!M171+'KBED -- Bedford Data'!M171)/2</f>
        <v>0.1</v>
      </c>
      <c r="N171">
        <f>+('KBOS -- Logan Data'!R171+'KBED -- Bedford Data'!R171)/2</f>
        <v>0.25</v>
      </c>
      <c r="O171">
        <f>+('KBOS -- Logan Data'!S171+'KBED -- Bedford Data'!S171)/2</f>
        <v>0.4</v>
      </c>
      <c r="P171">
        <f>+('KBOS -- Logan Data'!T171+'KBED -- Bedford Data'!T171)/2</f>
        <v>0.75</v>
      </c>
      <c r="Q171">
        <f>+('KBOS -- Logan Data'!U171+'KBED -- Bedford Data'!U171)/2</f>
        <v>1.3</v>
      </c>
      <c r="R171">
        <f>+('KBOS -- Logan Data'!V171+'KBED -- Bedford Data'!V171)/2</f>
        <v>2</v>
      </c>
      <c r="S171">
        <f>+('KBOS -- Logan Data'!W171+'KBED -- Bedford Data'!W171)/2</f>
        <v>2.95</v>
      </c>
      <c r="T171">
        <f>+('KBOS -- Logan Data'!X171+'KBED -- Bedford Data'!X171)/2</f>
        <v>4.0999999999999996</v>
      </c>
      <c r="U171">
        <f>+('KBOS -- Logan Data'!Y171+'KBED -- Bedford Data'!Y171)/2</f>
        <v>5.3</v>
      </c>
      <c r="V171">
        <f>+('KBOS -- Logan Data'!Z171+'KBED -- Bedford Data'!Z171)/2</f>
        <v>6.9</v>
      </c>
      <c r="W171">
        <f>+('KBOS -- Logan Data'!AA171+'KBED -- Bedford Data'!AA171)/2</f>
        <v>8.85</v>
      </c>
      <c r="X171">
        <f>+('KBOS -- Logan Data'!AB171+'KBED -- Bedford Data'!AB171)/2</f>
        <v>11.05</v>
      </c>
      <c r="Y171">
        <f>+('KBOS -- Logan Data'!AH171+'KBED -- Bedford Data'!AH171)/2</f>
        <v>13.75</v>
      </c>
      <c r="Z171">
        <f>+('KBOS -- Logan Data'!AI171+'KBED -- Bedford Data'!AI171)/2</f>
        <v>17.05</v>
      </c>
      <c r="AA171">
        <f>+('KBOS -- Logan Data'!AJ171+'KBED -- Bedford Data'!AJ171)/2</f>
        <v>21.2</v>
      </c>
      <c r="AB171">
        <f>+('KBOS -- Logan Data'!AK171+'KBED -- Bedford Data'!AK171)/2</f>
        <v>26.400000000000002</v>
      </c>
      <c r="AC171">
        <f>+('KBOS -- Logan Data'!AL171+'KBED -- Bedford Data'!AL171)/2</f>
        <v>32.75</v>
      </c>
      <c r="AD171">
        <f>+('KBOS -- Logan Data'!AM171+'KBED -- Bedford Data'!AM171)/2</f>
        <v>40.900000000000006</v>
      </c>
      <c r="AE171">
        <f>+('KBOS -- Logan Data'!AN171+'KBED -- Bedford Data'!AN171)/2</f>
        <v>50.4</v>
      </c>
      <c r="AF171">
        <f>+('KBOS -- Logan Data'!AO171+'KBED -- Bedford Data'!AO171)/2</f>
        <v>61.2</v>
      </c>
      <c r="AG171">
        <f>+('KBOS -- Logan Data'!AP171+'KBED -- Bedford Data'!AP171)/2</f>
        <v>73.599999999999994</v>
      </c>
      <c r="AH171">
        <f>+('KBOS -- Logan Data'!AQ171+'KBED -- Bedford Data'!AQ171)/2</f>
        <v>87.05</v>
      </c>
      <c r="AI171">
        <f>+('KBOS -- Logan Data'!AR171+'KBED -- Bedford Data'!AR171)/2</f>
        <v>102.10000000000001</v>
      </c>
    </row>
    <row r="172" spans="1:35" x14ac:dyDescent="0.25">
      <c r="A172" s="1">
        <v>41518</v>
      </c>
      <c r="B172">
        <f>+('KBOS -- Logan Data'!B172+'KBED -- Bedford Data'!B172)/2</f>
        <v>0.05</v>
      </c>
      <c r="C172">
        <f>+('KBOS -- Logan Data'!C172+'KBED -- Bedford Data'!C172)/2</f>
        <v>0.15</v>
      </c>
      <c r="D172">
        <f>+('KBOS -- Logan Data'!D172+'KBED -- Bedford Data'!D172)/2</f>
        <v>0.4</v>
      </c>
      <c r="E172">
        <f>+('KBOS -- Logan Data'!E172+'KBED -- Bedford Data'!E172)/2</f>
        <v>0.75</v>
      </c>
      <c r="F172">
        <f>+('KBOS -- Logan Data'!F172+'KBED -- Bedford Data'!F172)/2</f>
        <v>1.25</v>
      </c>
      <c r="G172">
        <f>+('KBOS -- Logan Data'!G172+'KBED -- Bedford Data'!G172)/2</f>
        <v>1.85</v>
      </c>
      <c r="H172">
        <f>+('KBOS -- Logan Data'!H172+'KBED -- Bedford Data'!H172)/2</f>
        <v>2.9</v>
      </c>
      <c r="I172">
        <f>+('KBOS -- Logan Data'!I172+'KBED -- Bedford Data'!I172)/2</f>
        <v>4.2</v>
      </c>
      <c r="J172">
        <f>+('KBOS -- Logan Data'!J172+'KBED -- Bedford Data'!J172)/2</f>
        <v>5.7</v>
      </c>
      <c r="K172">
        <f>+('KBOS -- Logan Data'!K172+'KBED -- Bedford Data'!K172)/2</f>
        <v>7.55</v>
      </c>
      <c r="L172">
        <f>+('KBOS -- Logan Data'!L172+'KBED -- Bedford Data'!L172)/2</f>
        <v>9.85</v>
      </c>
      <c r="M172">
        <f>+('KBOS -- Logan Data'!M172+'KBED -- Bedford Data'!M172)/2</f>
        <v>12.65</v>
      </c>
      <c r="N172">
        <f>+('KBOS -- Logan Data'!R172+'KBED -- Bedford Data'!R172)/2</f>
        <v>15.95</v>
      </c>
      <c r="O172">
        <f>+('KBOS -- Logan Data'!S172+'KBED -- Bedford Data'!S172)/2</f>
        <v>19.45</v>
      </c>
      <c r="P172">
        <f>+('KBOS -- Logan Data'!T172+'KBED -- Bedford Data'!T172)/2</f>
        <v>23.549999999999997</v>
      </c>
      <c r="Q172">
        <f>+('KBOS -- Logan Data'!U172+'KBED -- Bedford Data'!U172)/2</f>
        <v>28</v>
      </c>
      <c r="R172">
        <f>+('KBOS -- Logan Data'!V172+'KBED -- Bedford Data'!V172)/2</f>
        <v>33.049999999999997</v>
      </c>
      <c r="S172">
        <f>+('KBOS -- Logan Data'!W172+'KBED -- Bedford Data'!W172)/2</f>
        <v>39.550000000000004</v>
      </c>
      <c r="T172">
        <f>+('KBOS -- Logan Data'!X172+'KBED -- Bedford Data'!X172)/2</f>
        <v>46.4</v>
      </c>
      <c r="U172">
        <f>+('KBOS -- Logan Data'!Y172+'KBED -- Bedford Data'!Y172)/2</f>
        <v>54.349999999999994</v>
      </c>
      <c r="V172">
        <f>+('KBOS -- Logan Data'!Z172+'KBED -- Bedford Data'!Z172)/2</f>
        <v>63.55</v>
      </c>
      <c r="W172">
        <f>+('KBOS -- Logan Data'!AA172+'KBED -- Bedford Data'!AA172)/2</f>
        <v>73.849999999999994</v>
      </c>
      <c r="X172">
        <f>+('KBOS -- Logan Data'!AB172+'KBED -- Bedford Data'!AB172)/2</f>
        <v>85.15</v>
      </c>
      <c r="Y172">
        <f>+('KBOS -- Logan Data'!AH172+'KBED -- Bedford Data'!AH172)/2</f>
        <v>97.5</v>
      </c>
      <c r="Z172">
        <f>+('KBOS -- Logan Data'!AI172+'KBED -- Bedford Data'!AI172)/2</f>
        <v>111.2</v>
      </c>
      <c r="AA172">
        <f>+('KBOS -- Logan Data'!AJ172+'KBED -- Bedford Data'!AJ172)/2</f>
        <v>126.4</v>
      </c>
      <c r="AB172">
        <f>+('KBOS -- Logan Data'!AK172+'KBED -- Bedford Data'!AK172)/2</f>
        <v>142</v>
      </c>
      <c r="AC172">
        <f>+('KBOS -- Logan Data'!AL172+'KBED -- Bedford Data'!AL172)/2</f>
        <v>158.69999999999999</v>
      </c>
      <c r="AD172">
        <f>+('KBOS -- Logan Data'!AM172+'KBED -- Bedford Data'!AM172)/2</f>
        <v>176.55</v>
      </c>
      <c r="AE172">
        <f>+('KBOS -- Logan Data'!AN172+'KBED -- Bedford Data'!AN172)/2</f>
        <v>195.25</v>
      </c>
      <c r="AF172">
        <f>+('KBOS -- Logan Data'!AO172+'KBED -- Bedford Data'!AO172)/2</f>
        <v>215.05</v>
      </c>
      <c r="AG172">
        <f>+('KBOS -- Logan Data'!AP172+'KBED -- Bedford Data'!AP172)/2</f>
        <v>235.8</v>
      </c>
      <c r="AH172">
        <f>+('KBOS -- Logan Data'!AQ172+'KBED -- Bedford Data'!AQ172)/2</f>
        <v>257.75</v>
      </c>
      <c r="AI172">
        <f>+('KBOS -- Logan Data'!AR172+'KBED -- Bedford Data'!AR172)/2</f>
        <v>280.79999999999995</v>
      </c>
    </row>
    <row r="173" spans="1:35" x14ac:dyDescent="0.25">
      <c r="A173" s="1">
        <v>41548</v>
      </c>
      <c r="B173">
        <f>+('KBOS -- Logan Data'!B173+'KBED -- Bedford Data'!B173)/2</f>
        <v>13.450000000000001</v>
      </c>
      <c r="C173">
        <f>+('KBOS -- Logan Data'!C173+'KBED -- Bedford Data'!C173)/2</f>
        <v>16.100000000000001</v>
      </c>
      <c r="D173">
        <f>+('KBOS -- Logan Data'!D173+'KBED -- Bedford Data'!D173)/2</f>
        <v>18.900000000000002</v>
      </c>
      <c r="E173">
        <f>+('KBOS -- Logan Data'!E173+'KBED -- Bedford Data'!E173)/2</f>
        <v>22.3</v>
      </c>
      <c r="F173">
        <f>+('KBOS -- Logan Data'!F173+'KBED -- Bedford Data'!F173)/2</f>
        <v>26.099999999999998</v>
      </c>
      <c r="G173">
        <f>+('KBOS -- Logan Data'!G173+'KBED -- Bedford Data'!G173)/2</f>
        <v>30.400000000000002</v>
      </c>
      <c r="H173">
        <f>+('KBOS -- Logan Data'!H173+'KBED -- Bedford Data'!H173)/2</f>
        <v>35.6</v>
      </c>
      <c r="I173">
        <f>+('KBOS -- Logan Data'!I173+'KBED -- Bedford Data'!I173)/2</f>
        <v>41.25</v>
      </c>
      <c r="J173">
        <f>+('KBOS -- Logan Data'!J173+'KBED -- Bedford Data'!J173)/2</f>
        <v>47.699999999999996</v>
      </c>
      <c r="K173">
        <f>+('KBOS -- Logan Data'!K173+'KBED -- Bedford Data'!K173)/2</f>
        <v>54.75</v>
      </c>
      <c r="L173">
        <f>+('KBOS -- Logan Data'!L173+'KBED -- Bedford Data'!L173)/2</f>
        <v>62.900000000000006</v>
      </c>
      <c r="M173">
        <f>+('KBOS -- Logan Data'!M173+'KBED -- Bedford Data'!M173)/2</f>
        <v>71.599999999999994</v>
      </c>
      <c r="N173">
        <f>+('KBOS -- Logan Data'!R173+'KBED -- Bedford Data'!R173)/2</f>
        <v>81.599999999999994</v>
      </c>
      <c r="O173">
        <f>+('KBOS -- Logan Data'!S173+'KBED -- Bedford Data'!S173)/2</f>
        <v>92.5</v>
      </c>
      <c r="P173">
        <f>+('KBOS -- Logan Data'!T173+'KBED -- Bedford Data'!T173)/2</f>
        <v>104.55000000000001</v>
      </c>
      <c r="Q173">
        <f>+('KBOS -- Logan Data'!U173+'KBED -- Bedford Data'!U173)/2</f>
        <v>117.44999999999999</v>
      </c>
      <c r="R173">
        <f>+('KBOS -- Logan Data'!V173+'KBED -- Bedford Data'!V173)/2</f>
        <v>131.75</v>
      </c>
      <c r="S173">
        <f>+('KBOS -- Logan Data'!W173+'KBED -- Bedford Data'!W173)/2</f>
        <v>147.1</v>
      </c>
      <c r="T173">
        <f>+('KBOS -- Logan Data'!X173+'KBED -- Bedford Data'!X173)/2</f>
        <v>163.39999999999998</v>
      </c>
      <c r="U173">
        <f>+('KBOS -- Logan Data'!Y173+'KBED -- Bedford Data'!Y173)/2</f>
        <v>181.55</v>
      </c>
      <c r="V173">
        <f>+('KBOS -- Logan Data'!Z173+'KBED -- Bedford Data'!Z173)/2</f>
        <v>200.95000000000002</v>
      </c>
      <c r="W173">
        <f>+('KBOS -- Logan Data'!AA173+'KBED -- Bedford Data'!AA173)/2</f>
        <v>221.6</v>
      </c>
      <c r="X173">
        <f>+('KBOS -- Logan Data'!AB173+'KBED -- Bedford Data'!AB173)/2</f>
        <v>243.35</v>
      </c>
      <c r="Y173">
        <f>+('KBOS -- Logan Data'!AH173+'KBED -- Bedford Data'!AH173)/2</f>
        <v>266.5</v>
      </c>
      <c r="Z173">
        <f>+('KBOS -- Logan Data'!AI173+'KBED -- Bedford Data'!AI173)/2</f>
        <v>291</v>
      </c>
      <c r="AA173">
        <f>+('KBOS -- Logan Data'!AJ173+'KBED -- Bedford Data'!AJ173)/2</f>
        <v>316.45000000000005</v>
      </c>
      <c r="AB173">
        <f>+('KBOS -- Logan Data'!AK173+'KBED -- Bedford Data'!AK173)/2</f>
        <v>342.8</v>
      </c>
      <c r="AC173">
        <f>+('KBOS -- Logan Data'!AL173+'KBED -- Bedford Data'!AL173)/2</f>
        <v>369.9</v>
      </c>
      <c r="AD173">
        <f>+('KBOS -- Logan Data'!AM173+'KBED -- Bedford Data'!AM173)/2</f>
        <v>397.65</v>
      </c>
      <c r="AE173">
        <f>+('KBOS -- Logan Data'!AN173+'KBED -- Bedford Data'!AN173)/2</f>
        <v>426.20000000000005</v>
      </c>
      <c r="AF173">
        <f>+('KBOS -- Logan Data'!AO173+'KBED -- Bedford Data'!AO173)/2</f>
        <v>454.90000000000003</v>
      </c>
      <c r="AG173">
        <f>+('KBOS -- Logan Data'!AP173+'KBED -- Bedford Data'!AP173)/2</f>
        <v>484.05</v>
      </c>
      <c r="AH173">
        <f>+('KBOS -- Logan Data'!AQ173+'KBED -- Bedford Data'!AQ173)/2</f>
        <v>513.15</v>
      </c>
      <c r="AI173">
        <f>+('KBOS -- Logan Data'!AR173+'KBED -- Bedford Data'!AR173)/2</f>
        <v>542.6</v>
      </c>
    </row>
    <row r="174" spans="1:35" x14ac:dyDescent="0.25">
      <c r="A174" s="1">
        <v>41579</v>
      </c>
      <c r="B174">
        <f>+('KBOS -- Logan Data'!B174+'KBED -- Bedford Data'!B174)/2</f>
        <v>104.25</v>
      </c>
      <c r="C174">
        <f>+('KBOS -- Logan Data'!C174+'KBED -- Bedford Data'!C174)/2</f>
        <v>116.95</v>
      </c>
      <c r="D174">
        <f>+('KBOS -- Logan Data'!D174+'KBED -- Bedford Data'!D174)/2</f>
        <v>130.80000000000001</v>
      </c>
      <c r="E174">
        <f>+('KBOS -- Logan Data'!E174+'KBED -- Bedford Data'!E174)/2</f>
        <v>145.55000000000001</v>
      </c>
      <c r="F174">
        <f>+('KBOS -- Logan Data'!F174+'KBED -- Bedford Data'!F174)/2</f>
        <v>161.4</v>
      </c>
      <c r="G174">
        <f>+('KBOS -- Logan Data'!G174+'KBED -- Bedford Data'!G174)/2</f>
        <v>178.5</v>
      </c>
      <c r="H174">
        <f>+('KBOS -- Logan Data'!H174+'KBED -- Bedford Data'!H174)/2</f>
        <v>196.7</v>
      </c>
      <c r="I174">
        <f>+('KBOS -- Logan Data'!I174+'KBED -- Bedford Data'!I174)/2</f>
        <v>216.14999999999998</v>
      </c>
      <c r="J174">
        <f>+('KBOS -- Logan Data'!J174+'KBED -- Bedford Data'!J174)/2</f>
        <v>236.9</v>
      </c>
      <c r="K174">
        <f>+('KBOS -- Logan Data'!K174+'KBED -- Bedford Data'!K174)/2</f>
        <v>258.5</v>
      </c>
      <c r="L174">
        <f>+('KBOS -- Logan Data'!L174+'KBED -- Bedford Data'!L174)/2</f>
        <v>281.04999999999995</v>
      </c>
      <c r="M174">
        <f>+('KBOS -- Logan Data'!M174+'KBED -- Bedford Data'!M174)/2</f>
        <v>304.2</v>
      </c>
      <c r="N174">
        <f>+('KBOS -- Logan Data'!R174+'KBED -- Bedford Data'!R174)/2</f>
        <v>327.70000000000005</v>
      </c>
      <c r="O174">
        <f>+('KBOS -- Logan Data'!S174+'KBED -- Bedford Data'!S174)/2</f>
        <v>352.15</v>
      </c>
      <c r="P174">
        <f>+('KBOS -- Logan Data'!T174+'KBED -- Bedford Data'!T174)/2</f>
        <v>376.6</v>
      </c>
      <c r="Q174">
        <f>+('KBOS -- Logan Data'!U174+'KBED -- Bedford Data'!U174)/2</f>
        <v>401.85</v>
      </c>
      <c r="R174">
        <f>+('KBOS -- Logan Data'!V174+'KBED -- Bedford Data'!V174)/2</f>
        <v>427.25</v>
      </c>
      <c r="S174">
        <f>+('KBOS -- Logan Data'!W174+'KBED -- Bedford Data'!W174)/2</f>
        <v>453.55</v>
      </c>
      <c r="T174">
        <f>+('KBOS -- Logan Data'!X174+'KBED -- Bedford Data'!X174)/2</f>
        <v>479.95</v>
      </c>
      <c r="U174">
        <f>+('KBOS -- Logan Data'!Y174+'KBED -- Bedford Data'!Y174)/2</f>
        <v>506.85</v>
      </c>
      <c r="V174">
        <f>+('KBOS -- Logan Data'!Z174+'KBED -- Bedford Data'!Z174)/2</f>
        <v>533.9</v>
      </c>
      <c r="W174">
        <f>+('KBOS -- Logan Data'!AA174+'KBED -- Bedford Data'!AA174)/2</f>
        <v>561</v>
      </c>
      <c r="X174">
        <f>+('KBOS -- Logan Data'!AB174+'KBED -- Bedford Data'!AB174)/2</f>
        <v>588.70000000000005</v>
      </c>
      <c r="Y174">
        <f>+('KBOS -- Logan Data'!AH174+'KBED -- Bedford Data'!AH174)/2</f>
        <v>616.75</v>
      </c>
      <c r="Z174">
        <f>+('KBOS -- Logan Data'!AI174+'KBED -- Bedford Data'!AI174)/2</f>
        <v>645.20000000000005</v>
      </c>
      <c r="AA174">
        <f>+('KBOS -- Logan Data'!AJ174+'KBED -- Bedford Data'!AJ174)/2</f>
        <v>674.1</v>
      </c>
      <c r="AB174">
        <f>+('KBOS -- Logan Data'!AK174+'KBED -- Bedford Data'!AK174)/2</f>
        <v>703.15</v>
      </c>
      <c r="AC174">
        <f>+('KBOS -- Logan Data'!AL174+'KBED -- Bedford Data'!AL174)/2</f>
        <v>732.45</v>
      </c>
      <c r="AD174">
        <f>+('KBOS -- Logan Data'!AM174+'KBED -- Bedford Data'!AM174)/2</f>
        <v>762.1</v>
      </c>
      <c r="AE174">
        <f>+('KBOS -- Logan Data'!AN174+'KBED -- Bedford Data'!AN174)/2</f>
        <v>791.9</v>
      </c>
      <c r="AF174">
        <f>+('KBOS -- Logan Data'!AO174+'KBED -- Bedford Data'!AO174)/2</f>
        <v>821.75</v>
      </c>
      <c r="AG174">
        <f>+('KBOS -- Logan Data'!AP174+'KBED -- Bedford Data'!AP174)/2</f>
        <v>851.6</v>
      </c>
      <c r="AH174">
        <f>+('KBOS -- Logan Data'!AQ174+'KBED -- Bedford Data'!AQ174)/2</f>
        <v>881.65</v>
      </c>
      <c r="AI174">
        <f>+('KBOS -- Logan Data'!AR174+'KBED -- Bedford Data'!AR174)/2</f>
        <v>911.65</v>
      </c>
    </row>
    <row r="175" spans="1:35" x14ac:dyDescent="0.25">
      <c r="A175" s="1">
        <v>41609</v>
      </c>
      <c r="B175">
        <f>+('KBOS -- Logan Data'!B175+'KBED -- Bedford Data'!B175)/2</f>
        <v>258.25</v>
      </c>
      <c r="C175">
        <f>+('KBOS -- Logan Data'!C175+'KBED -- Bedford Data'!C175)/2</f>
        <v>282.95</v>
      </c>
      <c r="D175">
        <f>+('KBOS -- Logan Data'!D175+'KBED -- Bedford Data'!D175)/2</f>
        <v>308.45</v>
      </c>
      <c r="E175">
        <f>+('KBOS -- Logan Data'!E175+'KBED -- Bedford Data'!E175)/2</f>
        <v>334.5</v>
      </c>
      <c r="F175">
        <f>+('KBOS -- Logan Data'!F175+'KBED -- Bedford Data'!F175)/2</f>
        <v>361.25</v>
      </c>
      <c r="G175">
        <f>+('KBOS -- Logan Data'!G175+'KBED -- Bedford Data'!G175)/2</f>
        <v>388.5</v>
      </c>
      <c r="H175">
        <f>+('KBOS -- Logan Data'!H175+'KBED -- Bedford Data'!H175)/2</f>
        <v>416.4</v>
      </c>
      <c r="I175">
        <f>+('KBOS -- Logan Data'!I175+'KBED -- Bedford Data'!I175)/2</f>
        <v>444.6</v>
      </c>
      <c r="J175">
        <f>+('KBOS -- Logan Data'!J175+'KBED -- Bedford Data'!J175)/2</f>
        <v>473.25</v>
      </c>
      <c r="K175">
        <f>+('KBOS -- Logan Data'!K175+'KBED -- Bedford Data'!K175)/2</f>
        <v>502</v>
      </c>
      <c r="L175">
        <f>+('KBOS -- Logan Data'!L175+'KBED -- Bedford Data'!L175)/2</f>
        <v>531.1</v>
      </c>
      <c r="M175">
        <f>+('KBOS -- Logan Data'!M175+'KBED -- Bedford Data'!M175)/2</f>
        <v>560.5</v>
      </c>
      <c r="N175">
        <f>+('KBOS -- Logan Data'!R175+'KBED -- Bedford Data'!R175)/2</f>
        <v>590.25</v>
      </c>
      <c r="O175">
        <f>+('KBOS -- Logan Data'!S175+'KBED -- Bedford Data'!S175)/2</f>
        <v>620.25</v>
      </c>
      <c r="P175">
        <f>+('KBOS -- Logan Data'!T175+'KBED -- Bedford Data'!T175)/2</f>
        <v>650.5</v>
      </c>
      <c r="Q175">
        <f>+('KBOS -- Logan Data'!U175+'KBED -- Bedford Data'!U175)/2</f>
        <v>680.95</v>
      </c>
      <c r="R175">
        <f>+('KBOS -- Logan Data'!V175+'KBED -- Bedford Data'!V175)/2</f>
        <v>711.55</v>
      </c>
      <c r="S175">
        <f>+('KBOS -- Logan Data'!W175+'KBED -- Bedford Data'!W175)/2</f>
        <v>742.3</v>
      </c>
      <c r="T175">
        <f>+('KBOS -- Logan Data'!X175+'KBED -- Bedford Data'!X175)/2</f>
        <v>773.25</v>
      </c>
      <c r="U175">
        <f>+('KBOS -- Logan Data'!Y175+'KBED -- Bedford Data'!Y175)/2</f>
        <v>804.25</v>
      </c>
      <c r="V175">
        <f>+('KBOS -- Logan Data'!Z175+'KBED -- Bedford Data'!Z175)/2</f>
        <v>835.25</v>
      </c>
      <c r="W175">
        <f>+('KBOS -- Logan Data'!AA175+'KBED -- Bedford Data'!AA175)/2</f>
        <v>866.25</v>
      </c>
      <c r="X175">
        <f>+('KBOS -- Logan Data'!AB175+'KBED -- Bedford Data'!AB175)/2</f>
        <v>897.25</v>
      </c>
      <c r="Y175">
        <f>+('KBOS -- Logan Data'!AH175+'KBED -- Bedford Data'!AH175)/2</f>
        <v>928.25</v>
      </c>
      <c r="Z175">
        <f>+('KBOS -- Logan Data'!AI175+'KBED -- Bedford Data'!AI175)/2</f>
        <v>959.25</v>
      </c>
      <c r="AA175">
        <f>+('KBOS -- Logan Data'!AJ175+'KBED -- Bedford Data'!AJ175)/2</f>
        <v>990.25</v>
      </c>
      <c r="AB175">
        <f>+('KBOS -- Logan Data'!AK175+'KBED -- Bedford Data'!AK175)/2</f>
        <v>1021.25</v>
      </c>
      <c r="AC175">
        <f>+('KBOS -- Logan Data'!AL175+'KBED -- Bedford Data'!AL175)/2</f>
        <v>1052.25</v>
      </c>
      <c r="AD175">
        <f>+('KBOS -- Logan Data'!AM175+'KBED -- Bedford Data'!AM175)/2</f>
        <v>1083.25</v>
      </c>
      <c r="AE175">
        <f>+('KBOS -- Logan Data'!AN175+'KBED -- Bedford Data'!AN175)/2</f>
        <v>1114.25</v>
      </c>
      <c r="AF175">
        <f>+('KBOS -- Logan Data'!AO175+'KBED -- Bedford Data'!AO175)/2</f>
        <v>1145.25</v>
      </c>
      <c r="AG175">
        <f>+('KBOS -- Logan Data'!AP175+'KBED -- Bedford Data'!AP175)/2</f>
        <v>1176.25</v>
      </c>
      <c r="AH175">
        <f>+('KBOS -- Logan Data'!AQ175+'KBED -- Bedford Data'!AQ175)/2</f>
        <v>1207.25</v>
      </c>
      <c r="AI175">
        <f>+('KBOS -- Logan Data'!AR175+'KBED -- Bedford Data'!AR175)/2</f>
        <v>1238.25</v>
      </c>
    </row>
    <row r="176" spans="1:35" x14ac:dyDescent="0.25">
      <c r="A176" s="1">
        <v>41640</v>
      </c>
      <c r="B176">
        <f>+('KBOS -- Logan Data'!B176+'KBED -- Bedford Data'!B176)/2</f>
        <v>425.75</v>
      </c>
      <c r="C176">
        <f>+('KBOS -- Logan Data'!C176+'KBED -- Bedford Data'!C176)/2</f>
        <v>451.5</v>
      </c>
      <c r="D176">
        <f>+('KBOS -- Logan Data'!D176+'KBED -- Bedford Data'!D176)/2</f>
        <v>477.6</v>
      </c>
      <c r="E176">
        <f>+('KBOS -- Logan Data'!E176+'KBED -- Bedford Data'!E176)/2</f>
        <v>504.25</v>
      </c>
      <c r="F176">
        <f>+('KBOS -- Logan Data'!F176+'KBED -- Bedford Data'!F176)/2</f>
        <v>531.15</v>
      </c>
      <c r="G176">
        <f>+('KBOS -- Logan Data'!G176+'KBED -- Bedford Data'!G176)/2</f>
        <v>558.34999999999991</v>
      </c>
      <c r="H176">
        <f>+('KBOS -- Logan Data'!H176+'KBED -- Bedford Data'!H176)/2</f>
        <v>585.9</v>
      </c>
      <c r="I176">
        <f>+('KBOS -- Logan Data'!I176+'KBED -- Bedford Data'!I176)/2</f>
        <v>613.9</v>
      </c>
      <c r="J176">
        <f>+('KBOS -- Logan Data'!J176+'KBED -- Bedford Data'!J176)/2</f>
        <v>642.40000000000009</v>
      </c>
      <c r="K176">
        <f>+('KBOS -- Logan Data'!K176+'KBED -- Bedford Data'!K176)/2</f>
        <v>671.45</v>
      </c>
      <c r="L176">
        <f>+('KBOS -- Logan Data'!L176+'KBED -- Bedford Data'!L176)/2</f>
        <v>700.75</v>
      </c>
      <c r="M176">
        <f>+('KBOS -- Logan Data'!M176+'KBED -- Bedford Data'!M176)/2</f>
        <v>730.5</v>
      </c>
      <c r="N176">
        <f>+('KBOS -- Logan Data'!R176+'KBED -- Bedford Data'!R176)/2</f>
        <v>760.55</v>
      </c>
      <c r="O176">
        <f>+('KBOS -- Logan Data'!S176+'KBED -- Bedford Data'!S176)/2</f>
        <v>790.5</v>
      </c>
      <c r="P176">
        <f>+('KBOS -- Logan Data'!T176+'KBED -- Bedford Data'!T176)/2</f>
        <v>820.59999999999991</v>
      </c>
      <c r="Q176">
        <f>+('KBOS -- Logan Data'!U176+'KBED -- Bedford Data'!U176)/2</f>
        <v>850.85</v>
      </c>
      <c r="R176">
        <f>+('KBOS -- Logan Data'!V176+'KBED -- Bedford Data'!V176)/2</f>
        <v>881.1</v>
      </c>
      <c r="S176">
        <f>+('KBOS -- Logan Data'!W176+'KBED -- Bedford Data'!W176)/2</f>
        <v>911.55</v>
      </c>
      <c r="T176">
        <f>+('KBOS -- Logan Data'!X176+'KBED -- Bedford Data'!X176)/2</f>
        <v>942.1</v>
      </c>
      <c r="U176">
        <f>+('KBOS -- Logan Data'!Y176+'KBED -- Bedford Data'!Y176)/2</f>
        <v>972.85</v>
      </c>
      <c r="V176">
        <f>+('KBOS -- Logan Data'!Z176+'KBED -- Bedford Data'!Z176)/2</f>
        <v>1003.75</v>
      </c>
      <c r="W176">
        <f>+('KBOS -- Logan Data'!AA176+'KBED -- Bedford Data'!AA176)/2</f>
        <v>1034.75</v>
      </c>
      <c r="X176">
        <f>+('KBOS -- Logan Data'!AB176+'KBED -- Bedford Data'!AB176)/2</f>
        <v>1065.75</v>
      </c>
      <c r="Y176">
        <f>+('KBOS -- Logan Data'!AH176+'KBED -- Bedford Data'!AH176)/2</f>
        <v>1096.75</v>
      </c>
      <c r="Z176">
        <f>+('KBOS -- Logan Data'!AI176+'KBED -- Bedford Data'!AI176)/2</f>
        <v>1127.75</v>
      </c>
      <c r="AA176">
        <f>+('KBOS -- Logan Data'!AJ176+'KBED -- Bedford Data'!AJ176)/2</f>
        <v>1158.75</v>
      </c>
      <c r="AB176">
        <f>+('KBOS -- Logan Data'!AK176+'KBED -- Bedford Data'!AK176)/2</f>
        <v>1189.75</v>
      </c>
      <c r="AC176">
        <f>+('KBOS -- Logan Data'!AL176+'KBED -- Bedford Data'!AL176)/2</f>
        <v>1220.75</v>
      </c>
      <c r="AD176">
        <f>+('KBOS -- Logan Data'!AM176+'KBED -- Bedford Data'!AM176)/2</f>
        <v>1251.75</v>
      </c>
      <c r="AE176">
        <f>+('KBOS -- Logan Data'!AN176+'KBED -- Bedford Data'!AN176)/2</f>
        <v>1282.75</v>
      </c>
      <c r="AF176">
        <f>+('KBOS -- Logan Data'!AO176+'KBED -- Bedford Data'!AO176)/2</f>
        <v>1313.75</v>
      </c>
      <c r="AG176">
        <f>+('KBOS -- Logan Data'!AP176+'KBED -- Bedford Data'!AP176)/2</f>
        <v>1344.75</v>
      </c>
      <c r="AH176">
        <f>+('KBOS -- Logan Data'!AQ176+'KBED -- Bedford Data'!AQ176)/2</f>
        <v>1375.75</v>
      </c>
      <c r="AI176">
        <f>+('KBOS -- Logan Data'!AR176+'KBED -- Bedford Data'!AR176)/2</f>
        <v>1406.75</v>
      </c>
    </row>
    <row r="177" spans="1:35" x14ac:dyDescent="0.25">
      <c r="A177" s="1">
        <v>41671</v>
      </c>
      <c r="B177">
        <f>+('KBOS -- Logan Data'!B177+'KBED -- Bedford Data'!B177)/2</f>
        <v>331.35</v>
      </c>
      <c r="C177">
        <f>+('KBOS -- Logan Data'!C177+'KBED -- Bedford Data'!C177)/2</f>
        <v>356.45</v>
      </c>
      <c r="D177">
        <f>+('KBOS -- Logan Data'!D177+'KBED -- Bedford Data'!D177)/2</f>
        <v>381.79999999999995</v>
      </c>
      <c r="E177">
        <f>+('KBOS -- Logan Data'!E177+'KBED -- Bedford Data'!E177)/2</f>
        <v>407.5</v>
      </c>
      <c r="F177">
        <f>+('KBOS -- Logan Data'!F177+'KBED -- Bedford Data'!F177)/2</f>
        <v>433.54999999999995</v>
      </c>
      <c r="G177">
        <f>+('KBOS -- Logan Data'!G177+'KBED -- Bedford Data'!G177)/2</f>
        <v>459.84999999999997</v>
      </c>
      <c r="H177">
        <f>+('KBOS -- Logan Data'!H177+'KBED -- Bedford Data'!H177)/2</f>
        <v>486.59999999999997</v>
      </c>
      <c r="I177">
        <f>+('KBOS -- Logan Data'!I177+'KBED -- Bedford Data'!I177)/2</f>
        <v>513.5</v>
      </c>
      <c r="J177">
        <f>+('KBOS -- Logan Data'!J177+'KBED -- Bedford Data'!J177)/2</f>
        <v>540.45000000000005</v>
      </c>
      <c r="K177">
        <f>+('KBOS -- Logan Data'!K177+'KBED -- Bedford Data'!K177)/2</f>
        <v>567.85</v>
      </c>
      <c r="L177">
        <f>+('KBOS -- Logan Data'!L177+'KBED -- Bedford Data'!L177)/2</f>
        <v>595.35</v>
      </c>
      <c r="M177">
        <f>+('KBOS -- Logan Data'!M177+'KBED -- Bedford Data'!M177)/2</f>
        <v>623</v>
      </c>
      <c r="N177">
        <f>+('KBOS -- Logan Data'!R177+'KBED -- Bedford Data'!R177)/2</f>
        <v>650.75</v>
      </c>
      <c r="O177">
        <f>+('KBOS -- Logan Data'!S177+'KBED -- Bedford Data'!S177)/2</f>
        <v>678.59999999999991</v>
      </c>
      <c r="P177">
        <f>+('KBOS -- Logan Data'!T177+'KBED -- Bedford Data'!T177)/2</f>
        <v>706.5</v>
      </c>
      <c r="Q177">
        <f>+('KBOS -- Logan Data'!U177+'KBED -- Bedford Data'!U177)/2</f>
        <v>734.45</v>
      </c>
      <c r="R177">
        <f>+('KBOS -- Logan Data'!V177+'KBED -- Bedford Data'!V177)/2</f>
        <v>762.45</v>
      </c>
      <c r="S177">
        <f>+('KBOS -- Logan Data'!W177+'KBED -- Bedford Data'!W177)/2</f>
        <v>790.45</v>
      </c>
      <c r="T177">
        <f>+('KBOS -- Logan Data'!X177+'KBED -- Bedford Data'!X177)/2</f>
        <v>818.45</v>
      </c>
      <c r="U177">
        <f>+('KBOS -- Logan Data'!Y177+'KBED -- Bedford Data'!Y177)/2</f>
        <v>846.45</v>
      </c>
      <c r="V177">
        <f>+('KBOS -- Logan Data'!Z177+'KBED -- Bedford Data'!Z177)/2</f>
        <v>874.45</v>
      </c>
      <c r="W177">
        <f>+('KBOS -- Logan Data'!AA177+'KBED -- Bedford Data'!AA177)/2</f>
        <v>902.45</v>
      </c>
      <c r="X177">
        <f>+('KBOS -- Logan Data'!AB177+'KBED -- Bedford Data'!AB177)/2</f>
        <v>930.45</v>
      </c>
      <c r="Y177">
        <f>+('KBOS -- Logan Data'!AH177+'KBED -- Bedford Data'!AH177)/2</f>
        <v>958.45</v>
      </c>
      <c r="Z177">
        <f>+('KBOS -- Logan Data'!AI177+'KBED -- Bedford Data'!AI177)/2</f>
        <v>986.45</v>
      </c>
      <c r="AA177">
        <f>+('KBOS -- Logan Data'!AJ177+'KBED -- Bedford Data'!AJ177)/2</f>
        <v>1014.45</v>
      </c>
      <c r="AB177">
        <f>+('KBOS -- Logan Data'!AK177+'KBED -- Bedford Data'!AK177)/2</f>
        <v>1042.45</v>
      </c>
      <c r="AC177">
        <f>+('KBOS -- Logan Data'!AL177+'KBED -- Bedford Data'!AL177)/2</f>
        <v>1070.45</v>
      </c>
      <c r="AD177">
        <f>+('KBOS -- Logan Data'!AM177+'KBED -- Bedford Data'!AM177)/2</f>
        <v>1098.45</v>
      </c>
      <c r="AE177">
        <f>+('KBOS -- Logan Data'!AN177+'KBED -- Bedford Data'!AN177)/2</f>
        <v>1126.45</v>
      </c>
      <c r="AF177">
        <f>+('KBOS -- Logan Data'!AO177+'KBED -- Bedford Data'!AO177)/2</f>
        <v>1154.45</v>
      </c>
      <c r="AG177">
        <f>+('KBOS -- Logan Data'!AP177+'KBED -- Bedford Data'!AP177)/2</f>
        <v>1182.45</v>
      </c>
      <c r="AH177">
        <f>+('KBOS -- Logan Data'!AQ177+'KBED -- Bedford Data'!AQ177)/2</f>
        <v>1210.45</v>
      </c>
      <c r="AI177">
        <f>+('KBOS -- Logan Data'!AR177+'KBED -- Bedford Data'!AR177)/2</f>
        <v>1238.45</v>
      </c>
    </row>
    <row r="178" spans="1:35" x14ac:dyDescent="0.25">
      <c r="A178" s="1">
        <v>41699</v>
      </c>
      <c r="B178">
        <f>+('KBOS -- Logan Data'!B178+'KBED -- Bedford Data'!B178)/2</f>
        <v>246</v>
      </c>
      <c r="C178">
        <f>+('KBOS -- Logan Data'!C178+'KBED -- Bedford Data'!C178)/2</f>
        <v>269.35000000000002</v>
      </c>
      <c r="D178">
        <f>+('KBOS -- Logan Data'!D178+'KBED -- Bedford Data'!D178)/2</f>
        <v>294.14999999999998</v>
      </c>
      <c r="E178">
        <f>+('KBOS -- Logan Data'!E178+'KBED -- Bedford Data'!E178)/2</f>
        <v>319.95</v>
      </c>
      <c r="F178">
        <f>+('KBOS -- Logan Data'!F178+'KBED -- Bedford Data'!F178)/2</f>
        <v>346.45000000000005</v>
      </c>
      <c r="G178">
        <f>+('KBOS -- Logan Data'!G178+'KBED -- Bedford Data'!G178)/2</f>
        <v>373.55</v>
      </c>
      <c r="H178">
        <f>+('KBOS -- Logan Data'!H178+'KBED -- Bedford Data'!H178)/2</f>
        <v>401.2</v>
      </c>
      <c r="I178">
        <f>+('KBOS -- Logan Data'!I178+'KBED -- Bedford Data'!I178)/2</f>
        <v>429.35</v>
      </c>
      <c r="J178">
        <f>+('KBOS -- Logan Data'!J178+'KBED -- Bedford Data'!J178)/2</f>
        <v>457.4</v>
      </c>
      <c r="K178">
        <f>+('KBOS -- Logan Data'!K178+'KBED -- Bedford Data'!K178)/2</f>
        <v>485.85</v>
      </c>
      <c r="L178">
        <f>+('KBOS -- Logan Data'!L178+'KBED -- Bedford Data'!L178)/2</f>
        <v>514.65</v>
      </c>
      <c r="M178">
        <f>+('KBOS -- Logan Data'!M178+'KBED -- Bedford Data'!M178)/2</f>
        <v>543.70000000000005</v>
      </c>
      <c r="N178">
        <f>+('KBOS -- Logan Data'!R178+'KBED -- Bedford Data'!R178)/2</f>
        <v>573.20000000000005</v>
      </c>
      <c r="O178">
        <f>+('KBOS -- Logan Data'!S178+'KBED -- Bedford Data'!S178)/2</f>
        <v>602.95000000000005</v>
      </c>
      <c r="P178">
        <f>+('KBOS -- Logan Data'!T178+'KBED -- Bedford Data'!T178)/2</f>
        <v>633.15</v>
      </c>
      <c r="Q178">
        <f>+('KBOS -- Logan Data'!U178+'KBED -- Bedford Data'!U178)/2</f>
        <v>663.45</v>
      </c>
      <c r="R178">
        <f>+('KBOS -- Logan Data'!V178+'KBED -- Bedford Data'!V178)/2</f>
        <v>693.90000000000009</v>
      </c>
      <c r="S178">
        <f>+('KBOS -- Logan Data'!W178+'KBED -- Bedford Data'!W178)/2</f>
        <v>724.55</v>
      </c>
      <c r="T178">
        <f>+('KBOS -- Logan Data'!X178+'KBED -- Bedford Data'!X178)/2</f>
        <v>755.25</v>
      </c>
      <c r="U178">
        <f>+('KBOS -- Logan Data'!Y178+'KBED -- Bedford Data'!Y178)/2</f>
        <v>786.1</v>
      </c>
      <c r="V178">
        <f>+('KBOS -- Logan Data'!Z178+'KBED -- Bedford Data'!Z178)/2</f>
        <v>816.9</v>
      </c>
      <c r="W178">
        <f>+('KBOS -- Logan Data'!AA178+'KBED -- Bedford Data'!AA178)/2</f>
        <v>847.84999999999991</v>
      </c>
      <c r="X178">
        <f>+('KBOS -- Logan Data'!AB178+'KBED -- Bedford Data'!AB178)/2</f>
        <v>878.84999999999991</v>
      </c>
      <c r="Y178">
        <f>+('KBOS -- Logan Data'!AH178+'KBED -- Bedford Data'!AH178)/2</f>
        <v>909.75</v>
      </c>
      <c r="Z178">
        <f>+('KBOS -- Logan Data'!AI178+'KBED -- Bedford Data'!AI178)/2</f>
        <v>940.75</v>
      </c>
      <c r="AA178">
        <f>+('KBOS -- Logan Data'!AJ178+'KBED -- Bedford Data'!AJ178)/2</f>
        <v>971.65000000000009</v>
      </c>
      <c r="AB178">
        <f>+('KBOS -- Logan Data'!AK178+'KBED -- Bedford Data'!AK178)/2</f>
        <v>1002.6500000000001</v>
      </c>
      <c r="AC178">
        <f>+('KBOS -- Logan Data'!AL178+'KBED -- Bedford Data'!AL178)/2</f>
        <v>1033.5999999999999</v>
      </c>
      <c r="AD178">
        <f>+('KBOS -- Logan Data'!AM178+'KBED -- Bedford Data'!AM178)/2</f>
        <v>1064.55</v>
      </c>
      <c r="AE178">
        <f>+('KBOS -- Logan Data'!AN178+'KBED -- Bedford Data'!AN178)/2</f>
        <v>1095.55</v>
      </c>
      <c r="AF178">
        <f>+('KBOS -- Logan Data'!AO178+'KBED -- Bedford Data'!AO178)/2</f>
        <v>1126.45</v>
      </c>
      <c r="AG178">
        <f>+('KBOS -- Logan Data'!AP178+'KBED -- Bedford Data'!AP178)/2</f>
        <v>1157.45</v>
      </c>
      <c r="AH178">
        <f>+('KBOS -- Logan Data'!AQ178+'KBED -- Bedford Data'!AQ178)/2</f>
        <v>1188.3499999999999</v>
      </c>
      <c r="AI178">
        <f>+('KBOS -- Logan Data'!AR178+'KBED -- Bedford Data'!AR178)/2</f>
        <v>1219.3499999999999</v>
      </c>
    </row>
    <row r="179" spans="1:35" x14ac:dyDescent="0.25">
      <c r="A179" s="1">
        <v>41730</v>
      </c>
      <c r="B179">
        <f>+('KBOS -- Logan Data'!B179+'KBED -- Bedford Data'!B179)/2</f>
        <v>20.849999999999998</v>
      </c>
      <c r="C179">
        <f>+('KBOS -- Logan Data'!C179+'KBED -- Bedford Data'!C179)/2</f>
        <v>26</v>
      </c>
      <c r="D179">
        <f>+('KBOS -- Logan Data'!D179+'KBED -- Bedford Data'!D179)/2</f>
        <v>32.1</v>
      </c>
      <c r="E179">
        <f>+('KBOS -- Logan Data'!E179+'KBED -- Bedford Data'!E179)/2</f>
        <v>39.700000000000003</v>
      </c>
      <c r="F179">
        <f>+('KBOS -- Logan Data'!F179+'KBED -- Bedford Data'!F179)/2</f>
        <v>48.55</v>
      </c>
      <c r="G179">
        <f>+('KBOS -- Logan Data'!G179+'KBED -- Bedford Data'!G179)/2</f>
        <v>59.3</v>
      </c>
      <c r="H179">
        <f>+('KBOS -- Logan Data'!H179+'KBED -- Bedford Data'!H179)/2</f>
        <v>71.900000000000006</v>
      </c>
      <c r="I179">
        <f>+('KBOS -- Logan Data'!I179+'KBED -- Bedford Data'!I179)/2</f>
        <v>85.7</v>
      </c>
      <c r="J179">
        <f>+('KBOS -- Logan Data'!J179+'KBED -- Bedford Data'!J179)/2</f>
        <v>100.75</v>
      </c>
      <c r="K179">
        <f>+('KBOS -- Logan Data'!K179+'KBED -- Bedford Data'!K179)/2</f>
        <v>116.75</v>
      </c>
      <c r="L179">
        <f>+('KBOS -- Logan Data'!L179+'KBED -- Bedford Data'!L179)/2</f>
        <v>134</v>
      </c>
      <c r="M179">
        <f>+('KBOS -- Logan Data'!M179+'KBED -- Bedford Data'!M179)/2</f>
        <v>152.10000000000002</v>
      </c>
      <c r="N179">
        <f>+('KBOS -- Logan Data'!R179+'KBED -- Bedford Data'!R179)/2</f>
        <v>171.25</v>
      </c>
      <c r="O179">
        <f>+('KBOS -- Logan Data'!S179+'KBED -- Bedford Data'!S179)/2</f>
        <v>191.3</v>
      </c>
      <c r="P179">
        <f>+('KBOS -- Logan Data'!T179+'KBED -- Bedford Data'!T179)/2</f>
        <v>212.5</v>
      </c>
      <c r="Q179">
        <f>+('KBOS -- Logan Data'!U179+'KBED -- Bedford Data'!U179)/2</f>
        <v>234.5</v>
      </c>
      <c r="R179">
        <f>+('KBOS -- Logan Data'!V179+'KBED -- Bedford Data'!V179)/2</f>
        <v>257.25</v>
      </c>
      <c r="S179">
        <f>+('KBOS -- Logan Data'!W179+'KBED -- Bedford Data'!W179)/2</f>
        <v>280.75</v>
      </c>
      <c r="T179">
        <f>+('KBOS -- Logan Data'!X179+'KBED -- Bedford Data'!X179)/2</f>
        <v>304.85000000000002</v>
      </c>
      <c r="U179">
        <f>+('KBOS -- Logan Data'!Y179+'KBED -- Bedford Data'!Y179)/2</f>
        <v>329.6</v>
      </c>
      <c r="V179">
        <f>+('KBOS -- Logan Data'!Z179+'KBED -- Bedford Data'!Z179)/2</f>
        <v>354.95000000000005</v>
      </c>
      <c r="W179">
        <f>+('KBOS -- Logan Data'!AA179+'KBED -- Bedford Data'!AA179)/2</f>
        <v>380.70000000000005</v>
      </c>
      <c r="X179">
        <f>+('KBOS -- Logan Data'!AB179+'KBED -- Bedford Data'!AB179)/2</f>
        <v>406.9</v>
      </c>
      <c r="Y179">
        <f>+('KBOS -- Logan Data'!AH179+'KBED -- Bedford Data'!AH179)/2</f>
        <v>433.5</v>
      </c>
      <c r="Z179">
        <f>+('KBOS -- Logan Data'!AI179+'KBED -- Bedford Data'!AI179)/2</f>
        <v>460.75</v>
      </c>
      <c r="AA179">
        <f>+('KBOS -- Logan Data'!AJ179+'KBED -- Bedford Data'!AJ179)/2</f>
        <v>488.4</v>
      </c>
      <c r="AB179">
        <f>+('KBOS -- Logan Data'!AK179+'KBED -- Bedford Data'!AK179)/2</f>
        <v>516.5</v>
      </c>
      <c r="AC179">
        <f>+('KBOS -- Logan Data'!AL179+'KBED -- Bedford Data'!AL179)/2</f>
        <v>545.04999999999995</v>
      </c>
      <c r="AD179">
        <f>+('KBOS -- Logan Data'!AM179+'KBED -- Bedford Data'!AM179)/2</f>
        <v>573.70000000000005</v>
      </c>
      <c r="AE179">
        <f>+('KBOS -- Logan Data'!AN179+'KBED -- Bedford Data'!AN179)/2</f>
        <v>602.65</v>
      </c>
      <c r="AF179">
        <f>+('KBOS -- Logan Data'!AO179+'KBED -- Bedford Data'!AO179)/2</f>
        <v>631.6</v>
      </c>
      <c r="AG179">
        <f>+('KBOS -- Logan Data'!AP179+'KBED -- Bedford Data'!AP179)/2</f>
        <v>661</v>
      </c>
      <c r="AH179">
        <f>+('KBOS -- Logan Data'!AQ179+'KBED -- Bedford Data'!AQ179)/2</f>
        <v>690.5</v>
      </c>
      <c r="AI179">
        <f>+('KBOS -- Logan Data'!AR179+'KBED -- Bedford Data'!AR179)/2</f>
        <v>720</v>
      </c>
    </row>
    <row r="180" spans="1:35" x14ac:dyDescent="0.25">
      <c r="A180" s="1">
        <v>41760</v>
      </c>
      <c r="B180">
        <f>+('KBOS -- Logan Data'!B180+'KBED -- Bedford Data'!B180)/2</f>
        <v>0.35</v>
      </c>
      <c r="C180">
        <f>+('KBOS -- Logan Data'!C180+'KBED -- Bedford Data'!C180)/2</f>
        <v>0.65</v>
      </c>
      <c r="D180">
        <f>+('KBOS -- Logan Data'!D180+'KBED -- Bedford Data'!D180)/2</f>
        <v>1</v>
      </c>
      <c r="E180">
        <f>+('KBOS -- Logan Data'!E180+'KBED -- Bedford Data'!E180)/2</f>
        <v>1.35</v>
      </c>
      <c r="F180">
        <f>+('KBOS -- Logan Data'!F180+'KBED -- Bedford Data'!F180)/2</f>
        <v>1.85</v>
      </c>
      <c r="G180">
        <f>+('KBOS -- Logan Data'!G180+'KBED -- Bedford Data'!G180)/2</f>
        <v>2.4500000000000002</v>
      </c>
      <c r="H180">
        <f>+('KBOS -- Logan Data'!H180+'KBED -- Bedford Data'!H180)/2</f>
        <v>3.15</v>
      </c>
      <c r="I180">
        <f>+('KBOS -- Logan Data'!I180+'KBED -- Bedford Data'!I180)/2</f>
        <v>4.4000000000000004</v>
      </c>
      <c r="J180">
        <f>+('KBOS -- Logan Data'!J180+'KBED -- Bedford Data'!J180)/2</f>
        <v>6</v>
      </c>
      <c r="K180">
        <f>+('KBOS -- Logan Data'!K180+'KBED -- Bedford Data'!K180)/2</f>
        <v>7.95</v>
      </c>
      <c r="L180">
        <f>+('KBOS -- Logan Data'!L180+'KBED -- Bedford Data'!L180)/2</f>
        <v>10.8</v>
      </c>
      <c r="M180">
        <f>+('KBOS -- Logan Data'!M180+'KBED -- Bedford Data'!M180)/2</f>
        <v>14.450000000000001</v>
      </c>
      <c r="N180">
        <f>+('KBOS -- Logan Data'!R180+'KBED -- Bedford Data'!R180)/2</f>
        <v>18.899999999999999</v>
      </c>
      <c r="O180">
        <f>+('KBOS -- Logan Data'!S180+'KBED -- Bedford Data'!S180)/2</f>
        <v>25.15</v>
      </c>
      <c r="P180">
        <f>+('KBOS -- Logan Data'!T180+'KBED -- Bedford Data'!T180)/2</f>
        <v>32.1</v>
      </c>
      <c r="Q180">
        <f>+('KBOS -- Logan Data'!U180+'KBED -- Bedford Data'!U180)/2</f>
        <v>41.2</v>
      </c>
      <c r="R180">
        <f>+('KBOS -- Logan Data'!V180+'KBED -- Bedford Data'!V180)/2</f>
        <v>51.650000000000006</v>
      </c>
      <c r="S180">
        <f>+('KBOS -- Logan Data'!W180+'KBED -- Bedford Data'!W180)/2</f>
        <v>63.55</v>
      </c>
      <c r="T180">
        <f>+('KBOS -- Logan Data'!X180+'KBED -- Bedford Data'!X180)/2</f>
        <v>76.949999999999989</v>
      </c>
      <c r="U180">
        <f>+('KBOS -- Logan Data'!Y180+'KBED -- Bedford Data'!Y180)/2</f>
        <v>92.05</v>
      </c>
      <c r="V180">
        <f>+('KBOS -- Logan Data'!Z180+'KBED -- Bedford Data'!Z180)/2</f>
        <v>108.3</v>
      </c>
      <c r="W180">
        <f>+('KBOS -- Logan Data'!AA180+'KBED -- Bedford Data'!AA180)/2</f>
        <v>125.80000000000001</v>
      </c>
      <c r="X180">
        <f>+('KBOS -- Logan Data'!AB180+'KBED -- Bedford Data'!AB180)/2</f>
        <v>145.05000000000001</v>
      </c>
      <c r="Y180">
        <f>+('KBOS -- Logan Data'!AH180+'KBED -- Bedford Data'!AH180)/2</f>
        <v>165</v>
      </c>
      <c r="Z180">
        <f>+('KBOS -- Logan Data'!AI180+'KBED -- Bedford Data'!AI180)/2</f>
        <v>186.4</v>
      </c>
      <c r="AA180">
        <f>+('KBOS -- Logan Data'!AJ180+'KBED -- Bedford Data'!AJ180)/2</f>
        <v>208.85000000000002</v>
      </c>
      <c r="AB180">
        <f>+('KBOS -- Logan Data'!AK180+'KBED -- Bedford Data'!AK180)/2</f>
        <v>232.8</v>
      </c>
      <c r="AC180">
        <f>+('KBOS -- Logan Data'!AL180+'KBED -- Bedford Data'!AL180)/2</f>
        <v>258.20000000000005</v>
      </c>
      <c r="AD180">
        <f>+('KBOS -- Logan Data'!AM180+'KBED -- Bedford Data'!AM180)/2</f>
        <v>284.35000000000002</v>
      </c>
      <c r="AE180">
        <f>+('KBOS -- Logan Data'!AN180+'KBED -- Bedford Data'!AN180)/2</f>
        <v>311.29999999999995</v>
      </c>
      <c r="AF180">
        <f>+('KBOS -- Logan Data'!AO180+'KBED -- Bedford Data'!AO180)/2</f>
        <v>338.55</v>
      </c>
      <c r="AG180">
        <f>+('KBOS -- Logan Data'!AP180+'KBED -- Bedford Data'!AP180)/2</f>
        <v>366.29999999999995</v>
      </c>
      <c r="AH180">
        <f>+('KBOS -- Logan Data'!AQ180+'KBED -- Bedford Data'!AQ180)/2</f>
        <v>394.29999999999995</v>
      </c>
      <c r="AI180">
        <f>+('KBOS -- Logan Data'!AR180+'KBED -- Bedford Data'!AR180)/2</f>
        <v>422.75</v>
      </c>
    </row>
    <row r="181" spans="1:35" x14ac:dyDescent="0.25">
      <c r="A181" s="1">
        <v>41791</v>
      </c>
      <c r="B181">
        <f>+('KBOS -- Logan Data'!B181+'KBED -- Bedford Data'!B181)/2</f>
        <v>0</v>
      </c>
      <c r="C181">
        <f>+('KBOS -- Logan Data'!C181+'KBED -- Bedford Data'!C181)/2</f>
        <v>0</v>
      </c>
      <c r="D181">
        <f>+('KBOS -- Logan Data'!D181+'KBED -- Bedford Data'!D181)/2</f>
        <v>0.1</v>
      </c>
      <c r="E181">
        <f>+('KBOS -- Logan Data'!E181+'KBED -- Bedford Data'!E181)/2</f>
        <v>0.15</v>
      </c>
      <c r="F181">
        <f>+('KBOS -- Logan Data'!F181+'KBED -- Bedford Data'!F181)/2</f>
        <v>0.25</v>
      </c>
      <c r="G181">
        <f>+('KBOS -- Logan Data'!G181+'KBED -- Bedford Data'!G181)/2</f>
        <v>0.4</v>
      </c>
      <c r="H181">
        <f>+('KBOS -- Logan Data'!H181+'KBED -- Bedford Data'!H181)/2</f>
        <v>0.55000000000000004</v>
      </c>
      <c r="I181">
        <f>+('KBOS -- Logan Data'!I181+'KBED -- Bedford Data'!I181)/2</f>
        <v>0.65</v>
      </c>
      <c r="J181">
        <f>+('KBOS -- Logan Data'!J181+'KBED -- Bedford Data'!J181)/2</f>
        <v>0.8</v>
      </c>
      <c r="K181">
        <f>+('KBOS -- Logan Data'!K181+'KBED -- Bedford Data'!K181)/2</f>
        <v>1</v>
      </c>
      <c r="L181">
        <f>+('KBOS -- Logan Data'!L181+'KBED -- Bedford Data'!L181)/2</f>
        <v>1.25</v>
      </c>
      <c r="M181">
        <f>+('KBOS -- Logan Data'!M181+'KBED -- Bedford Data'!M181)/2</f>
        <v>1.55</v>
      </c>
      <c r="N181">
        <f>+('KBOS -- Logan Data'!R181+'KBED -- Bedford Data'!R181)/2</f>
        <v>2</v>
      </c>
      <c r="O181">
        <f>+('KBOS -- Logan Data'!S181+'KBED -- Bedford Data'!S181)/2</f>
        <v>2.5</v>
      </c>
      <c r="P181">
        <f>+('KBOS -- Logan Data'!T181+'KBED -- Bedford Data'!T181)/2</f>
        <v>3.25</v>
      </c>
      <c r="Q181">
        <f>+('KBOS -- Logan Data'!U181+'KBED -- Bedford Data'!U181)/2</f>
        <v>4.3999999999999995</v>
      </c>
      <c r="R181">
        <f>+('KBOS -- Logan Data'!V181+'KBED -- Bedford Data'!V181)/2</f>
        <v>5.8</v>
      </c>
      <c r="S181">
        <f>+('KBOS -- Logan Data'!W181+'KBED -- Bedford Data'!W181)/2</f>
        <v>7.55</v>
      </c>
      <c r="T181">
        <f>+('KBOS -- Logan Data'!X181+'KBED -- Bedford Data'!X181)/2</f>
        <v>9.6999999999999993</v>
      </c>
      <c r="U181">
        <f>+('KBOS -- Logan Data'!Y181+'KBED -- Bedford Data'!Y181)/2</f>
        <v>12.25</v>
      </c>
      <c r="V181">
        <f>+('KBOS -- Logan Data'!Z181+'KBED -- Bedford Data'!Z181)/2</f>
        <v>15.3</v>
      </c>
      <c r="W181">
        <f>+('KBOS -- Logan Data'!AA181+'KBED -- Bedford Data'!AA181)/2</f>
        <v>19.900000000000002</v>
      </c>
      <c r="X181">
        <f>+('KBOS -- Logan Data'!AB181+'KBED -- Bedford Data'!AB181)/2</f>
        <v>25.75</v>
      </c>
      <c r="Y181">
        <f>+('KBOS -- Logan Data'!AH181+'KBED -- Bedford Data'!AH181)/2</f>
        <v>32.75</v>
      </c>
      <c r="Z181">
        <f>+('KBOS -- Logan Data'!AI181+'KBED -- Bedford Data'!AI181)/2</f>
        <v>41.2</v>
      </c>
      <c r="AA181">
        <f>+('KBOS -- Logan Data'!AJ181+'KBED -- Bedford Data'!AJ181)/2</f>
        <v>51.15</v>
      </c>
      <c r="AB181">
        <f>+('KBOS -- Logan Data'!AK181+'KBED -- Bedford Data'!AK181)/2</f>
        <v>62.45</v>
      </c>
      <c r="AC181">
        <f>+('KBOS -- Logan Data'!AL181+'KBED -- Bedford Data'!AL181)/2</f>
        <v>74.900000000000006</v>
      </c>
      <c r="AD181">
        <f>+('KBOS -- Logan Data'!AM181+'KBED -- Bedford Data'!AM181)/2</f>
        <v>88.65</v>
      </c>
      <c r="AE181">
        <f>+('KBOS -- Logan Data'!AN181+'KBED -- Bedford Data'!AN181)/2</f>
        <v>102.95</v>
      </c>
      <c r="AF181">
        <f>+('KBOS -- Logan Data'!AO181+'KBED -- Bedford Data'!AO181)/2</f>
        <v>118.65</v>
      </c>
      <c r="AG181">
        <f>+('KBOS -- Logan Data'!AP181+'KBED -- Bedford Data'!AP181)/2</f>
        <v>134.94999999999999</v>
      </c>
      <c r="AH181">
        <f>+('KBOS -- Logan Data'!AQ181+'KBED -- Bedford Data'!AQ181)/2</f>
        <v>152.69999999999999</v>
      </c>
      <c r="AI181">
        <f>+('KBOS -- Logan Data'!AR181+'KBED -- Bedford Data'!AR181)/2</f>
        <v>171.55</v>
      </c>
    </row>
    <row r="182" spans="1:35" x14ac:dyDescent="0.25">
      <c r="A182" s="1">
        <v>41821</v>
      </c>
      <c r="B182">
        <f>+('KBOS -- Logan Data'!B182+'KBED -- Bedford Data'!B182)/2</f>
        <v>0</v>
      </c>
      <c r="C182">
        <f>+('KBOS -- Logan Data'!C182+'KBED -- Bedford Data'!C182)/2</f>
        <v>0</v>
      </c>
      <c r="D182">
        <f>+('KBOS -- Logan Data'!D182+'KBED -- Bedford Data'!D182)/2</f>
        <v>0</v>
      </c>
      <c r="E182">
        <f>+('KBOS -- Logan Data'!E182+'KBED -- Bedford Data'!E182)/2</f>
        <v>0</v>
      </c>
      <c r="F182">
        <f>+('KBOS -- Logan Data'!F182+'KBED -- Bedford Data'!F182)/2</f>
        <v>0</v>
      </c>
      <c r="G182">
        <f>+('KBOS -- Logan Data'!G182+'KBED -- Bedford Data'!G182)/2</f>
        <v>0</v>
      </c>
      <c r="H182">
        <f>+('KBOS -- Logan Data'!H182+'KBED -- Bedford Data'!H182)/2</f>
        <v>0</v>
      </c>
      <c r="I182">
        <f>+('KBOS -- Logan Data'!I182+'KBED -- Bedford Data'!I182)/2</f>
        <v>0</v>
      </c>
      <c r="J182">
        <f>+('KBOS -- Logan Data'!J182+'KBED -- Bedford Data'!J182)/2</f>
        <v>0</v>
      </c>
      <c r="K182">
        <f>+('KBOS -- Logan Data'!K182+'KBED -- Bedford Data'!K182)/2</f>
        <v>0</v>
      </c>
      <c r="L182">
        <f>+('KBOS -- Logan Data'!L182+'KBED -- Bedford Data'!L182)/2</f>
        <v>0</v>
      </c>
      <c r="M182">
        <f>+('KBOS -- Logan Data'!M182+'KBED -- Bedford Data'!M182)/2</f>
        <v>0</v>
      </c>
      <c r="N182">
        <f>+('KBOS -- Logan Data'!R182+'KBED -- Bedford Data'!R182)/2</f>
        <v>0</v>
      </c>
      <c r="O182">
        <f>+('KBOS -- Logan Data'!S182+'KBED -- Bedford Data'!S182)/2</f>
        <v>0</v>
      </c>
      <c r="P182">
        <f>+('KBOS -- Logan Data'!T182+'KBED -- Bedford Data'!T182)/2</f>
        <v>0</v>
      </c>
      <c r="Q182">
        <f>+('KBOS -- Logan Data'!U182+'KBED -- Bedford Data'!U182)/2</f>
        <v>0</v>
      </c>
      <c r="R182">
        <f>+('KBOS -- Logan Data'!V182+'KBED -- Bedford Data'!V182)/2</f>
        <v>0.05</v>
      </c>
      <c r="S182">
        <f>+('KBOS -- Logan Data'!W182+'KBED -- Bedford Data'!W182)/2</f>
        <v>0.1</v>
      </c>
      <c r="T182">
        <f>+('KBOS -- Logan Data'!X182+'KBED -- Bedford Data'!X182)/2</f>
        <v>0.5</v>
      </c>
      <c r="U182">
        <f>+('KBOS -- Logan Data'!Y182+'KBED -- Bedford Data'!Y182)/2</f>
        <v>0.85</v>
      </c>
      <c r="V182">
        <f>+('KBOS -- Logan Data'!Z182+'KBED -- Bedford Data'!Z182)/2</f>
        <v>1.5</v>
      </c>
      <c r="W182">
        <f>+('KBOS -- Logan Data'!AA182+'KBED -- Bedford Data'!AA182)/2</f>
        <v>2.4</v>
      </c>
      <c r="X182">
        <f>+('KBOS -- Logan Data'!AB182+'KBED -- Bedford Data'!AB182)/2</f>
        <v>3.4</v>
      </c>
      <c r="Y182">
        <f>+('KBOS -- Logan Data'!AH182+'KBED -- Bedford Data'!AH182)/2</f>
        <v>5</v>
      </c>
      <c r="Z182">
        <f>+('KBOS -- Logan Data'!AI182+'KBED -- Bedford Data'!AI182)/2</f>
        <v>7.05</v>
      </c>
      <c r="AA182">
        <f>+('KBOS -- Logan Data'!AJ182+'KBED -- Bedford Data'!AJ182)/2</f>
        <v>9.6000000000000014</v>
      </c>
      <c r="AB182">
        <f>+('KBOS -- Logan Data'!AK182+'KBED -- Bedford Data'!AK182)/2</f>
        <v>12.700000000000001</v>
      </c>
      <c r="AC182">
        <f>+('KBOS -- Logan Data'!AL182+'KBED -- Bedford Data'!AL182)/2</f>
        <v>17</v>
      </c>
      <c r="AD182">
        <f>+('KBOS -- Logan Data'!AM182+'KBED -- Bedford Data'!AM182)/2</f>
        <v>22.1</v>
      </c>
      <c r="AE182">
        <f>+('KBOS -- Logan Data'!AN182+'KBED -- Bedford Data'!AN182)/2</f>
        <v>28.25</v>
      </c>
      <c r="AF182">
        <f>+('KBOS -- Logan Data'!AO182+'KBED -- Bedford Data'!AO182)/2</f>
        <v>35.4</v>
      </c>
      <c r="AG182">
        <f>+('KBOS -- Logan Data'!AP182+'KBED -- Bedford Data'!AP182)/2</f>
        <v>43.8</v>
      </c>
      <c r="AH182">
        <f>+('KBOS -- Logan Data'!AQ182+'KBED -- Bedford Data'!AQ182)/2</f>
        <v>53.5</v>
      </c>
      <c r="AI182">
        <f>+('KBOS -- Logan Data'!AR182+'KBED -- Bedford Data'!AR182)/2</f>
        <v>65.150000000000006</v>
      </c>
    </row>
    <row r="183" spans="1:35" x14ac:dyDescent="0.25">
      <c r="A183" s="1">
        <v>41852</v>
      </c>
      <c r="B183">
        <f>+('KBOS -- Logan Data'!B183+'KBED -- Bedford Data'!B183)/2</f>
        <v>0</v>
      </c>
      <c r="C183">
        <f>+('KBOS -- Logan Data'!C183+'KBED -- Bedford Data'!C183)/2</f>
        <v>0</v>
      </c>
      <c r="D183">
        <f>+('KBOS -- Logan Data'!D183+'KBED -- Bedford Data'!D183)/2</f>
        <v>0</v>
      </c>
      <c r="E183">
        <f>+('KBOS -- Logan Data'!E183+'KBED -- Bedford Data'!E183)/2</f>
        <v>0</v>
      </c>
      <c r="F183">
        <f>+('KBOS -- Logan Data'!F183+'KBED -- Bedford Data'!F183)/2</f>
        <v>0</v>
      </c>
      <c r="G183">
        <f>+('KBOS -- Logan Data'!G183+'KBED -- Bedford Data'!G183)/2</f>
        <v>0</v>
      </c>
      <c r="H183">
        <f>+('KBOS -- Logan Data'!H183+'KBED -- Bedford Data'!H183)/2</f>
        <v>0</v>
      </c>
      <c r="I183">
        <f>+('KBOS -- Logan Data'!I183+'KBED -- Bedford Data'!I183)/2</f>
        <v>0</v>
      </c>
      <c r="J183">
        <f>+('KBOS -- Logan Data'!J183+'KBED -- Bedford Data'!J183)/2</f>
        <v>0</v>
      </c>
      <c r="K183">
        <f>+('KBOS -- Logan Data'!K183+'KBED -- Bedford Data'!K183)/2</f>
        <v>0</v>
      </c>
      <c r="L183">
        <f>+('KBOS -- Logan Data'!L183+'KBED -- Bedford Data'!L183)/2</f>
        <v>0.05</v>
      </c>
      <c r="M183">
        <f>+('KBOS -- Logan Data'!M183+'KBED -- Bedford Data'!M183)/2</f>
        <v>0.1</v>
      </c>
      <c r="N183">
        <f>+('KBOS -- Logan Data'!R183+'KBED -- Bedford Data'!R183)/2</f>
        <v>0.2</v>
      </c>
      <c r="O183">
        <f>+('KBOS -- Logan Data'!S183+'KBED -- Bedford Data'!S183)/2</f>
        <v>0.45</v>
      </c>
      <c r="P183">
        <f>+('KBOS -- Logan Data'!T183+'KBED -- Bedford Data'!T183)/2</f>
        <v>0.8</v>
      </c>
      <c r="Q183">
        <f>+('KBOS -- Logan Data'!U183+'KBED -- Bedford Data'!U183)/2</f>
        <v>1.2</v>
      </c>
      <c r="R183">
        <f>+('KBOS -- Logan Data'!V183+'KBED -- Bedford Data'!V183)/2</f>
        <v>1.95</v>
      </c>
      <c r="S183">
        <f>+('KBOS -- Logan Data'!W183+'KBED -- Bedford Data'!W183)/2</f>
        <v>3.05</v>
      </c>
      <c r="T183">
        <f>+('KBOS -- Logan Data'!X183+'KBED -- Bedford Data'!X183)/2</f>
        <v>4.45</v>
      </c>
      <c r="U183">
        <f>+('KBOS -- Logan Data'!Y183+'KBED -- Bedford Data'!Y183)/2</f>
        <v>6.05</v>
      </c>
      <c r="V183">
        <f>+('KBOS -- Logan Data'!Z183+'KBED -- Bedford Data'!Z183)/2</f>
        <v>8.15</v>
      </c>
      <c r="W183">
        <f>+('KBOS -- Logan Data'!AA183+'KBED -- Bedford Data'!AA183)/2</f>
        <v>10.8</v>
      </c>
      <c r="X183">
        <f>+('KBOS -- Logan Data'!AB183+'KBED -- Bedford Data'!AB183)/2</f>
        <v>13.65</v>
      </c>
      <c r="Y183">
        <f>+('KBOS -- Logan Data'!AH183+'KBED -- Bedford Data'!AH183)/2</f>
        <v>17.599999999999998</v>
      </c>
      <c r="Z183">
        <f>+('KBOS -- Logan Data'!AI183+'KBED -- Bedford Data'!AI183)/2</f>
        <v>22.25</v>
      </c>
      <c r="AA183">
        <f>+('KBOS -- Logan Data'!AJ183+'KBED -- Bedford Data'!AJ183)/2</f>
        <v>27.7</v>
      </c>
      <c r="AB183">
        <f>+('KBOS -- Logan Data'!AK183+'KBED -- Bedford Data'!AK183)/2</f>
        <v>34.65</v>
      </c>
      <c r="AC183">
        <f>+('KBOS -- Logan Data'!AL183+'KBED -- Bedford Data'!AL183)/2</f>
        <v>43.7</v>
      </c>
      <c r="AD183">
        <f>+('KBOS -- Logan Data'!AM183+'KBED -- Bedford Data'!AM183)/2</f>
        <v>53.95</v>
      </c>
      <c r="AE183">
        <f>+('KBOS -- Logan Data'!AN183+'KBED -- Bedford Data'!AN183)/2</f>
        <v>65.55</v>
      </c>
      <c r="AF183">
        <f>+('KBOS -- Logan Data'!AO183+'KBED -- Bedford Data'!AO183)/2</f>
        <v>79.3</v>
      </c>
      <c r="AG183">
        <f>+('KBOS -- Logan Data'!AP183+'KBED -- Bedford Data'!AP183)/2</f>
        <v>94.6</v>
      </c>
      <c r="AH183">
        <f>+('KBOS -- Logan Data'!AQ183+'KBED -- Bedford Data'!AQ183)/2</f>
        <v>111.25</v>
      </c>
      <c r="AI183">
        <f>+('KBOS -- Logan Data'!AR183+'KBED -- Bedford Data'!AR183)/2</f>
        <v>129.35</v>
      </c>
    </row>
    <row r="184" spans="1:35" x14ac:dyDescent="0.25">
      <c r="A184" s="1">
        <v>41883</v>
      </c>
      <c r="B184">
        <f>+('KBOS -- Logan Data'!B184+'KBED -- Bedford Data'!B184)/2</f>
        <v>0.7</v>
      </c>
      <c r="C184">
        <f>+('KBOS -- Logan Data'!C184+'KBED -- Bedford Data'!C184)/2</f>
        <v>0.95</v>
      </c>
      <c r="D184">
        <f>+('KBOS -- Logan Data'!D184+'KBED -- Bedford Data'!D184)/2</f>
        <v>1.3</v>
      </c>
      <c r="E184">
        <f>+('KBOS -- Logan Data'!E184+'KBED -- Bedford Data'!E184)/2</f>
        <v>1.7</v>
      </c>
      <c r="F184">
        <f>+('KBOS -- Logan Data'!F184+'KBED -- Bedford Data'!F184)/2</f>
        <v>2.2000000000000002</v>
      </c>
      <c r="G184">
        <f>+('KBOS -- Logan Data'!G184+'KBED -- Bedford Data'!G184)/2</f>
        <v>3</v>
      </c>
      <c r="H184">
        <f>+('KBOS -- Logan Data'!H184+'KBED -- Bedford Data'!H184)/2</f>
        <v>3.85</v>
      </c>
      <c r="I184">
        <f>+('KBOS -- Logan Data'!I184+'KBED -- Bedford Data'!I184)/2</f>
        <v>4.8499999999999996</v>
      </c>
      <c r="J184">
        <f>+('KBOS -- Logan Data'!J184+'KBED -- Bedford Data'!J184)/2</f>
        <v>6.1</v>
      </c>
      <c r="K184">
        <f>+('KBOS -- Logan Data'!K184+'KBED -- Bedford Data'!K184)/2</f>
        <v>7.6</v>
      </c>
      <c r="L184">
        <f>+('KBOS -- Logan Data'!L184+'KBED -- Bedford Data'!L184)/2</f>
        <v>9.4</v>
      </c>
      <c r="M184">
        <f>+('KBOS -- Logan Data'!M184+'KBED -- Bedford Data'!M184)/2</f>
        <v>11.75</v>
      </c>
      <c r="N184">
        <f>+('KBOS -- Logan Data'!R184+'KBED -- Bedford Data'!R184)/2</f>
        <v>14.8</v>
      </c>
      <c r="O184">
        <f>+('KBOS -- Logan Data'!S184+'KBED -- Bedford Data'!S184)/2</f>
        <v>18</v>
      </c>
      <c r="P184">
        <f>+('KBOS -- Logan Data'!T184+'KBED -- Bedford Data'!T184)/2</f>
        <v>21.8</v>
      </c>
      <c r="Q184">
        <f>+('KBOS -- Logan Data'!U184+'KBED -- Bedford Data'!U184)/2</f>
        <v>25.8</v>
      </c>
      <c r="R184">
        <f>+('KBOS -- Logan Data'!V184+'KBED -- Bedford Data'!V184)/2</f>
        <v>30.3</v>
      </c>
      <c r="S184">
        <f>+('KBOS -- Logan Data'!W184+'KBED -- Bedford Data'!W184)/2</f>
        <v>35.549999999999997</v>
      </c>
      <c r="T184">
        <f>+('KBOS -- Logan Data'!X184+'KBED -- Bedford Data'!X184)/2</f>
        <v>41.5</v>
      </c>
      <c r="U184">
        <f>+('KBOS -- Logan Data'!Y184+'KBED -- Bedford Data'!Y184)/2</f>
        <v>49</v>
      </c>
      <c r="V184">
        <f>+('KBOS -- Logan Data'!Z184+'KBED -- Bedford Data'!Z184)/2</f>
        <v>57.55</v>
      </c>
      <c r="W184">
        <f>+('KBOS -- Logan Data'!AA184+'KBED -- Bedford Data'!AA184)/2</f>
        <v>67.150000000000006</v>
      </c>
      <c r="X184">
        <f>+('KBOS -- Logan Data'!AB184+'KBED -- Bedford Data'!AB184)/2</f>
        <v>77.5</v>
      </c>
      <c r="Y184">
        <f>+('KBOS -- Logan Data'!AH184+'KBED -- Bedford Data'!AH184)/2</f>
        <v>88.9</v>
      </c>
      <c r="Z184">
        <f>+('KBOS -- Logan Data'!AI184+'KBED -- Bedford Data'!AI184)/2</f>
        <v>101.5</v>
      </c>
      <c r="AA184">
        <f>+('KBOS -- Logan Data'!AJ184+'KBED -- Bedford Data'!AJ184)/2</f>
        <v>115.25</v>
      </c>
      <c r="AB184">
        <f>+('KBOS -- Logan Data'!AK184+'KBED -- Bedford Data'!AK184)/2</f>
        <v>130.65</v>
      </c>
      <c r="AC184">
        <f>+('KBOS -- Logan Data'!AL184+'KBED -- Bedford Data'!AL184)/2</f>
        <v>146.89999999999998</v>
      </c>
      <c r="AD184">
        <f>+('KBOS -- Logan Data'!AM184+'KBED -- Bedford Data'!AM184)/2</f>
        <v>164.3</v>
      </c>
      <c r="AE184">
        <f>+('KBOS -- Logan Data'!AN184+'KBED -- Bedford Data'!AN184)/2</f>
        <v>182.64999999999998</v>
      </c>
      <c r="AF184">
        <f>+('KBOS -- Logan Data'!AO184+'KBED -- Bedford Data'!AO184)/2</f>
        <v>201.9</v>
      </c>
      <c r="AG184">
        <f>+('KBOS -- Logan Data'!AP184+'KBED -- Bedford Data'!AP184)/2</f>
        <v>222.45</v>
      </c>
      <c r="AH184">
        <f>+('KBOS -- Logan Data'!AQ184+'KBED -- Bedford Data'!AQ184)/2</f>
        <v>243.65</v>
      </c>
      <c r="AI184">
        <f>+('KBOS -- Logan Data'!AR184+'KBED -- Bedford Data'!AR184)/2</f>
        <v>266.14999999999998</v>
      </c>
    </row>
    <row r="185" spans="1:35" x14ac:dyDescent="0.25">
      <c r="A185" s="1">
        <v>41913</v>
      </c>
      <c r="B185">
        <f>+('KBOS -- Logan Data'!B185+'KBED -- Bedford Data'!B185)/2</f>
        <v>2.5</v>
      </c>
      <c r="C185">
        <f>+('KBOS -- Logan Data'!C185+'KBED -- Bedford Data'!C185)/2</f>
        <v>3.65</v>
      </c>
      <c r="D185">
        <f>+('KBOS -- Logan Data'!D185+'KBED -- Bedford Data'!D185)/2</f>
        <v>5</v>
      </c>
      <c r="E185">
        <f>+('KBOS -- Logan Data'!E185+'KBED -- Bedford Data'!E185)/2</f>
        <v>6.5</v>
      </c>
      <c r="F185">
        <f>+('KBOS -- Logan Data'!F185+'KBED -- Bedford Data'!F185)/2</f>
        <v>8.35</v>
      </c>
      <c r="G185">
        <f>+('KBOS -- Logan Data'!G185+'KBED -- Bedford Data'!G185)/2</f>
        <v>10.649999999999999</v>
      </c>
      <c r="H185">
        <f>+('KBOS -- Logan Data'!H185+'KBED -- Bedford Data'!H185)/2</f>
        <v>13.2</v>
      </c>
      <c r="I185">
        <f>+('KBOS -- Logan Data'!I185+'KBED -- Bedford Data'!I185)/2</f>
        <v>16.45</v>
      </c>
      <c r="J185">
        <f>+('KBOS -- Logan Data'!J185+'KBED -- Bedford Data'!J185)/2</f>
        <v>19.849999999999998</v>
      </c>
      <c r="K185">
        <f>+('KBOS -- Logan Data'!K185+'KBED -- Bedford Data'!K185)/2</f>
        <v>24.45</v>
      </c>
      <c r="L185">
        <f>+('KBOS -- Logan Data'!L185+'KBED -- Bedford Data'!L185)/2</f>
        <v>29.400000000000002</v>
      </c>
      <c r="M185">
        <f>+('KBOS -- Logan Data'!M185+'KBED -- Bedford Data'!M185)/2</f>
        <v>35.950000000000003</v>
      </c>
      <c r="N185">
        <f>+('KBOS -- Logan Data'!R185+'KBED -- Bedford Data'!R185)/2</f>
        <v>43.75</v>
      </c>
      <c r="O185">
        <f>+('KBOS -- Logan Data'!S185+'KBED -- Bedford Data'!S185)/2</f>
        <v>53.3</v>
      </c>
      <c r="P185">
        <f>+('KBOS -- Logan Data'!T185+'KBED -- Bedford Data'!T185)/2</f>
        <v>64.55</v>
      </c>
      <c r="Q185">
        <f>+('KBOS -- Logan Data'!U185+'KBED -- Bedford Data'!U185)/2</f>
        <v>77.400000000000006</v>
      </c>
      <c r="R185">
        <f>+('KBOS -- Logan Data'!V185+'KBED -- Bedford Data'!V185)/2</f>
        <v>91.55</v>
      </c>
      <c r="S185">
        <f>+('KBOS -- Logan Data'!W185+'KBED -- Bedford Data'!W185)/2</f>
        <v>107.1</v>
      </c>
      <c r="T185">
        <f>+('KBOS -- Logan Data'!X185+'KBED -- Bedford Data'!X185)/2</f>
        <v>124.4</v>
      </c>
      <c r="U185">
        <f>+('KBOS -- Logan Data'!Y185+'KBED -- Bedford Data'!Y185)/2</f>
        <v>143.44999999999999</v>
      </c>
      <c r="V185">
        <f>+('KBOS -- Logan Data'!Z185+'KBED -- Bedford Data'!Z185)/2</f>
        <v>163.95</v>
      </c>
      <c r="W185">
        <f>+('KBOS -- Logan Data'!AA185+'KBED -- Bedford Data'!AA185)/2</f>
        <v>185.3</v>
      </c>
      <c r="X185">
        <f>+('KBOS -- Logan Data'!AB185+'KBED -- Bedford Data'!AB185)/2</f>
        <v>208.05</v>
      </c>
      <c r="Y185">
        <f>+('KBOS -- Logan Data'!AH185+'KBED -- Bedford Data'!AH185)/2</f>
        <v>231.75</v>
      </c>
      <c r="Z185">
        <f>+('KBOS -- Logan Data'!AI185+'KBED -- Bedford Data'!AI185)/2</f>
        <v>256.39999999999998</v>
      </c>
      <c r="AA185">
        <f>+('KBOS -- Logan Data'!AJ185+'KBED -- Bedford Data'!AJ185)/2</f>
        <v>281.85000000000002</v>
      </c>
      <c r="AB185">
        <f>+('KBOS -- Logan Data'!AK185+'KBED -- Bedford Data'!AK185)/2</f>
        <v>308.25</v>
      </c>
      <c r="AC185">
        <f>+('KBOS -- Logan Data'!AL185+'KBED -- Bedford Data'!AL185)/2</f>
        <v>335.2</v>
      </c>
      <c r="AD185">
        <f>+('KBOS -- Logan Data'!AM185+'KBED -- Bedford Data'!AM185)/2</f>
        <v>362.75</v>
      </c>
      <c r="AE185">
        <f>+('KBOS -- Logan Data'!AN185+'KBED -- Bedford Data'!AN185)/2</f>
        <v>390.9</v>
      </c>
      <c r="AF185">
        <f>+('KBOS -- Logan Data'!AO185+'KBED -- Bedford Data'!AO185)/2</f>
        <v>419.35</v>
      </c>
      <c r="AG185">
        <f>+('KBOS -- Logan Data'!AP185+'KBED -- Bedford Data'!AP185)/2</f>
        <v>448.25</v>
      </c>
      <c r="AH185">
        <f>+('KBOS -- Logan Data'!AQ185+'KBED -- Bedford Data'!AQ185)/2</f>
        <v>477.70000000000005</v>
      </c>
      <c r="AI185">
        <f>+('KBOS -- Logan Data'!AR185+'KBED -- Bedford Data'!AR185)/2</f>
        <v>507.65</v>
      </c>
    </row>
    <row r="186" spans="1:35" x14ac:dyDescent="0.25">
      <c r="A186" s="1">
        <v>41944</v>
      </c>
      <c r="B186">
        <f>+('KBOS -- Logan Data'!B186+'KBED -- Bedford Data'!B186)/2</f>
        <v>83</v>
      </c>
      <c r="C186">
        <f>+('KBOS -- Logan Data'!C186+'KBED -- Bedford Data'!C186)/2</f>
        <v>95.85</v>
      </c>
      <c r="D186">
        <f>+('KBOS -- Logan Data'!D186+'KBED -- Bedford Data'!D186)/2</f>
        <v>110.30000000000001</v>
      </c>
      <c r="E186">
        <f>+('KBOS -- Logan Data'!E186+'KBED -- Bedford Data'!E186)/2</f>
        <v>126</v>
      </c>
      <c r="F186">
        <f>+('KBOS -- Logan Data'!F186+'KBED -- Bedford Data'!F186)/2</f>
        <v>142.85</v>
      </c>
      <c r="G186">
        <f>+('KBOS -- Logan Data'!G186+'KBED -- Bedford Data'!G186)/2</f>
        <v>160.55000000000001</v>
      </c>
      <c r="H186">
        <f>+('KBOS -- Logan Data'!H186+'KBED -- Bedford Data'!H186)/2</f>
        <v>179.39999999999998</v>
      </c>
      <c r="I186">
        <f>+('KBOS -- Logan Data'!I186+'KBED -- Bedford Data'!I186)/2</f>
        <v>198.75</v>
      </c>
      <c r="J186">
        <f>+('KBOS -- Logan Data'!J186+'KBED -- Bedford Data'!J186)/2</f>
        <v>219.14999999999998</v>
      </c>
      <c r="K186">
        <f>+('KBOS -- Logan Data'!K186+'KBED -- Bedford Data'!K186)/2</f>
        <v>240.45000000000002</v>
      </c>
      <c r="L186">
        <f>+('KBOS -- Logan Data'!L186+'KBED -- Bedford Data'!L186)/2</f>
        <v>262.60000000000002</v>
      </c>
      <c r="M186">
        <f>+('KBOS -- Logan Data'!M186+'KBED -- Bedford Data'!M186)/2</f>
        <v>285.64999999999998</v>
      </c>
      <c r="N186">
        <f>+('KBOS -- Logan Data'!R186+'KBED -- Bedford Data'!R186)/2</f>
        <v>309.35000000000002</v>
      </c>
      <c r="O186">
        <f>+('KBOS -- Logan Data'!S186+'KBED -- Bedford Data'!S186)/2</f>
        <v>333.6</v>
      </c>
      <c r="P186">
        <f>+('KBOS -- Logan Data'!T186+'KBED -- Bedford Data'!T186)/2</f>
        <v>358.65</v>
      </c>
      <c r="Q186">
        <f>+('KBOS -- Logan Data'!U186+'KBED -- Bedford Data'!U186)/2</f>
        <v>384.45</v>
      </c>
      <c r="R186">
        <f>+('KBOS -- Logan Data'!V186+'KBED -- Bedford Data'!V186)/2</f>
        <v>410.54999999999995</v>
      </c>
      <c r="S186">
        <f>+('KBOS -- Logan Data'!W186+'KBED -- Bedford Data'!W186)/2</f>
        <v>437.5</v>
      </c>
      <c r="T186">
        <f>+('KBOS -- Logan Data'!X186+'KBED -- Bedford Data'!X186)/2</f>
        <v>464.65</v>
      </c>
      <c r="U186">
        <f>+('KBOS -- Logan Data'!Y186+'KBED -- Bedford Data'!Y186)/2</f>
        <v>492.35</v>
      </c>
      <c r="V186">
        <f>+('KBOS -- Logan Data'!Z186+'KBED -- Bedford Data'!Z186)/2</f>
        <v>520.5</v>
      </c>
      <c r="W186">
        <f>+('KBOS -- Logan Data'!AA186+'KBED -- Bedford Data'!AA186)/2</f>
        <v>548.9</v>
      </c>
      <c r="X186">
        <f>+('KBOS -- Logan Data'!AB186+'KBED -- Bedford Data'!AB186)/2</f>
        <v>577.65000000000009</v>
      </c>
      <c r="Y186">
        <f>+('KBOS -- Logan Data'!AH186+'KBED -- Bedford Data'!AH186)/2</f>
        <v>606.75</v>
      </c>
      <c r="Z186">
        <f>+('KBOS -- Logan Data'!AI186+'KBED -- Bedford Data'!AI186)/2</f>
        <v>636</v>
      </c>
      <c r="AA186">
        <f>+('KBOS -- Logan Data'!AJ186+'KBED -- Bedford Data'!AJ186)/2</f>
        <v>665.65</v>
      </c>
      <c r="AB186">
        <f>+('KBOS -- Logan Data'!AK186+'KBED -- Bedford Data'!AK186)/2</f>
        <v>695.45</v>
      </c>
      <c r="AC186">
        <f>+('KBOS -- Logan Data'!AL186+'KBED -- Bedford Data'!AL186)/2</f>
        <v>725.40000000000009</v>
      </c>
      <c r="AD186">
        <f>+('KBOS -- Logan Data'!AM186+'KBED -- Bedford Data'!AM186)/2</f>
        <v>755.45</v>
      </c>
      <c r="AE186">
        <f>+('KBOS -- Logan Data'!AN186+'KBED -- Bedford Data'!AN186)/2</f>
        <v>785.5</v>
      </c>
      <c r="AF186">
        <f>+('KBOS -- Logan Data'!AO186+'KBED -- Bedford Data'!AO186)/2</f>
        <v>815.5</v>
      </c>
      <c r="AG186">
        <f>+('KBOS -- Logan Data'!AP186+'KBED -- Bedford Data'!AP186)/2</f>
        <v>845.55</v>
      </c>
      <c r="AH186">
        <f>+('KBOS -- Logan Data'!AQ186+'KBED -- Bedford Data'!AQ186)/2</f>
        <v>875.59999999999991</v>
      </c>
      <c r="AI186">
        <f>+('KBOS -- Logan Data'!AR186+'KBED -- Bedford Data'!AR186)/2</f>
        <v>905.65</v>
      </c>
    </row>
    <row r="187" spans="1:35" x14ac:dyDescent="0.25">
      <c r="A187" s="1">
        <v>41974</v>
      </c>
      <c r="B187">
        <f>+('KBOS -- Logan Data'!B187+'KBED -- Bedford Data'!B187)/2</f>
        <v>126.05000000000001</v>
      </c>
      <c r="C187">
        <f>+('KBOS -- Logan Data'!C187+'KBED -- Bedford Data'!C187)/2</f>
        <v>144.69999999999999</v>
      </c>
      <c r="D187">
        <f>+('KBOS -- Logan Data'!D187+'KBED -- Bedford Data'!D187)/2</f>
        <v>165</v>
      </c>
      <c r="E187">
        <f>+('KBOS -- Logan Data'!E187+'KBED -- Bedford Data'!E187)/2</f>
        <v>186.5</v>
      </c>
      <c r="F187">
        <f>+('KBOS -- Logan Data'!F187+'KBED -- Bedford Data'!F187)/2</f>
        <v>209.4</v>
      </c>
      <c r="G187">
        <f>+('KBOS -- Logan Data'!G187+'KBED -- Bedford Data'!G187)/2</f>
        <v>233.45</v>
      </c>
      <c r="H187">
        <f>+('KBOS -- Logan Data'!H187+'KBED -- Bedford Data'!H187)/2</f>
        <v>259.05</v>
      </c>
      <c r="I187">
        <f>+('KBOS -- Logan Data'!I187+'KBED -- Bedford Data'!I187)/2</f>
        <v>285.55</v>
      </c>
      <c r="J187">
        <f>+('KBOS -- Logan Data'!J187+'KBED -- Bedford Data'!J187)/2</f>
        <v>312.89999999999998</v>
      </c>
      <c r="K187">
        <f>+('KBOS -- Logan Data'!K187+'KBED -- Bedford Data'!K187)/2</f>
        <v>341.05</v>
      </c>
      <c r="L187">
        <f>+('KBOS -- Logan Data'!L187+'KBED -- Bedford Data'!L187)/2</f>
        <v>369.9</v>
      </c>
      <c r="M187">
        <f>+('KBOS -- Logan Data'!M187+'KBED -- Bedford Data'!M187)/2</f>
        <v>399.15</v>
      </c>
      <c r="N187">
        <f>+('KBOS -- Logan Data'!R187+'KBED -- Bedford Data'!R187)/2</f>
        <v>428.70000000000005</v>
      </c>
      <c r="O187">
        <f>+('KBOS -- Logan Data'!S187+'KBED -- Bedford Data'!S187)/2</f>
        <v>458.65</v>
      </c>
      <c r="P187">
        <f>+('KBOS -- Logan Data'!T187+'KBED -- Bedford Data'!T187)/2</f>
        <v>488.85</v>
      </c>
      <c r="Q187">
        <f>+('KBOS -- Logan Data'!U187+'KBED -- Bedford Data'!U187)/2</f>
        <v>519.25</v>
      </c>
      <c r="R187">
        <f>+('KBOS -- Logan Data'!V187+'KBED -- Bedford Data'!V187)/2</f>
        <v>549.75</v>
      </c>
      <c r="S187">
        <f>+('KBOS -- Logan Data'!W187+'KBED -- Bedford Data'!W187)/2</f>
        <v>580.25</v>
      </c>
      <c r="T187">
        <f>+('KBOS -- Logan Data'!X187+'KBED -- Bedford Data'!X187)/2</f>
        <v>610.75</v>
      </c>
      <c r="U187">
        <f>+('KBOS -- Logan Data'!Y187+'KBED -- Bedford Data'!Y187)/2</f>
        <v>641.45000000000005</v>
      </c>
      <c r="V187">
        <f>+('KBOS -- Logan Data'!Z187+'KBED -- Bedford Data'!Z187)/2</f>
        <v>672.1</v>
      </c>
      <c r="W187">
        <f>+('KBOS -- Logan Data'!AA187+'KBED -- Bedford Data'!AA187)/2</f>
        <v>702.9</v>
      </c>
      <c r="X187">
        <f>+('KBOS -- Logan Data'!AB187+'KBED -- Bedford Data'!AB187)/2</f>
        <v>733.75</v>
      </c>
      <c r="Y187">
        <f>+('KBOS -- Logan Data'!AH187+'KBED -- Bedford Data'!AH187)/2</f>
        <v>764.7</v>
      </c>
      <c r="Z187">
        <f>+('KBOS -- Logan Data'!AI187+'KBED -- Bedford Data'!AI187)/2</f>
        <v>795.65</v>
      </c>
      <c r="AA187">
        <f>+('KBOS -- Logan Data'!AJ187+'KBED -- Bedford Data'!AJ187)/2</f>
        <v>826.65</v>
      </c>
      <c r="AB187">
        <f>+('KBOS -- Logan Data'!AK187+'KBED -- Bedford Data'!AK187)/2</f>
        <v>857.65</v>
      </c>
      <c r="AC187">
        <f>+('KBOS -- Logan Data'!AL187+'KBED -- Bedford Data'!AL187)/2</f>
        <v>888.65</v>
      </c>
      <c r="AD187">
        <f>+('KBOS -- Logan Data'!AM187+'KBED -- Bedford Data'!AM187)/2</f>
        <v>919.65</v>
      </c>
      <c r="AE187">
        <f>+('KBOS -- Logan Data'!AN187+'KBED -- Bedford Data'!AN187)/2</f>
        <v>950.65</v>
      </c>
      <c r="AF187">
        <f>+('KBOS -- Logan Data'!AO187+'KBED -- Bedford Data'!AO187)/2</f>
        <v>981.65000000000009</v>
      </c>
      <c r="AG187">
        <f>+('KBOS -- Logan Data'!AP187+'KBED -- Bedford Data'!AP187)/2</f>
        <v>1012.6500000000001</v>
      </c>
      <c r="AH187">
        <f>+('KBOS -- Logan Data'!AQ187+'KBED -- Bedford Data'!AQ187)/2</f>
        <v>1043.6500000000001</v>
      </c>
      <c r="AI187">
        <f>+('KBOS -- Logan Data'!AR187+'KBED -- Bedford Data'!AR187)/2</f>
        <v>1074.6500000000001</v>
      </c>
    </row>
    <row r="188" spans="1:35" x14ac:dyDescent="0.25">
      <c r="A188" s="1">
        <v>42005</v>
      </c>
      <c r="B188">
        <f>+('KBOS -- Logan Data'!B188+'KBED -- Bedford Data'!B188)/2</f>
        <v>430.1</v>
      </c>
      <c r="C188">
        <f>+('KBOS -- Logan Data'!C188+'KBED -- Bedford Data'!C188)/2</f>
        <v>459.45000000000005</v>
      </c>
      <c r="D188">
        <f>+('KBOS -- Logan Data'!D188+'KBED -- Bedford Data'!D188)/2</f>
        <v>488.9</v>
      </c>
      <c r="E188">
        <f>+('KBOS -- Logan Data'!E188+'KBED -- Bedford Data'!E188)/2</f>
        <v>518.75</v>
      </c>
      <c r="F188">
        <f>+('KBOS -- Logan Data'!F188+'KBED -- Bedford Data'!F188)/2</f>
        <v>548.75</v>
      </c>
      <c r="G188">
        <f>+('KBOS -- Logan Data'!G188+'KBED -- Bedford Data'!G188)/2</f>
        <v>578.79999999999995</v>
      </c>
      <c r="H188">
        <f>+('KBOS -- Logan Data'!H188+'KBED -- Bedford Data'!H188)/2</f>
        <v>609.04999999999995</v>
      </c>
      <c r="I188">
        <f>+('KBOS -- Logan Data'!I188+'KBED -- Bedford Data'!I188)/2</f>
        <v>639.5</v>
      </c>
      <c r="J188">
        <f>+('KBOS -- Logan Data'!J188+'KBED -- Bedford Data'!J188)/2</f>
        <v>669.84999999999991</v>
      </c>
      <c r="K188">
        <f>+('KBOS -- Logan Data'!K188+'KBED -- Bedford Data'!K188)/2</f>
        <v>700.40000000000009</v>
      </c>
      <c r="L188">
        <f>+('KBOS -- Logan Data'!L188+'KBED -- Bedford Data'!L188)/2</f>
        <v>731</v>
      </c>
      <c r="M188">
        <f>+('KBOS -- Logan Data'!M188+'KBED -- Bedford Data'!M188)/2</f>
        <v>761.8</v>
      </c>
      <c r="N188">
        <f>+('KBOS -- Logan Data'!R188+'KBED -- Bedford Data'!R188)/2</f>
        <v>792.7</v>
      </c>
      <c r="O188">
        <f>+('KBOS -- Logan Data'!S188+'KBED -- Bedford Data'!S188)/2</f>
        <v>823.65000000000009</v>
      </c>
      <c r="P188">
        <f>+('KBOS -- Logan Data'!T188+'KBED -- Bedford Data'!T188)/2</f>
        <v>854.6</v>
      </c>
      <c r="Q188">
        <f>+('KBOS -- Logan Data'!U188+'KBED -- Bedford Data'!U188)/2</f>
        <v>885.6</v>
      </c>
      <c r="R188">
        <f>+('KBOS -- Logan Data'!V188+'KBED -- Bedford Data'!V188)/2</f>
        <v>916.6</v>
      </c>
      <c r="S188">
        <f>+('KBOS -- Logan Data'!W188+'KBED -- Bedford Data'!W188)/2</f>
        <v>947.6</v>
      </c>
      <c r="T188">
        <f>+('KBOS -- Logan Data'!X188+'KBED -- Bedford Data'!X188)/2</f>
        <v>978.59999999999991</v>
      </c>
      <c r="U188">
        <f>+('KBOS -- Logan Data'!Y188+'KBED -- Bedford Data'!Y188)/2</f>
        <v>1009.5999999999999</v>
      </c>
      <c r="V188">
        <f>+('KBOS -- Logan Data'!Z188+'KBED -- Bedford Data'!Z188)/2</f>
        <v>1040.5999999999999</v>
      </c>
      <c r="W188">
        <f>+('KBOS -- Logan Data'!AA188+'KBED -- Bedford Data'!AA188)/2</f>
        <v>1071.5999999999999</v>
      </c>
      <c r="X188">
        <f>+('KBOS -- Logan Data'!AB188+'KBED -- Bedford Data'!AB188)/2</f>
        <v>1102.5999999999999</v>
      </c>
      <c r="Y188">
        <f>+('KBOS -- Logan Data'!AH188+'KBED -- Bedford Data'!AH188)/2</f>
        <v>1133.5999999999999</v>
      </c>
      <c r="Z188">
        <f>+('KBOS -- Logan Data'!AI188+'KBED -- Bedford Data'!AI188)/2</f>
        <v>1164.5999999999999</v>
      </c>
      <c r="AA188">
        <f>+('KBOS -- Logan Data'!AJ188+'KBED -- Bedford Data'!AJ188)/2</f>
        <v>1195.5999999999999</v>
      </c>
      <c r="AB188">
        <f>+('KBOS -- Logan Data'!AK188+'KBED -- Bedford Data'!AK188)/2</f>
        <v>1226.5999999999999</v>
      </c>
      <c r="AC188">
        <f>+('KBOS -- Logan Data'!AL188+'KBED -- Bedford Data'!AL188)/2</f>
        <v>1257.5999999999999</v>
      </c>
      <c r="AD188">
        <f>+('KBOS -- Logan Data'!AM188+'KBED -- Bedford Data'!AM188)/2</f>
        <v>1288.5999999999999</v>
      </c>
      <c r="AE188">
        <f>+('KBOS -- Logan Data'!AN188+'KBED -- Bedford Data'!AN188)/2</f>
        <v>1319.6</v>
      </c>
      <c r="AF188">
        <f>+('KBOS -- Logan Data'!AO188+'KBED -- Bedford Data'!AO188)/2</f>
        <v>1350.6</v>
      </c>
      <c r="AG188">
        <f>+('KBOS -- Logan Data'!AP188+'KBED -- Bedford Data'!AP188)/2</f>
        <v>1381.6</v>
      </c>
      <c r="AH188">
        <f>+('KBOS -- Logan Data'!AQ188+'KBED -- Bedford Data'!AQ188)/2</f>
        <v>1412.6</v>
      </c>
      <c r="AI188">
        <f>+('KBOS -- Logan Data'!AR188+'KBED -- Bedford Data'!AR188)/2</f>
        <v>1443.6</v>
      </c>
    </row>
    <row r="189" spans="1:35" x14ac:dyDescent="0.25">
      <c r="A189" s="1">
        <v>42036</v>
      </c>
      <c r="B189">
        <f>+('KBOS -- Logan Data'!B189+'KBED -- Bedford Data'!B189)/2</f>
        <v>573.84999999999991</v>
      </c>
      <c r="C189">
        <f>+('KBOS -- Logan Data'!C189+'KBED -- Bedford Data'!C189)/2</f>
        <v>601.84999999999991</v>
      </c>
      <c r="D189">
        <f>+('KBOS -- Logan Data'!D189+'KBED -- Bedford Data'!D189)/2</f>
        <v>629.84999999999991</v>
      </c>
      <c r="E189">
        <f>+('KBOS -- Logan Data'!E189+'KBED -- Bedford Data'!E189)/2</f>
        <v>657.84999999999991</v>
      </c>
      <c r="F189">
        <f>+('KBOS -- Logan Data'!F189+'KBED -- Bedford Data'!F189)/2</f>
        <v>685.84999999999991</v>
      </c>
      <c r="G189">
        <f>+('KBOS -- Logan Data'!G189+'KBED -- Bedford Data'!G189)/2</f>
        <v>713.84999999999991</v>
      </c>
      <c r="H189">
        <f>+('KBOS -- Logan Data'!H189+'KBED -- Bedford Data'!H189)/2</f>
        <v>741.84999999999991</v>
      </c>
      <c r="I189">
        <f>+('KBOS -- Logan Data'!I189+'KBED -- Bedford Data'!I189)/2</f>
        <v>769.84999999999991</v>
      </c>
      <c r="J189">
        <f>+('KBOS -- Logan Data'!J189+'KBED -- Bedford Data'!J189)/2</f>
        <v>797.84999999999991</v>
      </c>
      <c r="K189">
        <f>+('KBOS -- Logan Data'!K189+'KBED -- Bedford Data'!K189)/2</f>
        <v>825.84999999999991</v>
      </c>
      <c r="L189">
        <f>+('KBOS -- Logan Data'!L189+'KBED -- Bedford Data'!L189)/2</f>
        <v>853.84999999999991</v>
      </c>
      <c r="M189">
        <f>+('KBOS -- Logan Data'!M189+'KBED -- Bedford Data'!M189)/2</f>
        <v>881.84999999999991</v>
      </c>
      <c r="N189">
        <f>+('KBOS -- Logan Data'!R189+'KBED -- Bedford Data'!R189)/2</f>
        <v>909.84999999999991</v>
      </c>
      <c r="O189">
        <f>+('KBOS -- Logan Data'!S189+'KBED -- Bedford Data'!S189)/2</f>
        <v>937.84999999999991</v>
      </c>
      <c r="P189">
        <f>+('KBOS -- Logan Data'!T189+'KBED -- Bedford Data'!T189)/2</f>
        <v>965.84999999999991</v>
      </c>
      <c r="Q189">
        <f>+('KBOS -- Logan Data'!U189+'KBED -- Bedford Data'!U189)/2</f>
        <v>993.84999999999991</v>
      </c>
      <c r="R189">
        <f>+('KBOS -- Logan Data'!V189+'KBED -- Bedford Data'!V189)/2</f>
        <v>1021.8499999999999</v>
      </c>
      <c r="S189">
        <f>+('KBOS -- Logan Data'!W189+'KBED -- Bedford Data'!W189)/2</f>
        <v>1049.8499999999999</v>
      </c>
      <c r="T189">
        <f>+('KBOS -- Logan Data'!X189+'KBED -- Bedford Data'!X189)/2</f>
        <v>1077.8499999999999</v>
      </c>
      <c r="U189">
        <f>+('KBOS -- Logan Data'!Y189+'KBED -- Bedford Data'!Y189)/2</f>
        <v>1105.8499999999999</v>
      </c>
      <c r="V189">
        <f>+('KBOS -- Logan Data'!Z189+'KBED -- Bedford Data'!Z189)/2</f>
        <v>1133.8499999999999</v>
      </c>
      <c r="W189">
        <f>+('KBOS -- Logan Data'!AA189+'KBED -- Bedford Data'!AA189)/2</f>
        <v>1161.8499999999999</v>
      </c>
      <c r="X189">
        <f>+('KBOS -- Logan Data'!AB189+'KBED -- Bedford Data'!AB189)/2</f>
        <v>1189.8499999999999</v>
      </c>
      <c r="Y189">
        <f>+('KBOS -- Logan Data'!AH189+'KBED -- Bedford Data'!AH189)/2</f>
        <v>1217.8499999999999</v>
      </c>
      <c r="Z189">
        <f>+('KBOS -- Logan Data'!AI189+'KBED -- Bedford Data'!AI189)/2</f>
        <v>1245.8499999999999</v>
      </c>
      <c r="AA189">
        <f>+('KBOS -- Logan Data'!AJ189+'KBED -- Bedford Data'!AJ189)/2</f>
        <v>1273.8499999999999</v>
      </c>
      <c r="AB189">
        <f>+('KBOS -- Logan Data'!AK189+'KBED -- Bedford Data'!AK189)/2</f>
        <v>1301.8499999999999</v>
      </c>
      <c r="AC189">
        <f>+('KBOS -- Logan Data'!AL189+'KBED -- Bedford Data'!AL189)/2</f>
        <v>1329.85</v>
      </c>
      <c r="AD189">
        <f>+('KBOS -- Logan Data'!AM189+'KBED -- Bedford Data'!AM189)/2</f>
        <v>1357.85</v>
      </c>
      <c r="AE189">
        <f>+('KBOS -- Logan Data'!AN189+'KBED -- Bedford Data'!AN189)/2</f>
        <v>1385.85</v>
      </c>
      <c r="AF189">
        <f>+('KBOS -- Logan Data'!AO189+'KBED -- Bedford Data'!AO189)/2</f>
        <v>1413.85</v>
      </c>
      <c r="AG189">
        <f>+('KBOS -- Logan Data'!AP189+'KBED -- Bedford Data'!AP189)/2</f>
        <v>1441.85</v>
      </c>
      <c r="AH189">
        <f>+('KBOS -- Logan Data'!AQ189+'KBED -- Bedford Data'!AQ189)/2</f>
        <v>1469.85</v>
      </c>
      <c r="AI189">
        <f>+('KBOS -- Logan Data'!AR189+'KBED -- Bedford Data'!AR189)/2</f>
        <v>1497.85</v>
      </c>
    </row>
    <row r="190" spans="1:35" x14ac:dyDescent="0.25">
      <c r="A190" s="1">
        <v>42064</v>
      </c>
      <c r="B190">
        <f>+('KBOS -- Logan Data'!B190+'KBED -- Bedford Data'!B190)/2</f>
        <v>228.25</v>
      </c>
      <c r="C190">
        <f>+('KBOS -- Logan Data'!C190+'KBED -- Bedford Data'!C190)/2</f>
        <v>252.4</v>
      </c>
      <c r="D190">
        <f>+('KBOS -- Logan Data'!D190+'KBED -- Bedford Data'!D190)/2</f>
        <v>278</v>
      </c>
      <c r="E190">
        <f>+('KBOS -- Logan Data'!E190+'KBED -- Bedford Data'!E190)/2</f>
        <v>304.14999999999998</v>
      </c>
      <c r="F190">
        <f>+('KBOS -- Logan Data'!F190+'KBED -- Bedford Data'!F190)/2</f>
        <v>331.29999999999995</v>
      </c>
      <c r="G190">
        <f>+('KBOS -- Logan Data'!G190+'KBED -- Bedford Data'!G190)/2</f>
        <v>359.20000000000005</v>
      </c>
      <c r="H190">
        <f>+('KBOS -- Logan Data'!H190+'KBED -- Bedford Data'!H190)/2</f>
        <v>387.35</v>
      </c>
      <c r="I190">
        <f>+('KBOS -- Logan Data'!I190+'KBED -- Bedford Data'!I190)/2</f>
        <v>416.29999999999995</v>
      </c>
      <c r="J190">
        <f>+('KBOS -- Logan Data'!J190+'KBED -- Bedford Data'!J190)/2</f>
        <v>445.4</v>
      </c>
      <c r="K190">
        <f>+('KBOS -- Logan Data'!K190+'KBED -- Bedford Data'!K190)/2</f>
        <v>475.25</v>
      </c>
      <c r="L190">
        <f>+('KBOS -- Logan Data'!L190+'KBED -- Bedford Data'!L190)/2</f>
        <v>505.2</v>
      </c>
      <c r="M190">
        <f>+('KBOS -- Logan Data'!M190+'KBED -- Bedford Data'!M190)/2</f>
        <v>535.45000000000005</v>
      </c>
      <c r="N190">
        <f>+('KBOS -- Logan Data'!R190+'KBED -- Bedford Data'!R190)/2</f>
        <v>565.9</v>
      </c>
      <c r="O190">
        <f>+('KBOS -- Logan Data'!S190+'KBED -- Bedford Data'!S190)/2</f>
        <v>596.4</v>
      </c>
      <c r="P190">
        <f>+('KBOS -- Logan Data'!T190+'KBED -- Bedford Data'!T190)/2</f>
        <v>627.1</v>
      </c>
      <c r="Q190">
        <f>+('KBOS -- Logan Data'!U190+'KBED -- Bedford Data'!U190)/2</f>
        <v>657.65</v>
      </c>
      <c r="R190">
        <f>+('KBOS -- Logan Data'!V190+'KBED -- Bedford Data'!V190)/2</f>
        <v>688.5</v>
      </c>
      <c r="S190">
        <f>+('KBOS -- Logan Data'!W190+'KBED -- Bedford Data'!W190)/2</f>
        <v>719.34999999999991</v>
      </c>
      <c r="T190">
        <f>+('KBOS -- Logan Data'!X190+'KBED -- Bedford Data'!X190)/2</f>
        <v>750.25</v>
      </c>
      <c r="U190">
        <f>+('KBOS -- Logan Data'!Y190+'KBED -- Bedford Data'!Y190)/2</f>
        <v>781.25</v>
      </c>
      <c r="V190">
        <f>+('KBOS -- Logan Data'!Z190+'KBED -- Bedford Data'!Z190)/2</f>
        <v>812.15000000000009</v>
      </c>
      <c r="W190">
        <f>+('KBOS -- Logan Data'!AA190+'KBED -- Bedford Data'!AA190)/2</f>
        <v>843.15000000000009</v>
      </c>
      <c r="X190">
        <f>+('KBOS -- Logan Data'!AB190+'KBED -- Bedford Data'!AB190)/2</f>
        <v>874.1</v>
      </c>
      <c r="Y190">
        <f>+('KBOS -- Logan Data'!AH190+'KBED -- Bedford Data'!AH190)/2</f>
        <v>905.05</v>
      </c>
      <c r="Z190">
        <f>+('KBOS -- Logan Data'!AI190+'KBED -- Bedford Data'!AI190)/2</f>
        <v>936</v>
      </c>
      <c r="AA190">
        <f>+('KBOS -- Logan Data'!AJ190+'KBED -- Bedford Data'!AJ190)/2</f>
        <v>966.95</v>
      </c>
      <c r="AB190">
        <f>+('KBOS -- Logan Data'!AK190+'KBED -- Bedford Data'!AK190)/2</f>
        <v>997.95</v>
      </c>
      <c r="AC190">
        <f>+('KBOS -- Logan Data'!AL190+'KBED -- Bedford Data'!AL190)/2</f>
        <v>1028.8499999999999</v>
      </c>
      <c r="AD190">
        <f>+('KBOS -- Logan Data'!AM190+'KBED -- Bedford Data'!AM190)/2</f>
        <v>1059.8499999999999</v>
      </c>
      <c r="AE190">
        <f>+('KBOS -- Logan Data'!AN190+'KBED -- Bedford Data'!AN190)/2</f>
        <v>1090.8</v>
      </c>
      <c r="AF190">
        <f>+('KBOS -- Logan Data'!AO190+'KBED -- Bedford Data'!AO190)/2</f>
        <v>1121.75</v>
      </c>
      <c r="AG190">
        <f>+('KBOS -- Logan Data'!AP190+'KBED -- Bedford Data'!AP190)/2</f>
        <v>1152.75</v>
      </c>
      <c r="AH190">
        <f>+('KBOS -- Logan Data'!AQ190+'KBED -- Bedford Data'!AQ190)/2</f>
        <v>1183.6500000000001</v>
      </c>
      <c r="AI190">
        <f>+('KBOS -- Logan Data'!AR190+'KBED -- Bedford Data'!AR190)/2</f>
        <v>1214.6500000000001</v>
      </c>
    </row>
    <row r="191" spans="1:35" x14ac:dyDescent="0.25">
      <c r="A191" s="1">
        <v>42095</v>
      </c>
      <c r="B191">
        <f>+('KBOS -- Logan Data'!B191+'KBED -- Bedford Data'!B191)/2</f>
        <v>20</v>
      </c>
      <c r="C191">
        <f>+('KBOS -- Logan Data'!C191+'KBED -- Bedford Data'!C191)/2</f>
        <v>25.85</v>
      </c>
      <c r="D191">
        <f>+('KBOS -- Logan Data'!D191+'KBED -- Bedford Data'!D191)/2</f>
        <v>32.4</v>
      </c>
      <c r="E191">
        <f>+('KBOS -- Logan Data'!E191+'KBED -- Bedford Data'!E191)/2</f>
        <v>40.35</v>
      </c>
      <c r="F191">
        <f>+('KBOS -- Logan Data'!F191+'KBED -- Bedford Data'!F191)/2</f>
        <v>48.95</v>
      </c>
      <c r="G191">
        <f>+('KBOS -- Logan Data'!G191+'KBED -- Bedford Data'!G191)/2</f>
        <v>58.45</v>
      </c>
      <c r="H191">
        <f>+('KBOS -- Logan Data'!H191+'KBED -- Bedford Data'!H191)/2</f>
        <v>68.599999999999994</v>
      </c>
      <c r="I191">
        <f>+('KBOS -- Logan Data'!I191+'KBED -- Bedford Data'!I191)/2</f>
        <v>80</v>
      </c>
      <c r="J191">
        <f>+('KBOS -- Logan Data'!J191+'KBED -- Bedford Data'!J191)/2</f>
        <v>92.449999999999989</v>
      </c>
      <c r="K191">
        <f>+('KBOS -- Logan Data'!K191+'KBED -- Bedford Data'!K191)/2</f>
        <v>106.3</v>
      </c>
      <c r="L191">
        <f>+('KBOS -- Logan Data'!L191+'KBED -- Bedford Data'!L191)/2</f>
        <v>121.25</v>
      </c>
      <c r="M191">
        <f>+('KBOS -- Logan Data'!M191+'KBED -- Bedford Data'!M191)/2</f>
        <v>137.85</v>
      </c>
      <c r="N191">
        <f>+('KBOS -- Logan Data'!R191+'KBED -- Bedford Data'!R191)/2</f>
        <v>155.55000000000001</v>
      </c>
      <c r="O191">
        <f>+('KBOS -- Logan Data'!S191+'KBED -- Bedford Data'!S191)/2</f>
        <v>174.85</v>
      </c>
      <c r="P191">
        <f>+('KBOS -- Logan Data'!T191+'KBED -- Bedford Data'!T191)/2</f>
        <v>195.2</v>
      </c>
      <c r="Q191">
        <f>+('KBOS -- Logan Data'!U191+'KBED -- Bedford Data'!U191)/2</f>
        <v>216.85</v>
      </c>
      <c r="R191">
        <f>+('KBOS -- Logan Data'!V191+'KBED -- Bedford Data'!V191)/2</f>
        <v>239.64999999999998</v>
      </c>
      <c r="S191">
        <f>+('KBOS -- Logan Data'!W191+'KBED -- Bedford Data'!W191)/2</f>
        <v>263.39999999999998</v>
      </c>
      <c r="T191">
        <f>+('KBOS -- Logan Data'!X191+'KBED -- Bedford Data'!X191)/2</f>
        <v>288.3</v>
      </c>
      <c r="U191">
        <f>+('KBOS -- Logan Data'!Y191+'KBED -- Bedford Data'!Y191)/2</f>
        <v>313.85000000000002</v>
      </c>
      <c r="V191">
        <f>+('KBOS -- Logan Data'!Z191+'KBED -- Bedford Data'!Z191)/2</f>
        <v>340</v>
      </c>
      <c r="W191">
        <f>+('KBOS -- Logan Data'!AA191+'KBED -- Bedford Data'!AA191)/2</f>
        <v>366.55</v>
      </c>
      <c r="X191">
        <f>+('KBOS -- Logan Data'!AB191+'KBED -- Bedford Data'!AB191)/2</f>
        <v>393.5</v>
      </c>
      <c r="Y191">
        <f>+('KBOS -- Logan Data'!AH191+'KBED -- Bedford Data'!AH191)/2</f>
        <v>420.8</v>
      </c>
      <c r="Z191">
        <f>+('KBOS -- Logan Data'!AI191+'KBED -- Bedford Data'!AI191)/2</f>
        <v>448.5</v>
      </c>
      <c r="AA191">
        <f>+('KBOS -- Logan Data'!AJ191+'KBED -- Bedford Data'!AJ191)/2</f>
        <v>476.85</v>
      </c>
      <c r="AB191">
        <f>+('KBOS -- Logan Data'!AK191+'KBED -- Bedford Data'!AK191)/2</f>
        <v>505.45</v>
      </c>
      <c r="AC191">
        <f>+('KBOS -- Logan Data'!AL191+'KBED -- Bedford Data'!AL191)/2</f>
        <v>534.54999999999995</v>
      </c>
      <c r="AD191">
        <f>+('KBOS -- Logan Data'!AM191+'KBED -- Bedford Data'!AM191)/2</f>
        <v>563.70000000000005</v>
      </c>
      <c r="AE191">
        <f>+('KBOS -- Logan Data'!AN191+'KBED -- Bedford Data'!AN191)/2</f>
        <v>593.25</v>
      </c>
      <c r="AF191">
        <f>+('KBOS -- Logan Data'!AO191+'KBED -- Bedford Data'!AO191)/2</f>
        <v>622.90000000000009</v>
      </c>
      <c r="AG191">
        <f>+('KBOS -- Logan Data'!AP191+'KBED -- Bedford Data'!AP191)/2</f>
        <v>652.75</v>
      </c>
      <c r="AH191">
        <f>+('KBOS -- Logan Data'!AQ191+'KBED -- Bedford Data'!AQ191)/2</f>
        <v>682.65</v>
      </c>
      <c r="AI191">
        <f>+('KBOS -- Logan Data'!AR191+'KBED -- Bedford Data'!AR191)/2</f>
        <v>712.6</v>
      </c>
    </row>
    <row r="192" spans="1:35" x14ac:dyDescent="0.25">
      <c r="A192" s="1">
        <v>42125</v>
      </c>
      <c r="B192">
        <f>+('KBOS -- Logan Data'!B192+'KBED -- Bedford Data'!B192)/2</f>
        <v>0.55000000000000004</v>
      </c>
      <c r="C192">
        <f>+('KBOS -- Logan Data'!C192+'KBED -- Bedford Data'!C192)/2</f>
        <v>0.8</v>
      </c>
      <c r="D192">
        <f>+('KBOS -- Logan Data'!D192+'KBED -- Bedford Data'!D192)/2</f>
        <v>1.2</v>
      </c>
      <c r="E192">
        <f>+('KBOS -- Logan Data'!E192+'KBED -- Bedford Data'!E192)/2</f>
        <v>1.85</v>
      </c>
      <c r="F192">
        <f>+('KBOS -- Logan Data'!F192+'KBED -- Bedford Data'!F192)/2</f>
        <v>2.5499999999999998</v>
      </c>
      <c r="G192">
        <f>+('KBOS -- Logan Data'!G192+'KBED -- Bedford Data'!G192)/2</f>
        <v>3.4499999999999997</v>
      </c>
      <c r="H192">
        <f>+('KBOS -- Logan Data'!H192+'KBED -- Bedford Data'!H192)/2</f>
        <v>4.5</v>
      </c>
      <c r="I192">
        <f>+('KBOS -- Logan Data'!I192+'KBED -- Bedford Data'!I192)/2</f>
        <v>6.05</v>
      </c>
      <c r="J192">
        <f>+('KBOS -- Logan Data'!J192+'KBED -- Bedford Data'!J192)/2</f>
        <v>7.8000000000000007</v>
      </c>
      <c r="K192">
        <f>+('KBOS -- Logan Data'!K192+'KBED -- Bedford Data'!K192)/2</f>
        <v>10.35</v>
      </c>
      <c r="L192">
        <f>+('KBOS -- Logan Data'!L192+'KBED -- Bedford Data'!L192)/2</f>
        <v>13.3</v>
      </c>
      <c r="M192">
        <f>+('KBOS -- Logan Data'!M192+'KBED -- Bedford Data'!M192)/2</f>
        <v>16.8</v>
      </c>
      <c r="N192">
        <f>+('KBOS -- Logan Data'!R192+'KBED -- Bedford Data'!R192)/2</f>
        <v>21.2</v>
      </c>
      <c r="O192">
        <f>+('KBOS -- Logan Data'!S192+'KBED -- Bedford Data'!S192)/2</f>
        <v>26.35</v>
      </c>
      <c r="P192">
        <f>+('KBOS -- Logan Data'!T192+'KBED -- Bedford Data'!T192)/2</f>
        <v>32.049999999999997</v>
      </c>
      <c r="Q192">
        <f>+('KBOS -- Logan Data'!U192+'KBED -- Bedford Data'!U192)/2</f>
        <v>38.650000000000006</v>
      </c>
      <c r="R192">
        <f>+('KBOS -- Logan Data'!V192+'KBED -- Bedford Data'!V192)/2</f>
        <v>45.900000000000006</v>
      </c>
      <c r="S192">
        <f>+('KBOS -- Logan Data'!W192+'KBED -- Bedford Data'!W192)/2</f>
        <v>53.85</v>
      </c>
      <c r="T192">
        <f>+('KBOS -- Logan Data'!X192+'KBED -- Bedford Data'!X192)/2</f>
        <v>63.349999999999994</v>
      </c>
      <c r="U192">
        <f>+('KBOS -- Logan Data'!Y192+'KBED -- Bedford Data'!Y192)/2</f>
        <v>73.75</v>
      </c>
      <c r="V192">
        <f>+('KBOS -- Logan Data'!Z192+'KBED -- Bedford Data'!Z192)/2</f>
        <v>84.85</v>
      </c>
      <c r="W192">
        <f>+('KBOS -- Logan Data'!AA192+'KBED -- Bedford Data'!AA192)/2</f>
        <v>96.85</v>
      </c>
      <c r="X192">
        <f>+('KBOS -- Logan Data'!AB192+'KBED -- Bedford Data'!AB192)/2</f>
        <v>110</v>
      </c>
      <c r="Y192">
        <f>+('KBOS -- Logan Data'!AH192+'KBED -- Bedford Data'!AH192)/2</f>
        <v>123.94999999999999</v>
      </c>
      <c r="Z192">
        <f>+('KBOS -- Logan Data'!AI192+'KBED -- Bedford Data'!AI192)/2</f>
        <v>138.94999999999999</v>
      </c>
      <c r="AA192">
        <f>+('KBOS -- Logan Data'!AJ192+'KBED -- Bedford Data'!AJ192)/2</f>
        <v>154.69999999999999</v>
      </c>
      <c r="AB192">
        <f>+('KBOS -- Logan Data'!AK192+'KBED -- Bedford Data'!AK192)/2</f>
        <v>171.95</v>
      </c>
      <c r="AC192">
        <f>+('KBOS -- Logan Data'!AL192+'KBED -- Bedford Data'!AL192)/2</f>
        <v>190.2</v>
      </c>
      <c r="AD192">
        <f>+('KBOS -- Logan Data'!AM192+'KBED -- Bedford Data'!AM192)/2</f>
        <v>209.45</v>
      </c>
      <c r="AE192">
        <f>+('KBOS -- Logan Data'!AN192+'KBED -- Bedford Data'!AN192)/2</f>
        <v>229.95</v>
      </c>
      <c r="AF192">
        <f>+('KBOS -- Logan Data'!AO192+'KBED -- Bedford Data'!AO192)/2</f>
        <v>251.45</v>
      </c>
      <c r="AG192">
        <f>+('KBOS -- Logan Data'!AP192+'KBED -- Bedford Data'!AP192)/2</f>
        <v>273.70000000000005</v>
      </c>
      <c r="AH192">
        <f>+('KBOS -- Logan Data'!AQ192+'KBED -- Bedford Data'!AQ192)/2</f>
        <v>297.10000000000002</v>
      </c>
      <c r="AI192">
        <f>+('KBOS -- Logan Data'!AR192+'KBED -- Bedford Data'!AR192)/2</f>
        <v>321.29999999999995</v>
      </c>
    </row>
    <row r="193" spans="1:35" x14ac:dyDescent="0.25">
      <c r="A193" s="1">
        <v>42156</v>
      </c>
      <c r="B193">
        <f>+('KBOS -- Logan Data'!B193+'KBED -- Bedford Data'!B193)/2</f>
        <v>0</v>
      </c>
      <c r="C193">
        <f>+('KBOS -- Logan Data'!C193+'KBED -- Bedford Data'!C193)/2</f>
        <v>0</v>
      </c>
      <c r="D193">
        <f>+('KBOS -- Logan Data'!D193+'KBED -- Bedford Data'!D193)/2</f>
        <v>0</v>
      </c>
      <c r="E193">
        <f>+('KBOS -- Logan Data'!E193+'KBED -- Bedford Data'!E193)/2</f>
        <v>0</v>
      </c>
      <c r="F193">
        <f>+('KBOS -- Logan Data'!F193+'KBED -- Bedford Data'!F193)/2</f>
        <v>0</v>
      </c>
      <c r="G193">
        <f>+('KBOS -- Logan Data'!G193+'KBED -- Bedford Data'!G193)/2</f>
        <v>0.05</v>
      </c>
      <c r="H193">
        <f>+('KBOS -- Logan Data'!H193+'KBED -- Bedford Data'!H193)/2</f>
        <v>0.1</v>
      </c>
      <c r="I193">
        <f>+('KBOS -- Logan Data'!I193+'KBED -- Bedford Data'!I193)/2</f>
        <v>0.2</v>
      </c>
      <c r="J193">
        <f>+('KBOS -- Logan Data'!J193+'KBED -- Bedford Data'!J193)/2</f>
        <v>0.35</v>
      </c>
      <c r="K193">
        <f>+('KBOS -- Logan Data'!K193+'KBED -- Bedford Data'!K193)/2</f>
        <v>0.95000000000000007</v>
      </c>
      <c r="L193">
        <f>+('KBOS -- Logan Data'!L193+'KBED -- Bedford Data'!L193)/2</f>
        <v>2.4</v>
      </c>
      <c r="M193">
        <f>+('KBOS -- Logan Data'!M193+'KBED -- Bedford Data'!M193)/2</f>
        <v>4.5999999999999996</v>
      </c>
      <c r="N193">
        <f>+('KBOS -- Logan Data'!R193+'KBED -- Bedford Data'!R193)/2</f>
        <v>7.45</v>
      </c>
      <c r="O193">
        <f>+('KBOS -- Logan Data'!S193+'KBED -- Bedford Data'!S193)/2</f>
        <v>10.649999999999999</v>
      </c>
      <c r="P193">
        <f>+('KBOS -- Logan Data'!T193+'KBED -- Bedford Data'!T193)/2</f>
        <v>14.049999999999999</v>
      </c>
      <c r="Q193">
        <f>+('KBOS -- Logan Data'!U193+'KBED -- Bedford Data'!U193)/2</f>
        <v>18.049999999999997</v>
      </c>
      <c r="R193">
        <f>+('KBOS -- Logan Data'!V193+'KBED -- Bedford Data'!V193)/2</f>
        <v>22.7</v>
      </c>
      <c r="S193">
        <f>+('KBOS -- Logan Data'!W193+'KBED -- Bedford Data'!W193)/2</f>
        <v>28.25</v>
      </c>
      <c r="T193">
        <f>+('KBOS -- Logan Data'!X193+'KBED -- Bedford Data'!X193)/2</f>
        <v>34.25</v>
      </c>
      <c r="U193">
        <f>+('KBOS -- Logan Data'!Y193+'KBED -- Bedford Data'!Y193)/2</f>
        <v>41.75</v>
      </c>
      <c r="V193">
        <f>+('KBOS -- Logan Data'!Z193+'KBED -- Bedford Data'!Z193)/2</f>
        <v>49.7</v>
      </c>
      <c r="W193">
        <f>+('KBOS -- Logan Data'!AA193+'KBED -- Bedford Data'!AA193)/2</f>
        <v>58.900000000000006</v>
      </c>
      <c r="X193">
        <f>+('KBOS -- Logan Data'!AB193+'KBED -- Bedford Data'!AB193)/2</f>
        <v>68.5</v>
      </c>
      <c r="Y193">
        <f>+('KBOS -- Logan Data'!AH193+'KBED -- Bedford Data'!AH193)/2</f>
        <v>78.699999999999989</v>
      </c>
      <c r="Z193">
        <f>+('KBOS -- Logan Data'!AI193+'KBED -- Bedford Data'!AI193)/2</f>
        <v>90.050000000000011</v>
      </c>
      <c r="AA193">
        <f>+('KBOS -- Logan Data'!AJ193+'KBED -- Bedford Data'!AJ193)/2</f>
        <v>102.1</v>
      </c>
      <c r="AB193">
        <f>+('KBOS -- Logan Data'!AK193+'KBED -- Bedford Data'!AK193)/2</f>
        <v>115.95</v>
      </c>
      <c r="AC193">
        <f>+('KBOS -- Logan Data'!AL193+'KBED -- Bedford Data'!AL193)/2</f>
        <v>130.80000000000001</v>
      </c>
      <c r="AD193">
        <f>+('KBOS -- Logan Data'!AM193+'KBED -- Bedford Data'!AM193)/2</f>
        <v>147.05000000000001</v>
      </c>
      <c r="AE193">
        <f>+('KBOS -- Logan Data'!AN193+'KBED -- Bedford Data'!AN193)/2</f>
        <v>164.7</v>
      </c>
      <c r="AF193">
        <f>+('KBOS -- Logan Data'!AO193+'KBED -- Bedford Data'!AO193)/2</f>
        <v>183.75</v>
      </c>
      <c r="AG193">
        <f>+('KBOS -- Logan Data'!AP193+'KBED -- Bedford Data'!AP193)/2</f>
        <v>203.75</v>
      </c>
      <c r="AH193">
        <f>+('KBOS -- Logan Data'!AQ193+'KBED -- Bedford Data'!AQ193)/2</f>
        <v>224.45</v>
      </c>
      <c r="AI193">
        <f>+('KBOS -- Logan Data'!AR193+'KBED -- Bedford Data'!AR193)/2</f>
        <v>246.39999999999998</v>
      </c>
    </row>
    <row r="194" spans="1:35" x14ac:dyDescent="0.25">
      <c r="A194" s="1">
        <v>42186</v>
      </c>
      <c r="B194">
        <f>+('KBOS -- Logan Data'!B194+'KBED -- Bedford Data'!B194)/2</f>
        <v>0</v>
      </c>
      <c r="C194">
        <f>+('KBOS -- Logan Data'!C194+'KBED -- Bedford Data'!C194)/2</f>
        <v>0</v>
      </c>
      <c r="D194">
        <f>+('KBOS -- Logan Data'!D194+'KBED -- Bedford Data'!D194)/2</f>
        <v>0</v>
      </c>
      <c r="E194">
        <f>+('KBOS -- Logan Data'!E194+'KBED -- Bedford Data'!E194)/2</f>
        <v>0</v>
      </c>
      <c r="F194">
        <f>+('KBOS -- Logan Data'!F194+'KBED -- Bedford Data'!F194)/2</f>
        <v>0</v>
      </c>
      <c r="G194">
        <f>+('KBOS -- Logan Data'!G194+'KBED -- Bedford Data'!G194)/2</f>
        <v>0</v>
      </c>
      <c r="H194">
        <f>+('KBOS -- Logan Data'!H194+'KBED -- Bedford Data'!H194)/2</f>
        <v>0</v>
      </c>
      <c r="I194">
        <f>+('KBOS -- Logan Data'!I194+'KBED -- Bedford Data'!I194)/2</f>
        <v>0</v>
      </c>
      <c r="J194">
        <f>+('KBOS -- Logan Data'!J194+'KBED -- Bedford Data'!J194)/2</f>
        <v>0</v>
      </c>
      <c r="K194">
        <f>+('KBOS -- Logan Data'!K194+'KBED -- Bedford Data'!K194)/2</f>
        <v>0</v>
      </c>
      <c r="L194">
        <f>+('KBOS -- Logan Data'!L194+'KBED -- Bedford Data'!L194)/2</f>
        <v>0</v>
      </c>
      <c r="M194">
        <f>+('KBOS -- Logan Data'!M194+'KBED -- Bedford Data'!M194)/2</f>
        <v>0</v>
      </c>
      <c r="N194">
        <f>+('KBOS -- Logan Data'!R194+'KBED -- Bedford Data'!R194)/2</f>
        <v>0</v>
      </c>
      <c r="O194">
        <f>+('KBOS -- Logan Data'!S194+'KBED -- Bedford Data'!S194)/2</f>
        <v>0</v>
      </c>
      <c r="P194">
        <f>+('KBOS -- Logan Data'!T194+'KBED -- Bedford Data'!T194)/2</f>
        <v>0.05</v>
      </c>
      <c r="Q194">
        <f>+('KBOS -- Logan Data'!U194+'KBED -- Bedford Data'!U194)/2</f>
        <v>0.1</v>
      </c>
      <c r="R194">
        <f>+('KBOS -- Logan Data'!V194+'KBED -- Bedford Data'!V194)/2</f>
        <v>0.2</v>
      </c>
      <c r="S194">
        <f>+('KBOS -- Logan Data'!W194+'KBED -- Bedford Data'!W194)/2</f>
        <v>0.35</v>
      </c>
      <c r="T194">
        <f>+('KBOS -- Logan Data'!X194+'KBED -- Bedford Data'!X194)/2</f>
        <v>0.65</v>
      </c>
      <c r="U194">
        <f>+('KBOS -- Logan Data'!Y194+'KBED -- Bedford Data'!Y194)/2</f>
        <v>1.2</v>
      </c>
      <c r="V194">
        <f>+('KBOS -- Logan Data'!Z194+'KBED -- Bedford Data'!Z194)/2</f>
        <v>1.75</v>
      </c>
      <c r="W194">
        <f>+('KBOS -- Logan Data'!AA194+'KBED -- Bedford Data'!AA194)/2</f>
        <v>2.6</v>
      </c>
      <c r="X194">
        <f>+('KBOS -- Logan Data'!AB194+'KBED -- Bedford Data'!AB194)/2</f>
        <v>3.75</v>
      </c>
      <c r="Y194">
        <f>+('KBOS -- Logan Data'!AH194+'KBED -- Bedford Data'!AH194)/2</f>
        <v>5.1499999999999995</v>
      </c>
      <c r="Z194">
        <f>+('KBOS -- Logan Data'!AI194+'KBED -- Bedford Data'!AI194)/2</f>
        <v>6.95</v>
      </c>
      <c r="AA194">
        <f>+('KBOS -- Logan Data'!AJ194+'KBED -- Bedford Data'!AJ194)/2</f>
        <v>9.5</v>
      </c>
      <c r="AB194">
        <f>+('KBOS -- Logan Data'!AK194+'KBED -- Bedford Data'!AK194)/2</f>
        <v>13.4</v>
      </c>
      <c r="AC194">
        <f>+('KBOS -- Logan Data'!AL194+'KBED -- Bedford Data'!AL194)/2</f>
        <v>18.100000000000001</v>
      </c>
      <c r="AD194">
        <f>+('KBOS -- Logan Data'!AM194+'KBED -- Bedford Data'!AM194)/2</f>
        <v>23.9</v>
      </c>
      <c r="AE194">
        <f>+('KBOS -- Logan Data'!AN194+'KBED -- Bedford Data'!AN194)/2</f>
        <v>30.9</v>
      </c>
      <c r="AF194">
        <f>+('KBOS -- Logan Data'!AO194+'KBED -- Bedford Data'!AO194)/2</f>
        <v>39.299999999999997</v>
      </c>
      <c r="AG194">
        <f>+('KBOS -- Logan Data'!AP194+'KBED -- Bedford Data'!AP194)/2</f>
        <v>49.45</v>
      </c>
      <c r="AH194">
        <f>+('KBOS -- Logan Data'!AQ194+'KBED -- Bedford Data'!AQ194)/2</f>
        <v>60</v>
      </c>
      <c r="AI194">
        <f>+('KBOS -- Logan Data'!AR194+'KBED -- Bedford Data'!AR194)/2</f>
        <v>72.050000000000011</v>
      </c>
    </row>
    <row r="195" spans="1:35" x14ac:dyDescent="0.25">
      <c r="A195" s="1">
        <v>42217</v>
      </c>
      <c r="B195">
        <f>+('KBOS -- Logan Data'!B195+'KBED -- Bedford Data'!B195)/2</f>
        <v>0</v>
      </c>
      <c r="C195">
        <f>+('KBOS -- Logan Data'!C195+'KBED -- Bedford Data'!C195)/2</f>
        <v>0</v>
      </c>
      <c r="D195">
        <f>+('KBOS -- Logan Data'!D195+'KBED -- Bedford Data'!D195)/2</f>
        <v>0</v>
      </c>
      <c r="E195">
        <f>+('KBOS -- Logan Data'!E195+'KBED -- Bedford Data'!E195)/2</f>
        <v>0</v>
      </c>
      <c r="F195">
        <f>+('KBOS -- Logan Data'!F195+'KBED -- Bedford Data'!F195)/2</f>
        <v>0</v>
      </c>
      <c r="G195">
        <f>+('KBOS -- Logan Data'!G195+'KBED -- Bedford Data'!G195)/2</f>
        <v>0</v>
      </c>
      <c r="H195">
        <f>+('KBOS -- Logan Data'!H195+'KBED -- Bedford Data'!H195)/2</f>
        <v>0</v>
      </c>
      <c r="I195">
        <f>+('KBOS -- Logan Data'!I195+'KBED -- Bedford Data'!I195)/2</f>
        <v>0</v>
      </c>
      <c r="J195">
        <f>+('KBOS -- Logan Data'!J195+'KBED -- Bedford Data'!J195)/2</f>
        <v>0</v>
      </c>
      <c r="K195">
        <f>+('KBOS -- Logan Data'!K195+'KBED -- Bedford Data'!K195)/2</f>
        <v>0</v>
      </c>
      <c r="L195">
        <f>+('KBOS -- Logan Data'!L195+'KBED -- Bedford Data'!L195)/2</f>
        <v>0</v>
      </c>
      <c r="M195">
        <f>+('KBOS -- Logan Data'!M195+'KBED -- Bedford Data'!M195)/2</f>
        <v>0</v>
      </c>
      <c r="N195">
        <f>+('KBOS -- Logan Data'!R195+'KBED -- Bedford Data'!R195)/2</f>
        <v>0</v>
      </c>
      <c r="O195">
        <f>+('KBOS -- Logan Data'!S195+'KBED -- Bedford Data'!S195)/2</f>
        <v>0</v>
      </c>
      <c r="P195">
        <f>+('KBOS -- Logan Data'!T195+'KBED -- Bedford Data'!T195)/2</f>
        <v>0</v>
      </c>
      <c r="Q195">
        <f>+('KBOS -- Logan Data'!U195+'KBED -- Bedford Data'!U195)/2</f>
        <v>0.05</v>
      </c>
      <c r="R195">
        <f>+('KBOS -- Logan Data'!V195+'KBED -- Bedford Data'!V195)/2</f>
        <v>0.2</v>
      </c>
      <c r="S195">
        <f>+('KBOS -- Logan Data'!W195+'KBED -- Bedford Data'!W195)/2</f>
        <v>0.6</v>
      </c>
      <c r="T195">
        <f>+('KBOS -- Logan Data'!X195+'KBED -- Bedford Data'!X195)/2</f>
        <v>1.1000000000000001</v>
      </c>
      <c r="U195">
        <f>+('KBOS -- Logan Data'!Y195+'KBED -- Bedford Data'!Y195)/2</f>
        <v>1.9</v>
      </c>
      <c r="V195">
        <f>+('KBOS -- Logan Data'!Z195+'KBED -- Bedford Data'!Z195)/2</f>
        <v>2.95</v>
      </c>
      <c r="W195">
        <f>+('KBOS -- Logan Data'!AA195+'KBED -- Bedford Data'!AA195)/2</f>
        <v>4.25</v>
      </c>
      <c r="X195">
        <f>+('KBOS -- Logan Data'!AB195+'KBED -- Bedford Data'!AB195)/2</f>
        <v>5.6</v>
      </c>
      <c r="Y195">
        <f>+('KBOS -- Logan Data'!AH195+'KBED -- Bedford Data'!AH195)/2</f>
        <v>7.25</v>
      </c>
      <c r="Z195">
        <f>+('KBOS -- Logan Data'!AI195+'KBED -- Bedford Data'!AI195)/2</f>
        <v>9.0500000000000007</v>
      </c>
      <c r="AA195">
        <f>+('KBOS -- Logan Data'!AJ195+'KBED -- Bedford Data'!AJ195)/2</f>
        <v>11.35</v>
      </c>
      <c r="AB195">
        <f>+('KBOS -- Logan Data'!AK195+'KBED -- Bedford Data'!AK195)/2</f>
        <v>14</v>
      </c>
      <c r="AC195">
        <f>+('KBOS -- Logan Data'!AL195+'KBED -- Bedford Data'!AL195)/2</f>
        <v>17.399999999999999</v>
      </c>
      <c r="AD195">
        <f>+('KBOS -- Logan Data'!AM195+'KBED -- Bedford Data'!AM195)/2</f>
        <v>22</v>
      </c>
      <c r="AE195">
        <f>+('KBOS -- Logan Data'!AN195+'KBED -- Bedford Data'!AN195)/2</f>
        <v>27.55</v>
      </c>
      <c r="AF195">
        <f>+('KBOS -- Logan Data'!AO195+'KBED -- Bedford Data'!AO195)/2</f>
        <v>33.950000000000003</v>
      </c>
      <c r="AG195">
        <f>+('KBOS -- Logan Data'!AP195+'KBED -- Bedford Data'!AP195)/2</f>
        <v>42.55</v>
      </c>
      <c r="AH195">
        <f>+('KBOS -- Logan Data'!AQ195+'KBED -- Bedford Data'!AQ195)/2</f>
        <v>52.95</v>
      </c>
      <c r="AI195">
        <f>+('KBOS -- Logan Data'!AR195+'KBED -- Bedford Data'!AR195)/2</f>
        <v>65.3</v>
      </c>
    </row>
    <row r="196" spans="1:35" x14ac:dyDescent="0.25">
      <c r="A196" s="1">
        <v>42248</v>
      </c>
      <c r="B196">
        <f>+('KBOS -- Logan Data'!B196+'KBED -- Bedford Data'!B196)/2</f>
        <v>0.4</v>
      </c>
      <c r="C196">
        <f>+('KBOS -- Logan Data'!C196+'KBED -- Bedford Data'!C196)/2</f>
        <v>0.55000000000000004</v>
      </c>
      <c r="D196">
        <f>+('KBOS -- Logan Data'!D196+'KBED -- Bedford Data'!D196)/2</f>
        <v>0.7</v>
      </c>
      <c r="E196">
        <f>+('KBOS -- Logan Data'!E196+'KBED -- Bedford Data'!E196)/2</f>
        <v>0.95</v>
      </c>
      <c r="F196">
        <f>+('KBOS -- Logan Data'!F196+'KBED -- Bedford Data'!F196)/2</f>
        <v>1.1499999999999999</v>
      </c>
      <c r="G196">
        <f>+('KBOS -- Logan Data'!G196+'KBED -- Bedford Data'!G196)/2</f>
        <v>1.4</v>
      </c>
      <c r="H196">
        <f>+('KBOS -- Logan Data'!H196+'KBED -- Bedford Data'!H196)/2</f>
        <v>1.85</v>
      </c>
      <c r="I196">
        <f>+('KBOS -- Logan Data'!I196+'KBED -- Bedford Data'!I196)/2</f>
        <v>2.2999999999999998</v>
      </c>
      <c r="J196">
        <f>+('KBOS -- Logan Data'!J196+'KBED -- Bedford Data'!J196)/2</f>
        <v>2.95</v>
      </c>
      <c r="K196">
        <f>+('KBOS -- Logan Data'!K196+'KBED -- Bedford Data'!K196)/2</f>
        <v>3.8</v>
      </c>
      <c r="L196">
        <f>+('KBOS -- Logan Data'!L196+'KBED -- Bedford Data'!L196)/2</f>
        <v>4.9000000000000004</v>
      </c>
      <c r="M196">
        <f>+('KBOS -- Logan Data'!M196+'KBED -- Bedford Data'!M196)/2</f>
        <v>6.15</v>
      </c>
      <c r="N196">
        <f>+('KBOS -- Logan Data'!R196+'KBED -- Bedford Data'!R196)/2</f>
        <v>7.75</v>
      </c>
      <c r="O196">
        <f>+('KBOS -- Logan Data'!S196+'KBED -- Bedford Data'!S196)/2</f>
        <v>9.5</v>
      </c>
      <c r="P196">
        <f>+('KBOS -- Logan Data'!T196+'KBED -- Bedford Data'!T196)/2</f>
        <v>11.549999999999999</v>
      </c>
      <c r="Q196">
        <f>+('KBOS -- Logan Data'!U196+'KBED -- Bedford Data'!U196)/2</f>
        <v>13.600000000000001</v>
      </c>
      <c r="R196">
        <f>+('KBOS -- Logan Data'!V196+'KBED -- Bedford Data'!V196)/2</f>
        <v>16.05</v>
      </c>
      <c r="S196">
        <f>+('KBOS -- Logan Data'!W196+'KBED -- Bedford Data'!W196)/2</f>
        <v>18.95</v>
      </c>
      <c r="T196">
        <f>+('KBOS -- Logan Data'!X196+'KBED -- Bedford Data'!X196)/2</f>
        <v>22.1</v>
      </c>
      <c r="U196">
        <f>+('KBOS -- Logan Data'!Y196+'KBED -- Bedford Data'!Y196)/2</f>
        <v>25.95</v>
      </c>
      <c r="V196">
        <f>+('KBOS -- Logan Data'!Z196+'KBED -- Bedford Data'!Z196)/2</f>
        <v>30.25</v>
      </c>
      <c r="W196">
        <f>+('KBOS -- Logan Data'!AA196+'KBED -- Bedford Data'!AA196)/2</f>
        <v>35.049999999999997</v>
      </c>
      <c r="X196">
        <f>+('KBOS -- Logan Data'!AB196+'KBED -- Bedford Data'!AB196)/2</f>
        <v>40.5</v>
      </c>
      <c r="Y196">
        <f>+('KBOS -- Logan Data'!AH196+'KBED -- Bedford Data'!AH196)/2</f>
        <v>46.900000000000006</v>
      </c>
      <c r="Z196">
        <f>+('KBOS -- Logan Data'!AI196+'KBED -- Bedford Data'!AI196)/2</f>
        <v>53.85</v>
      </c>
      <c r="AA196">
        <f>+('KBOS -- Logan Data'!AJ196+'KBED -- Bedford Data'!AJ196)/2</f>
        <v>62.05</v>
      </c>
      <c r="AB196">
        <f>+('KBOS -- Logan Data'!AK196+'KBED -- Bedford Data'!AK196)/2</f>
        <v>71.849999999999994</v>
      </c>
      <c r="AC196">
        <f>+('KBOS -- Logan Data'!AL196+'KBED -- Bedford Data'!AL196)/2</f>
        <v>83.1</v>
      </c>
      <c r="AD196">
        <f>+('KBOS -- Logan Data'!AM196+'KBED -- Bedford Data'!AM196)/2</f>
        <v>96.35</v>
      </c>
      <c r="AE196">
        <f>+('KBOS -- Logan Data'!AN196+'KBED -- Bedford Data'!AN196)/2</f>
        <v>110.6</v>
      </c>
      <c r="AF196">
        <f>+('KBOS -- Logan Data'!AO196+'KBED -- Bedford Data'!AO196)/2</f>
        <v>126.2</v>
      </c>
      <c r="AG196">
        <f>+('KBOS -- Logan Data'!AP196+'KBED -- Bedford Data'!AP196)/2</f>
        <v>142.69999999999999</v>
      </c>
      <c r="AH196">
        <f>+('KBOS -- Logan Data'!AQ196+'KBED -- Bedford Data'!AQ196)/2</f>
        <v>160.15</v>
      </c>
      <c r="AI196">
        <f>+('KBOS -- Logan Data'!AR196+'KBED -- Bedford Data'!AR196)/2</f>
        <v>178.95</v>
      </c>
    </row>
    <row r="197" spans="1:35" x14ac:dyDescent="0.25">
      <c r="A197" s="1">
        <v>42278</v>
      </c>
      <c r="B197">
        <f>+('KBOS -- Logan Data'!B197+'KBED -- Bedford Data'!B197)/2</f>
        <v>13.95</v>
      </c>
      <c r="C197">
        <f>+('KBOS -- Logan Data'!C197+'KBED -- Bedford Data'!C197)/2</f>
        <v>16.55</v>
      </c>
      <c r="D197">
        <f>+('KBOS -- Logan Data'!D197+'KBED -- Bedford Data'!D197)/2</f>
        <v>19.600000000000001</v>
      </c>
      <c r="E197">
        <f>+('KBOS -- Logan Data'!E197+'KBED -- Bedford Data'!E197)/2</f>
        <v>22.9</v>
      </c>
      <c r="F197">
        <f>+('KBOS -- Logan Data'!F197+'KBED -- Bedford Data'!F197)/2</f>
        <v>26.700000000000003</v>
      </c>
      <c r="G197">
        <f>+('KBOS -- Logan Data'!G197+'KBED -- Bedford Data'!G197)/2</f>
        <v>31.049999999999997</v>
      </c>
      <c r="H197">
        <f>+('KBOS -- Logan Data'!H197+'KBED -- Bedford Data'!H197)/2</f>
        <v>36.050000000000004</v>
      </c>
      <c r="I197">
        <f>+('KBOS -- Logan Data'!I197+'KBED -- Bedford Data'!I197)/2</f>
        <v>41.8</v>
      </c>
      <c r="J197">
        <f>+('KBOS -- Logan Data'!J197+'KBED -- Bedford Data'!J197)/2</f>
        <v>48.4</v>
      </c>
      <c r="K197">
        <f>+('KBOS -- Logan Data'!K197+'KBED -- Bedford Data'!K197)/2</f>
        <v>56.1</v>
      </c>
      <c r="L197">
        <f>+('KBOS -- Logan Data'!L197+'KBED -- Bedford Data'!L197)/2</f>
        <v>64.849999999999994</v>
      </c>
      <c r="M197">
        <f>+('KBOS -- Logan Data'!M197+'KBED -- Bedford Data'!M197)/2</f>
        <v>74.849999999999994</v>
      </c>
      <c r="N197">
        <f>+('KBOS -- Logan Data'!R197+'KBED -- Bedford Data'!R197)/2</f>
        <v>86.05</v>
      </c>
      <c r="O197">
        <f>+('KBOS -- Logan Data'!S197+'KBED -- Bedford Data'!S197)/2</f>
        <v>99.05</v>
      </c>
      <c r="P197">
        <f>+('KBOS -- Logan Data'!T197+'KBED -- Bedford Data'!T197)/2</f>
        <v>113.19999999999999</v>
      </c>
      <c r="Q197">
        <f>+('KBOS -- Logan Data'!U197+'KBED -- Bedford Data'!U197)/2</f>
        <v>129.39999999999998</v>
      </c>
      <c r="R197">
        <f>+('KBOS -- Logan Data'!V197+'KBED -- Bedford Data'!V197)/2</f>
        <v>147.35</v>
      </c>
      <c r="S197">
        <f>+('KBOS -- Logan Data'!W197+'KBED -- Bedford Data'!W197)/2</f>
        <v>166.8</v>
      </c>
      <c r="T197">
        <f>+('KBOS -- Logan Data'!X197+'KBED -- Bedford Data'!X197)/2</f>
        <v>187.5</v>
      </c>
      <c r="U197">
        <f>+('KBOS -- Logan Data'!Y197+'KBED -- Bedford Data'!Y197)/2</f>
        <v>208.95</v>
      </c>
      <c r="V197">
        <f>+('KBOS -- Logan Data'!Z197+'KBED -- Bedford Data'!Z197)/2</f>
        <v>232</v>
      </c>
      <c r="W197">
        <f>+('KBOS -- Logan Data'!AA197+'KBED -- Bedford Data'!AA197)/2</f>
        <v>255.9</v>
      </c>
      <c r="X197">
        <f>+('KBOS -- Logan Data'!AB197+'KBED -- Bedford Data'!AB197)/2</f>
        <v>280.70000000000005</v>
      </c>
      <c r="Y197">
        <f>+('KBOS -- Logan Data'!AH197+'KBED -- Bedford Data'!AH197)/2</f>
        <v>306.39999999999998</v>
      </c>
      <c r="Z197">
        <f>+('KBOS -- Logan Data'!AI197+'KBED -- Bedford Data'!AI197)/2</f>
        <v>332.6</v>
      </c>
      <c r="AA197">
        <f>+('KBOS -- Logan Data'!AJ197+'KBED -- Bedford Data'!AJ197)/2</f>
        <v>359.54999999999995</v>
      </c>
      <c r="AB197">
        <f>+('KBOS -- Logan Data'!AK197+'KBED -- Bedford Data'!AK197)/2</f>
        <v>386.8</v>
      </c>
      <c r="AC197">
        <f>+('KBOS -- Logan Data'!AL197+'KBED -- Bedford Data'!AL197)/2</f>
        <v>414.95</v>
      </c>
      <c r="AD197">
        <f>+('KBOS -- Logan Data'!AM197+'KBED -- Bedford Data'!AM197)/2</f>
        <v>443.4</v>
      </c>
      <c r="AE197">
        <f>+('KBOS -- Logan Data'!AN197+'KBED -- Bedford Data'!AN197)/2</f>
        <v>472.25</v>
      </c>
      <c r="AF197">
        <f>+('KBOS -- Logan Data'!AO197+'KBED -- Bedford Data'!AO197)/2</f>
        <v>501.65</v>
      </c>
      <c r="AG197">
        <f>+('KBOS -- Logan Data'!AP197+'KBED -- Bedford Data'!AP197)/2</f>
        <v>531.34999999999991</v>
      </c>
      <c r="AH197">
        <f>+('KBOS -- Logan Data'!AQ197+'KBED -- Bedford Data'!AQ197)/2</f>
        <v>561.45000000000005</v>
      </c>
      <c r="AI197">
        <f>+('KBOS -- Logan Data'!AR197+'KBED -- Bedford Data'!AR197)/2</f>
        <v>591.79999999999995</v>
      </c>
    </row>
    <row r="198" spans="1:35" x14ac:dyDescent="0.25">
      <c r="A198" s="1">
        <v>42309</v>
      </c>
      <c r="B198">
        <f>+('KBOS -- Logan Data'!B198+'KBED -- Bedford Data'!B198)/2</f>
        <v>40.450000000000003</v>
      </c>
      <c r="C198">
        <f>+('KBOS -- Logan Data'!C198+'KBED -- Bedford Data'!C198)/2</f>
        <v>47.550000000000004</v>
      </c>
      <c r="D198">
        <f>+('KBOS -- Logan Data'!D198+'KBED -- Bedford Data'!D198)/2</f>
        <v>55.400000000000006</v>
      </c>
      <c r="E198">
        <f>+('KBOS -- Logan Data'!E198+'KBED -- Bedford Data'!E198)/2</f>
        <v>63.949999999999996</v>
      </c>
      <c r="F198">
        <f>+('KBOS -- Logan Data'!F198+'KBED -- Bedford Data'!F198)/2</f>
        <v>73.5</v>
      </c>
      <c r="G198">
        <f>+('KBOS -- Logan Data'!G198+'KBED -- Bedford Data'!G198)/2</f>
        <v>84</v>
      </c>
      <c r="H198">
        <f>+('KBOS -- Logan Data'!H198+'KBED -- Bedford Data'!H198)/2</f>
        <v>95.2</v>
      </c>
      <c r="I198">
        <f>+('KBOS -- Logan Data'!I198+'KBED -- Bedford Data'!I198)/2</f>
        <v>107.69999999999999</v>
      </c>
      <c r="J198">
        <f>+('KBOS -- Logan Data'!J198+'KBED -- Bedford Data'!J198)/2</f>
        <v>121.2</v>
      </c>
      <c r="K198">
        <f>+('KBOS -- Logan Data'!K198+'KBED -- Bedford Data'!K198)/2</f>
        <v>135.85</v>
      </c>
      <c r="L198">
        <f>+('KBOS -- Logan Data'!L198+'KBED -- Bedford Data'!L198)/2</f>
        <v>151.9</v>
      </c>
      <c r="M198">
        <f>+('KBOS -- Logan Data'!M198+'KBED -- Bedford Data'!M198)/2</f>
        <v>169.2</v>
      </c>
      <c r="N198">
        <f>+('KBOS -- Logan Data'!R198+'KBED -- Bedford Data'!R198)/2</f>
        <v>187.4</v>
      </c>
      <c r="O198">
        <f>+('KBOS -- Logan Data'!S198+'KBED -- Bedford Data'!S198)/2</f>
        <v>206.85</v>
      </c>
      <c r="P198">
        <f>+('KBOS -- Logan Data'!T198+'KBED -- Bedford Data'!T198)/2</f>
        <v>227.35</v>
      </c>
      <c r="Q198">
        <f>+('KBOS -- Logan Data'!U198+'KBED -- Bedford Data'!U198)/2</f>
        <v>248.5</v>
      </c>
      <c r="R198">
        <f>+('KBOS -- Logan Data'!V198+'KBED -- Bedford Data'!V198)/2</f>
        <v>270.60000000000002</v>
      </c>
      <c r="S198">
        <f>+('KBOS -- Logan Data'!W198+'KBED -- Bedford Data'!W198)/2</f>
        <v>293.70000000000005</v>
      </c>
      <c r="T198">
        <f>+('KBOS -- Logan Data'!X198+'KBED -- Bedford Data'!X198)/2</f>
        <v>317.55</v>
      </c>
      <c r="U198">
        <f>+('KBOS -- Logan Data'!Y198+'KBED -- Bedford Data'!Y198)/2</f>
        <v>342.15</v>
      </c>
      <c r="V198">
        <f>+('KBOS -- Logan Data'!Z198+'KBED -- Bedford Data'!Z198)/2</f>
        <v>367.54999999999995</v>
      </c>
      <c r="W198">
        <f>+('KBOS -- Logan Data'!AA198+'KBED -- Bedford Data'!AA198)/2</f>
        <v>393.75</v>
      </c>
      <c r="X198">
        <f>+('KBOS -- Logan Data'!AB198+'KBED -- Bedford Data'!AB198)/2</f>
        <v>420.65</v>
      </c>
      <c r="Y198">
        <f>+('KBOS -- Logan Data'!AH198+'KBED -- Bedford Data'!AH198)/2</f>
        <v>447.75</v>
      </c>
      <c r="Z198">
        <f>+('KBOS -- Logan Data'!AI198+'KBED -- Bedford Data'!AI198)/2</f>
        <v>475.20000000000005</v>
      </c>
      <c r="AA198">
        <f>+('KBOS -- Logan Data'!AJ198+'KBED -- Bedford Data'!AJ198)/2</f>
        <v>503.1</v>
      </c>
      <c r="AB198">
        <f>+('KBOS -- Logan Data'!AK198+'KBED -- Bedford Data'!AK198)/2</f>
        <v>531.20000000000005</v>
      </c>
      <c r="AC198">
        <f>+('KBOS -- Logan Data'!AL198+'KBED -- Bedford Data'!AL198)/2</f>
        <v>559.6</v>
      </c>
      <c r="AD198">
        <f>+('KBOS -- Logan Data'!AM198+'KBED -- Bedford Data'!AM198)/2</f>
        <v>588.35</v>
      </c>
      <c r="AE198">
        <f>+('KBOS -- Logan Data'!AN198+'KBED -- Bedford Data'!AN198)/2</f>
        <v>617.15000000000009</v>
      </c>
      <c r="AF198">
        <f>+('KBOS -- Logan Data'!AO198+'KBED -- Bedford Data'!AO198)/2</f>
        <v>646.15000000000009</v>
      </c>
      <c r="AG198">
        <f>+('KBOS -- Logan Data'!AP198+'KBED -- Bedford Data'!AP198)/2</f>
        <v>675.25</v>
      </c>
      <c r="AH198">
        <f>+('KBOS -- Logan Data'!AQ198+'KBED -- Bedford Data'!AQ198)/2</f>
        <v>704.55</v>
      </c>
      <c r="AI198">
        <f>+('KBOS -- Logan Data'!AR198+'KBED -- Bedford Data'!AR198)/2</f>
        <v>734.15</v>
      </c>
    </row>
    <row r="199" spans="1:35" x14ac:dyDescent="0.25">
      <c r="A199" s="1">
        <v>42339</v>
      </c>
      <c r="B199">
        <f>+('KBOS -- Logan Data'!B199+'KBED -- Bedford Data'!B199)/2</f>
        <v>50.2</v>
      </c>
      <c r="C199">
        <f>+('KBOS -- Logan Data'!C199+'KBED -- Bedford Data'!C199)/2</f>
        <v>59.1</v>
      </c>
      <c r="D199">
        <f>+('KBOS -- Logan Data'!D199+'KBED -- Bedford Data'!D199)/2</f>
        <v>69.55</v>
      </c>
      <c r="E199">
        <f>+('KBOS -- Logan Data'!E199+'KBED -- Bedford Data'!E199)/2</f>
        <v>81</v>
      </c>
      <c r="F199">
        <f>+('KBOS -- Logan Data'!F199+'KBED -- Bedford Data'!F199)/2</f>
        <v>93.5</v>
      </c>
      <c r="G199">
        <f>+('KBOS -- Logan Data'!G199+'KBED -- Bedford Data'!G199)/2</f>
        <v>107.05</v>
      </c>
      <c r="H199">
        <f>+('KBOS -- Logan Data'!H199+'KBED -- Bedford Data'!H199)/2</f>
        <v>121.55000000000001</v>
      </c>
      <c r="I199">
        <f>+('KBOS -- Logan Data'!I199+'KBED -- Bedford Data'!I199)/2</f>
        <v>137.55000000000001</v>
      </c>
      <c r="J199">
        <f>+('KBOS -- Logan Data'!J199+'KBED -- Bedford Data'!J199)/2</f>
        <v>155.55000000000001</v>
      </c>
      <c r="K199">
        <f>+('KBOS -- Logan Data'!K199+'KBED -- Bedford Data'!K199)/2</f>
        <v>175.39999999999998</v>
      </c>
      <c r="L199">
        <f>+('KBOS -- Logan Data'!L199+'KBED -- Bedford Data'!L199)/2</f>
        <v>196.55</v>
      </c>
      <c r="M199">
        <f>+('KBOS -- Logan Data'!M199+'KBED -- Bedford Data'!M199)/2</f>
        <v>219.1</v>
      </c>
      <c r="N199">
        <f>+('KBOS -- Logan Data'!R199+'KBED -- Bedford Data'!R199)/2</f>
        <v>243.2</v>
      </c>
      <c r="O199">
        <f>+('KBOS -- Logan Data'!S199+'KBED -- Bedford Data'!S199)/2</f>
        <v>268.5</v>
      </c>
      <c r="P199">
        <f>+('KBOS -- Logan Data'!T199+'KBED -- Bedford Data'!T199)/2</f>
        <v>295.14999999999998</v>
      </c>
      <c r="Q199">
        <f>+('KBOS -- Logan Data'!U199+'KBED -- Bedford Data'!U199)/2</f>
        <v>322.60000000000002</v>
      </c>
      <c r="R199">
        <f>+('KBOS -- Logan Data'!V199+'KBED -- Bedford Data'!V199)/2</f>
        <v>350.45</v>
      </c>
      <c r="S199">
        <f>+('KBOS -- Logan Data'!W199+'KBED -- Bedford Data'!W199)/2</f>
        <v>379</v>
      </c>
      <c r="T199">
        <f>+('KBOS -- Logan Data'!X199+'KBED -- Bedford Data'!X199)/2</f>
        <v>407.79999999999995</v>
      </c>
      <c r="U199">
        <f>+('KBOS -- Logan Data'!Y199+'KBED -- Bedford Data'!Y199)/2</f>
        <v>437.2</v>
      </c>
      <c r="V199">
        <f>+('KBOS -- Logan Data'!Z199+'KBED -- Bedford Data'!Z199)/2</f>
        <v>467.09999999999997</v>
      </c>
      <c r="W199">
        <f>+('KBOS -- Logan Data'!AA199+'KBED -- Bedford Data'!AA199)/2</f>
        <v>497.15</v>
      </c>
      <c r="X199">
        <f>+('KBOS -- Logan Data'!AB199+'KBED -- Bedford Data'!AB199)/2</f>
        <v>527.54999999999995</v>
      </c>
      <c r="Y199">
        <f>+('KBOS -- Logan Data'!AH199+'KBED -- Bedford Data'!AH199)/2</f>
        <v>558.1</v>
      </c>
      <c r="Z199">
        <f>+('KBOS -- Logan Data'!AI199+'KBED -- Bedford Data'!AI199)/2</f>
        <v>588.75</v>
      </c>
      <c r="AA199">
        <f>+('KBOS -- Logan Data'!AJ199+'KBED -- Bedford Data'!AJ199)/2</f>
        <v>619.4</v>
      </c>
      <c r="AB199">
        <f>+('KBOS -- Logan Data'!AK199+'KBED -- Bedford Data'!AK199)/2</f>
        <v>650.1</v>
      </c>
      <c r="AC199">
        <f>+('KBOS -- Logan Data'!AL199+'KBED -- Bedford Data'!AL199)/2</f>
        <v>680.84999999999991</v>
      </c>
      <c r="AD199">
        <f>+('KBOS -- Logan Data'!AM199+'KBED -- Bedford Data'!AM199)/2</f>
        <v>711.65000000000009</v>
      </c>
      <c r="AE199">
        <f>+('KBOS -- Logan Data'!AN199+'KBED -- Bedford Data'!AN199)/2</f>
        <v>742.45</v>
      </c>
      <c r="AF199">
        <f>+('KBOS -- Logan Data'!AO199+'KBED -- Bedford Data'!AO199)/2</f>
        <v>773.25</v>
      </c>
      <c r="AG199">
        <f>+('KBOS -- Logan Data'!AP199+'KBED -- Bedford Data'!AP199)/2</f>
        <v>804.2</v>
      </c>
      <c r="AH199">
        <f>+('KBOS -- Logan Data'!AQ199+'KBED -- Bedford Data'!AQ199)/2</f>
        <v>835.2</v>
      </c>
      <c r="AI199">
        <f>+('KBOS -- Logan Data'!AR199+'KBED -- Bedford Data'!AR199)/2</f>
        <v>866.2</v>
      </c>
    </row>
    <row r="200" spans="1:35" x14ac:dyDescent="0.25">
      <c r="A200" s="1">
        <v>42370</v>
      </c>
      <c r="B200">
        <f>+('KBOS -- Logan Data'!B200+'KBED -- Bedford Data'!B200)/2</f>
        <v>257.04999999999995</v>
      </c>
      <c r="C200">
        <f>+('KBOS -- Logan Data'!C200+'KBED -- Bedford Data'!C200)/2</f>
        <v>282.3</v>
      </c>
      <c r="D200">
        <f>+('KBOS -- Logan Data'!D200+'KBED -- Bedford Data'!D200)/2</f>
        <v>308.60000000000002</v>
      </c>
      <c r="E200">
        <f>+('KBOS -- Logan Data'!E200+'KBED -- Bedford Data'!E200)/2</f>
        <v>336.15</v>
      </c>
      <c r="F200">
        <f>+('KBOS -- Logan Data'!F200+'KBED -- Bedford Data'!F200)/2</f>
        <v>364.1</v>
      </c>
      <c r="G200">
        <f>+('KBOS -- Logan Data'!G200+'KBED -- Bedford Data'!G200)/2</f>
        <v>392.5</v>
      </c>
      <c r="H200">
        <f>+('KBOS -- Logan Data'!H200+'KBED -- Bedford Data'!H200)/2</f>
        <v>421.75</v>
      </c>
      <c r="I200">
        <f>+('KBOS -- Logan Data'!I200+'KBED -- Bedford Data'!I200)/2</f>
        <v>451.1</v>
      </c>
      <c r="J200">
        <f>+('KBOS -- Logan Data'!J200+'KBED -- Bedford Data'!J200)/2</f>
        <v>480.6</v>
      </c>
      <c r="K200">
        <f>+('KBOS -- Logan Data'!K200+'KBED -- Bedford Data'!K200)/2</f>
        <v>510.45</v>
      </c>
      <c r="L200">
        <f>+('KBOS -- Logan Data'!L200+'KBED -- Bedford Data'!L200)/2</f>
        <v>540.25</v>
      </c>
      <c r="M200">
        <f>+('KBOS -- Logan Data'!M200+'KBED -- Bedford Data'!M200)/2</f>
        <v>570.35</v>
      </c>
      <c r="N200">
        <f>+('KBOS -- Logan Data'!R200+'KBED -- Bedford Data'!R200)/2</f>
        <v>600.59999999999991</v>
      </c>
      <c r="O200">
        <f>+('KBOS -- Logan Data'!S200+'KBED -- Bedford Data'!S200)/2</f>
        <v>630.90000000000009</v>
      </c>
      <c r="P200">
        <f>+('KBOS -- Logan Data'!T200+'KBED -- Bedford Data'!T200)/2</f>
        <v>661.35</v>
      </c>
      <c r="Q200">
        <f>+('KBOS -- Logan Data'!U200+'KBED -- Bedford Data'!U200)/2</f>
        <v>691.85</v>
      </c>
      <c r="R200">
        <f>+('KBOS -- Logan Data'!V200+'KBED -- Bedford Data'!V200)/2</f>
        <v>722.45</v>
      </c>
      <c r="S200">
        <f>+('KBOS -- Logan Data'!W200+'KBED -- Bedford Data'!W200)/2</f>
        <v>753.15</v>
      </c>
      <c r="T200">
        <f>+('KBOS -- Logan Data'!X200+'KBED -- Bedford Data'!X200)/2</f>
        <v>783.95</v>
      </c>
      <c r="U200">
        <f>+('KBOS -- Logan Data'!Y200+'KBED -- Bedford Data'!Y200)/2</f>
        <v>814.9</v>
      </c>
      <c r="V200">
        <f>+('KBOS -- Logan Data'!Z200+'KBED -- Bedford Data'!Z200)/2</f>
        <v>845.8</v>
      </c>
      <c r="W200">
        <f>+('KBOS -- Logan Data'!AA200+'KBED -- Bedford Data'!AA200)/2</f>
        <v>876.75</v>
      </c>
      <c r="X200">
        <f>+('KBOS -- Logan Data'!AB200+'KBED -- Bedford Data'!AB200)/2</f>
        <v>907.75</v>
      </c>
      <c r="Y200">
        <f>+('KBOS -- Logan Data'!AH200+'KBED -- Bedford Data'!AH200)/2</f>
        <v>938.75</v>
      </c>
      <c r="Z200">
        <f>+('KBOS -- Logan Data'!AI200+'KBED -- Bedford Data'!AI200)/2</f>
        <v>969.75</v>
      </c>
      <c r="AA200">
        <f>+('KBOS -- Logan Data'!AJ200+'KBED -- Bedford Data'!AJ200)/2</f>
        <v>1000.75</v>
      </c>
      <c r="AB200">
        <f>+('KBOS -- Logan Data'!AK200+'KBED -- Bedford Data'!AK200)/2</f>
        <v>1031.75</v>
      </c>
      <c r="AC200">
        <f>+('KBOS -- Logan Data'!AL200+'KBED -- Bedford Data'!AL200)/2</f>
        <v>1062.75</v>
      </c>
      <c r="AD200">
        <f>+('KBOS -- Logan Data'!AM200+'KBED -- Bedford Data'!AM200)/2</f>
        <v>1093.75</v>
      </c>
      <c r="AE200">
        <f>+('KBOS -- Logan Data'!AN200+'KBED -- Bedford Data'!AN200)/2</f>
        <v>1124.75</v>
      </c>
      <c r="AF200">
        <f>+('KBOS -- Logan Data'!AO200+'KBED -- Bedford Data'!AO200)/2</f>
        <v>1155.75</v>
      </c>
      <c r="AG200">
        <f>+('KBOS -- Logan Data'!AP200+'KBED -- Bedford Data'!AP200)/2</f>
        <v>1186.75</v>
      </c>
      <c r="AH200">
        <f>+('KBOS -- Logan Data'!AQ200+'KBED -- Bedford Data'!AQ200)/2</f>
        <v>1217.75</v>
      </c>
      <c r="AI200">
        <f>+('KBOS -- Logan Data'!AR200+'KBED -- Bedford Data'!AR200)/2</f>
        <v>1248.75</v>
      </c>
    </row>
    <row r="201" spans="1:35" x14ac:dyDescent="0.25">
      <c r="A201" s="1">
        <v>42401</v>
      </c>
      <c r="B201">
        <f>+('KBOS -- Logan Data'!B201+'KBED -- Bedford Data'!B201)/2</f>
        <v>240.14999999999998</v>
      </c>
      <c r="C201">
        <f>+('KBOS -- Logan Data'!C201+'KBED -- Bedford Data'!C201)/2</f>
        <v>258.5</v>
      </c>
      <c r="D201">
        <f>+('KBOS -- Logan Data'!D201+'KBED -- Bedford Data'!D201)/2</f>
        <v>277.70000000000005</v>
      </c>
      <c r="E201">
        <f>+('KBOS -- Logan Data'!E201+'KBED -- Bedford Data'!E201)/2</f>
        <v>297.20000000000005</v>
      </c>
      <c r="F201">
        <f>+('KBOS -- Logan Data'!F201+'KBED -- Bedford Data'!F201)/2</f>
        <v>317.75</v>
      </c>
      <c r="G201">
        <f>+('KBOS -- Logan Data'!G201+'KBED -- Bedford Data'!G201)/2</f>
        <v>338.45000000000005</v>
      </c>
      <c r="H201">
        <f>+('KBOS -- Logan Data'!H201+'KBED -- Bedford Data'!H201)/2</f>
        <v>359.95000000000005</v>
      </c>
      <c r="I201">
        <f>+('KBOS -- Logan Data'!I201+'KBED -- Bedford Data'!I201)/2</f>
        <v>381.7</v>
      </c>
      <c r="J201">
        <f>+('KBOS -- Logan Data'!J201+'KBED -- Bedford Data'!J201)/2</f>
        <v>404.15</v>
      </c>
      <c r="K201">
        <f>+('KBOS -- Logan Data'!K201+'KBED -- Bedford Data'!K201)/2</f>
        <v>427.04999999999995</v>
      </c>
      <c r="L201">
        <f>+('KBOS -- Logan Data'!L201+'KBED -- Bedford Data'!L201)/2</f>
        <v>450.55</v>
      </c>
      <c r="M201">
        <f>+('KBOS -- Logan Data'!M201+'KBED -- Bedford Data'!M201)/2</f>
        <v>474.5</v>
      </c>
      <c r="N201">
        <f>+('KBOS -- Logan Data'!R201+'KBED -- Bedford Data'!R201)/2</f>
        <v>499</v>
      </c>
      <c r="O201">
        <f>+('KBOS -- Logan Data'!S201+'KBED -- Bedford Data'!S201)/2</f>
        <v>523.79999999999995</v>
      </c>
      <c r="P201">
        <f>+('KBOS -- Logan Data'!T201+'KBED -- Bedford Data'!T201)/2</f>
        <v>549.20000000000005</v>
      </c>
      <c r="Q201">
        <f>+('KBOS -- Logan Data'!U201+'KBED -- Bedford Data'!U201)/2</f>
        <v>575.1</v>
      </c>
      <c r="R201">
        <f>+('KBOS -- Logan Data'!V201+'KBED -- Bedford Data'!V201)/2</f>
        <v>601.5</v>
      </c>
      <c r="S201">
        <f>+('KBOS -- Logan Data'!W201+'KBED -- Bedford Data'!W201)/2</f>
        <v>628.09999999999991</v>
      </c>
      <c r="T201">
        <f>+('KBOS -- Logan Data'!X201+'KBED -- Bedford Data'!X201)/2</f>
        <v>655.45</v>
      </c>
      <c r="U201">
        <f>+('KBOS -- Logan Data'!Y201+'KBED -- Bedford Data'!Y201)/2</f>
        <v>683.05</v>
      </c>
      <c r="V201">
        <f>+('KBOS -- Logan Data'!Z201+'KBED -- Bedford Data'!Z201)/2</f>
        <v>710.95</v>
      </c>
      <c r="W201">
        <f>+('KBOS -- Logan Data'!AA201+'KBED -- Bedford Data'!AA201)/2</f>
        <v>739.05</v>
      </c>
      <c r="X201">
        <f>+('KBOS -- Logan Data'!AB201+'KBED -- Bedford Data'!AB201)/2</f>
        <v>767.35</v>
      </c>
      <c r="Y201">
        <f>+('KBOS -- Logan Data'!AH201+'KBED -- Bedford Data'!AH201)/2</f>
        <v>795.8</v>
      </c>
      <c r="Z201">
        <f>+('KBOS -- Logan Data'!AI201+'KBED -- Bedford Data'!AI201)/2</f>
        <v>824.5</v>
      </c>
      <c r="AA201">
        <f>+('KBOS -- Logan Data'!AJ201+'KBED -- Bedford Data'!AJ201)/2</f>
        <v>853.25</v>
      </c>
      <c r="AB201">
        <f>+('KBOS -- Logan Data'!AK201+'KBED -- Bedford Data'!AK201)/2</f>
        <v>882.1</v>
      </c>
      <c r="AC201">
        <f>+('KBOS -- Logan Data'!AL201+'KBED -- Bedford Data'!AL201)/2</f>
        <v>911.05</v>
      </c>
      <c r="AD201">
        <f>+('KBOS -- Logan Data'!AM201+'KBED -- Bedford Data'!AM201)/2</f>
        <v>940.05</v>
      </c>
      <c r="AE201">
        <f>+('KBOS -- Logan Data'!AN201+'KBED -- Bedford Data'!AN201)/2</f>
        <v>969.05</v>
      </c>
      <c r="AF201">
        <f>+('KBOS -- Logan Data'!AO201+'KBED -- Bedford Data'!AO201)/2</f>
        <v>998.05</v>
      </c>
      <c r="AG201">
        <f>+('KBOS -- Logan Data'!AP201+'KBED -- Bedford Data'!AP201)/2</f>
        <v>1027.05</v>
      </c>
      <c r="AH201">
        <f>+('KBOS -- Logan Data'!AQ201+'KBED -- Bedford Data'!AQ201)/2</f>
        <v>1056.05</v>
      </c>
      <c r="AI201">
        <f>+('KBOS -- Logan Data'!AR201+'KBED -- Bedford Data'!AR201)/2</f>
        <v>1085.05</v>
      </c>
    </row>
    <row r="202" spans="1:35" x14ac:dyDescent="0.25">
      <c r="A202" s="1">
        <v>42430</v>
      </c>
      <c r="B202">
        <f>+('KBOS -- Logan Data'!B202+'KBED -- Bedford Data'!B202)/2</f>
        <v>69.75</v>
      </c>
      <c r="C202">
        <f>+('KBOS -- Logan Data'!C202+'KBED -- Bedford Data'!C202)/2</f>
        <v>80.800000000000011</v>
      </c>
      <c r="D202">
        <f>+('KBOS -- Logan Data'!D202+'KBED -- Bedford Data'!D202)/2</f>
        <v>93.300000000000011</v>
      </c>
      <c r="E202">
        <f>+('KBOS -- Logan Data'!E202+'KBED -- Bedford Data'!E202)/2</f>
        <v>107.15</v>
      </c>
      <c r="F202">
        <f>+('KBOS -- Logan Data'!F202+'KBED -- Bedford Data'!F202)/2</f>
        <v>122.75</v>
      </c>
      <c r="G202">
        <f>+('KBOS -- Logan Data'!G202+'KBED -- Bedford Data'!G202)/2</f>
        <v>139.69999999999999</v>
      </c>
      <c r="H202">
        <f>+('KBOS -- Logan Data'!H202+'KBED -- Bedford Data'!H202)/2</f>
        <v>158.94999999999999</v>
      </c>
      <c r="I202">
        <f>+('KBOS -- Logan Data'!I202+'KBED -- Bedford Data'!I202)/2</f>
        <v>180</v>
      </c>
      <c r="J202">
        <f>+('KBOS -- Logan Data'!J202+'KBED -- Bedford Data'!J202)/2</f>
        <v>201.64999999999998</v>
      </c>
      <c r="K202">
        <f>+('KBOS -- Logan Data'!K202+'KBED -- Bedford Data'!K202)/2</f>
        <v>224.55</v>
      </c>
      <c r="L202">
        <f>+('KBOS -- Logan Data'!L202+'KBED -- Bedford Data'!L202)/2</f>
        <v>248.25</v>
      </c>
      <c r="M202">
        <f>+('KBOS -- Logan Data'!M202+'KBED -- Bedford Data'!M202)/2</f>
        <v>272.79999999999995</v>
      </c>
      <c r="N202">
        <f>+('KBOS -- Logan Data'!R202+'KBED -- Bedford Data'!R202)/2</f>
        <v>298.04999999999995</v>
      </c>
      <c r="O202">
        <f>+('KBOS -- Logan Data'!S202+'KBED -- Bedford Data'!S202)/2</f>
        <v>323.85000000000002</v>
      </c>
      <c r="P202">
        <f>+('KBOS -- Logan Data'!T202+'KBED -- Bedford Data'!T202)/2</f>
        <v>350.15</v>
      </c>
      <c r="Q202">
        <f>+('KBOS -- Logan Data'!U202+'KBED -- Bedford Data'!U202)/2</f>
        <v>377.1</v>
      </c>
      <c r="R202">
        <f>+('KBOS -- Logan Data'!V202+'KBED -- Bedford Data'!V202)/2</f>
        <v>404.2</v>
      </c>
      <c r="S202">
        <f>+('KBOS -- Logan Data'!W202+'KBED -- Bedford Data'!W202)/2</f>
        <v>431.65</v>
      </c>
      <c r="T202">
        <f>+('KBOS -- Logan Data'!X202+'KBED -- Bedford Data'!X202)/2</f>
        <v>459.35</v>
      </c>
      <c r="U202">
        <f>+('KBOS -- Logan Data'!Y202+'KBED -- Bedford Data'!Y202)/2</f>
        <v>487.15</v>
      </c>
      <c r="V202">
        <f>+('KBOS -- Logan Data'!Z202+'KBED -- Bedford Data'!Z202)/2</f>
        <v>515.15</v>
      </c>
      <c r="W202">
        <f>+('KBOS -- Logan Data'!AA202+'KBED -- Bedford Data'!AA202)/2</f>
        <v>543.35</v>
      </c>
      <c r="X202">
        <f>+('KBOS -- Logan Data'!AB202+'KBED -- Bedford Data'!AB202)/2</f>
        <v>571.75</v>
      </c>
      <c r="Y202">
        <f>+('KBOS -- Logan Data'!AH202+'KBED -- Bedford Data'!AH202)/2</f>
        <v>600.54999999999995</v>
      </c>
      <c r="Z202">
        <f>+('KBOS -- Logan Data'!AI202+'KBED -- Bedford Data'!AI202)/2</f>
        <v>629.70000000000005</v>
      </c>
      <c r="AA202">
        <f>+('KBOS -- Logan Data'!AJ202+'KBED -- Bedford Data'!AJ202)/2</f>
        <v>659.2</v>
      </c>
      <c r="AB202">
        <f>+('KBOS -- Logan Data'!AK202+'KBED -- Bedford Data'!AK202)/2</f>
        <v>689</v>
      </c>
      <c r="AC202">
        <f>+('KBOS -- Logan Data'!AL202+'KBED -- Bedford Data'!AL202)/2</f>
        <v>718.95</v>
      </c>
      <c r="AD202">
        <f>+('KBOS -- Logan Data'!AM202+'KBED -- Bedford Data'!AM202)/2</f>
        <v>749.15000000000009</v>
      </c>
      <c r="AE202">
        <f>+('KBOS -- Logan Data'!AN202+'KBED -- Bedford Data'!AN202)/2</f>
        <v>779.45</v>
      </c>
      <c r="AF202">
        <f>+('KBOS -- Logan Data'!AO202+'KBED -- Bedford Data'!AO202)/2</f>
        <v>809.85</v>
      </c>
      <c r="AG202">
        <f>+('KBOS -- Logan Data'!AP202+'KBED -- Bedford Data'!AP202)/2</f>
        <v>840.40000000000009</v>
      </c>
      <c r="AH202">
        <f>+('KBOS -- Logan Data'!AQ202+'KBED -- Bedford Data'!AQ202)/2</f>
        <v>870.85</v>
      </c>
      <c r="AI202">
        <f>+('KBOS -- Logan Data'!AR202+'KBED -- Bedford Data'!AR202)/2</f>
        <v>901.55</v>
      </c>
    </row>
    <row r="203" spans="1:35" x14ac:dyDescent="0.25">
      <c r="A203" s="1">
        <v>42461</v>
      </c>
      <c r="B203">
        <f>+('KBOS -- Logan Data'!B203+'KBED -- Bedford Data'!B203)/2</f>
        <v>43.099999999999994</v>
      </c>
      <c r="C203">
        <f>+('KBOS -- Logan Data'!C203+'KBED -- Bedford Data'!C203)/2</f>
        <v>49.45</v>
      </c>
      <c r="D203">
        <f>+('KBOS -- Logan Data'!D203+'KBED -- Bedford Data'!D203)/2</f>
        <v>56.85</v>
      </c>
      <c r="E203">
        <f>+('KBOS -- Logan Data'!E203+'KBED -- Bedford Data'!E203)/2</f>
        <v>64.8</v>
      </c>
      <c r="F203">
        <f>+('KBOS -- Logan Data'!F203+'KBED -- Bedford Data'!F203)/2</f>
        <v>73.650000000000006</v>
      </c>
      <c r="G203">
        <f>+('KBOS -- Logan Data'!G203+'KBED -- Bedford Data'!G203)/2</f>
        <v>83.65</v>
      </c>
      <c r="H203">
        <f>+('KBOS -- Logan Data'!H203+'KBED -- Bedford Data'!H203)/2</f>
        <v>94.45</v>
      </c>
      <c r="I203">
        <f>+('KBOS -- Logan Data'!I203+'KBED -- Bedford Data'!I203)/2</f>
        <v>106.3</v>
      </c>
      <c r="J203">
        <f>+('KBOS -- Logan Data'!J203+'KBED -- Bedford Data'!J203)/2</f>
        <v>119.45</v>
      </c>
      <c r="K203">
        <f>+('KBOS -- Logan Data'!K203+'KBED -- Bedford Data'!K203)/2</f>
        <v>133.80000000000001</v>
      </c>
      <c r="L203">
        <f>+('KBOS -- Logan Data'!L203+'KBED -- Bedford Data'!L203)/2</f>
        <v>149.94999999999999</v>
      </c>
      <c r="M203">
        <f>+('KBOS -- Logan Data'!M203+'KBED -- Bedford Data'!M203)/2</f>
        <v>167.75</v>
      </c>
      <c r="N203">
        <f>+('KBOS -- Logan Data'!R203+'KBED -- Bedford Data'!R203)/2</f>
        <v>186.65</v>
      </c>
      <c r="O203">
        <f>+('KBOS -- Logan Data'!S203+'KBED -- Bedford Data'!S203)/2</f>
        <v>206.45</v>
      </c>
      <c r="P203">
        <f>+('KBOS -- Logan Data'!T203+'KBED -- Bedford Data'!T203)/2</f>
        <v>227.3</v>
      </c>
      <c r="Q203">
        <f>+('KBOS -- Logan Data'!U203+'KBED -- Bedford Data'!U203)/2</f>
        <v>248.6</v>
      </c>
      <c r="R203">
        <f>+('KBOS -- Logan Data'!V203+'KBED -- Bedford Data'!V203)/2</f>
        <v>271.2</v>
      </c>
      <c r="S203">
        <f>+('KBOS -- Logan Data'!W203+'KBED -- Bedford Data'!W203)/2</f>
        <v>294.64999999999998</v>
      </c>
      <c r="T203">
        <f>+('KBOS -- Logan Data'!X203+'KBED -- Bedford Data'!X203)/2</f>
        <v>318.70000000000005</v>
      </c>
      <c r="U203">
        <f>+('KBOS -- Logan Data'!Y203+'KBED -- Bedford Data'!Y203)/2</f>
        <v>343.65</v>
      </c>
      <c r="V203">
        <f>+('KBOS -- Logan Data'!Z203+'KBED -- Bedford Data'!Z203)/2</f>
        <v>369.1</v>
      </c>
      <c r="W203">
        <f>+('KBOS -- Logan Data'!AA203+'KBED -- Bedford Data'!AA203)/2</f>
        <v>395.04999999999995</v>
      </c>
      <c r="X203">
        <f>+('KBOS -- Logan Data'!AB203+'KBED -- Bedford Data'!AB203)/2</f>
        <v>421.5</v>
      </c>
      <c r="Y203">
        <f>+('KBOS -- Logan Data'!AH203+'KBED -- Bedford Data'!AH203)/2</f>
        <v>448.45</v>
      </c>
      <c r="Z203">
        <f>+('KBOS -- Logan Data'!AI203+'KBED -- Bedford Data'!AI203)/2</f>
        <v>475.9</v>
      </c>
      <c r="AA203">
        <f>+('KBOS -- Logan Data'!AJ203+'KBED -- Bedford Data'!AJ203)/2</f>
        <v>503.8</v>
      </c>
      <c r="AB203">
        <f>+('KBOS -- Logan Data'!AK203+'KBED -- Bedford Data'!AK203)/2</f>
        <v>532.04999999999995</v>
      </c>
      <c r="AC203">
        <f>+('KBOS -- Logan Data'!AL203+'KBED -- Bedford Data'!AL203)/2</f>
        <v>560.85</v>
      </c>
      <c r="AD203">
        <f>+('KBOS -- Logan Data'!AM203+'KBED -- Bedford Data'!AM203)/2</f>
        <v>589.84999999999991</v>
      </c>
      <c r="AE203">
        <f>+('KBOS -- Logan Data'!AN203+'KBED -- Bedford Data'!AN203)/2</f>
        <v>618.85</v>
      </c>
      <c r="AF203">
        <f>+('KBOS -- Logan Data'!AO203+'KBED -- Bedford Data'!AO203)/2</f>
        <v>648.20000000000005</v>
      </c>
      <c r="AG203">
        <f>+('KBOS -- Logan Data'!AP203+'KBED -- Bedford Data'!AP203)/2</f>
        <v>677.6</v>
      </c>
      <c r="AH203">
        <f>+('KBOS -- Logan Data'!AQ203+'KBED -- Bedford Data'!AQ203)/2</f>
        <v>707.05</v>
      </c>
      <c r="AI203">
        <f>+('KBOS -- Logan Data'!AR203+'KBED -- Bedford Data'!AR203)/2</f>
        <v>736.65</v>
      </c>
    </row>
    <row r="204" spans="1:35" x14ac:dyDescent="0.25">
      <c r="A204" s="1">
        <v>42491</v>
      </c>
      <c r="B204">
        <f>+('KBOS -- Logan Data'!B204+'KBED -- Bedford Data'!B204)/2</f>
        <v>0</v>
      </c>
      <c r="C204">
        <f>+('KBOS -- Logan Data'!C204+'KBED -- Bedford Data'!C204)/2</f>
        <v>0</v>
      </c>
      <c r="D204">
        <f>+('KBOS -- Logan Data'!D204+'KBED -- Bedford Data'!D204)/2</f>
        <v>0.05</v>
      </c>
      <c r="E204">
        <f>+('KBOS -- Logan Data'!E204+'KBED -- Bedford Data'!E204)/2</f>
        <v>0.25</v>
      </c>
      <c r="F204">
        <f>+('KBOS -- Logan Data'!F204+'KBED -- Bedford Data'!F204)/2</f>
        <v>0.5</v>
      </c>
      <c r="G204">
        <f>+('KBOS -- Logan Data'!G204+'KBED -- Bedford Data'!G204)/2</f>
        <v>1.1000000000000001</v>
      </c>
      <c r="H204">
        <f>+('KBOS -- Logan Data'!H204+'KBED -- Bedford Data'!H204)/2</f>
        <v>2.2000000000000002</v>
      </c>
      <c r="I204">
        <f>+('KBOS -- Logan Data'!I204+'KBED -- Bedford Data'!I204)/2</f>
        <v>4.25</v>
      </c>
      <c r="J204">
        <f>+('KBOS -- Logan Data'!J204+'KBED -- Bedford Data'!J204)/2</f>
        <v>7.35</v>
      </c>
      <c r="K204">
        <f>+('KBOS -- Logan Data'!K204+'KBED -- Bedford Data'!K204)/2</f>
        <v>12.100000000000001</v>
      </c>
      <c r="L204">
        <f>+('KBOS -- Logan Data'!L204+'KBED -- Bedford Data'!L204)/2</f>
        <v>18.25</v>
      </c>
      <c r="M204">
        <f>+('KBOS -- Logan Data'!M204+'KBED -- Bedford Data'!M204)/2</f>
        <v>25.6</v>
      </c>
      <c r="N204">
        <f>+('KBOS -- Logan Data'!R204+'KBED -- Bedford Data'!R204)/2</f>
        <v>33.950000000000003</v>
      </c>
      <c r="O204">
        <f>+('KBOS -- Logan Data'!S204+'KBED -- Bedford Data'!S204)/2</f>
        <v>42.95</v>
      </c>
      <c r="P204">
        <f>+('KBOS -- Logan Data'!T204+'KBED -- Bedford Data'!T204)/2</f>
        <v>52.75</v>
      </c>
      <c r="Q204">
        <f>+('KBOS -- Logan Data'!U204+'KBED -- Bedford Data'!U204)/2</f>
        <v>63.400000000000006</v>
      </c>
      <c r="R204">
        <f>+('KBOS -- Logan Data'!V204+'KBED -- Bedford Data'!V204)/2</f>
        <v>75.7</v>
      </c>
      <c r="S204">
        <f>+('KBOS -- Logan Data'!W204+'KBED -- Bedford Data'!W204)/2</f>
        <v>89.45</v>
      </c>
      <c r="T204">
        <f>+('KBOS -- Logan Data'!X204+'KBED -- Bedford Data'!X204)/2</f>
        <v>104.55</v>
      </c>
      <c r="U204">
        <f>+('KBOS -- Logan Data'!Y204+'KBED -- Bedford Data'!Y204)/2</f>
        <v>120.55</v>
      </c>
      <c r="V204">
        <f>+('KBOS -- Logan Data'!Z204+'KBED -- Bedford Data'!Z204)/2</f>
        <v>137.19999999999999</v>
      </c>
      <c r="W204">
        <f>+('KBOS -- Logan Data'!AA204+'KBED -- Bedford Data'!AA204)/2</f>
        <v>154.80000000000001</v>
      </c>
      <c r="X204">
        <f>+('KBOS -- Logan Data'!AB204+'KBED -- Bedford Data'!AB204)/2</f>
        <v>173.65</v>
      </c>
      <c r="Y204">
        <f>+('KBOS -- Logan Data'!AH204+'KBED -- Bedford Data'!AH204)/2</f>
        <v>193.45</v>
      </c>
      <c r="Z204">
        <f>+('KBOS -- Logan Data'!AI204+'KBED -- Bedford Data'!AI204)/2</f>
        <v>214.25</v>
      </c>
      <c r="AA204">
        <f>+('KBOS -- Logan Data'!AJ204+'KBED -- Bedford Data'!AJ204)/2</f>
        <v>235.85</v>
      </c>
      <c r="AB204">
        <f>+('KBOS -- Logan Data'!AK204+'KBED -- Bedford Data'!AK204)/2</f>
        <v>258.3</v>
      </c>
      <c r="AC204">
        <f>+('KBOS -- Logan Data'!AL204+'KBED -- Bedford Data'!AL204)/2</f>
        <v>281.5</v>
      </c>
      <c r="AD204">
        <f>+('KBOS -- Logan Data'!AM204+'KBED -- Bedford Data'!AM204)/2</f>
        <v>305.20000000000005</v>
      </c>
      <c r="AE204">
        <f>+('KBOS -- Logan Data'!AN204+'KBED -- Bedford Data'!AN204)/2</f>
        <v>329.4</v>
      </c>
      <c r="AF204">
        <f>+('KBOS -- Logan Data'!AO204+'KBED -- Bedford Data'!AO204)/2</f>
        <v>354.1</v>
      </c>
      <c r="AG204">
        <f>+('KBOS -- Logan Data'!AP204+'KBED -- Bedford Data'!AP204)/2</f>
        <v>379.70000000000005</v>
      </c>
      <c r="AH204">
        <f>+('KBOS -- Logan Data'!AQ204+'KBED -- Bedford Data'!AQ204)/2</f>
        <v>405.65</v>
      </c>
      <c r="AI204">
        <f>+('KBOS -- Logan Data'!AR204+'KBED -- Bedford Data'!AR204)/2</f>
        <v>432.4</v>
      </c>
    </row>
    <row r="205" spans="1:35" x14ac:dyDescent="0.25">
      <c r="A205" s="1">
        <v>42522</v>
      </c>
      <c r="B205">
        <f>+('KBOS -- Logan Data'!B205+'KBED -- Bedford Data'!B205)/2</f>
        <v>0</v>
      </c>
      <c r="C205">
        <f>+('KBOS -- Logan Data'!C205+'KBED -- Bedford Data'!C205)/2</f>
        <v>0</v>
      </c>
      <c r="D205">
        <f>+('KBOS -- Logan Data'!D205+'KBED -- Bedford Data'!D205)/2</f>
        <v>0</v>
      </c>
      <c r="E205">
        <f>+('KBOS -- Logan Data'!E205+'KBED -- Bedford Data'!E205)/2</f>
        <v>0</v>
      </c>
      <c r="F205">
        <f>+('KBOS -- Logan Data'!F205+'KBED -- Bedford Data'!F205)/2</f>
        <v>0</v>
      </c>
      <c r="G205">
        <f>+('KBOS -- Logan Data'!G205+'KBED -- Bedford Data'!G205)/2</f>
        <v>0</v>
      </c>
      <c r="H205">
        <f>+('KBOS -- Logan Data'!H205+'KBED -- Bedford Data'!H205)/2</f>
        <v>0</v>
      </c>
      <c r="I205">
        <f>+('KBOS -- Logan Data'!I205+'KBED -- Bedford Data'!I205)/2</f>
        <v>0</v>
      </c>
      <c r="J205">
        <f>+('KBOS -- Logan Data'!J205+'KBED -- Bedford Data'!J205)/2</f>
        <v>0</v>
      </c>
      <c r="K205">
        <f>+('KBOS -- Logan Data'!K205+'KBED -- Bedford Data'!K205)/2</f>
        <v>0</v>
      </c>
      <c r="L205">
        <f>+('KBOS -- Logan Data'!L205+'KBED -- Bedford Data'!L205)/2</f>
        <v>0</v>
      </c>
      <c r="M205">
        <f>+('KBOS -- Logan Data'!M205+'KBED -- Bedford Data'!M205)/2</f>
        <v>0.05</v>
      </c>
      <c r="N205">
        <f>+('KBOS -- Logan Data'!R205+'KBED -- Bedford Data'!R205)/2</f>
        <v>0.2</v>
      </c>
      <c r="O205">
        <f>+('KBOS -- Logan Data'!S205+'KBED -- Bedford Data'!S205)/2</f>
        <v>0.4</v>
      </c>
      <c r="P205">
        <f>+('KBOS -- Logan Data'!T205+'KBED -- Bedford Data'!T205)/2</f>
        <v>0.85</v>
      </c>
      <c r="Q205">
        <f>+('KBOS -- Logan Data'!U205+'KBED -- Bedford Data'!U205)/2</f>
        <v>1.6</v>
      </c>
      <c r="R205">
        <f>+('KBOS -- Logan Data'!V205+'KBED -- Bedford Data'!V205)/2</f>
        <v>2.7</v>
      </c>
      <c r="S205">
        <f>+('KBOS -- Logan Data'!W205+'KBED -- Bedford Data'!W205)/2</f>
        <v>4.3500000000000005</v>
      </c>
      <c r="T205">
        <f>+('KBOS -- Logan Data'!X205+'KBED -- Bedford Data'!X205)/2</f>
        <v>6.1</v>
      </c>
      <c r="U205">
        <f>+('KBOS -- Logan Data'!Y205+'KBED -- Bedford Data'!Y205)/2</f>
        <v>8.75</v>
      </c>
      <c r="V205">
        <f>+('KBOS -- Logan Data'!Z205+'KBED -- Bedford Data'!Z205)/2</f>
        <v>12.2</v>
      </c>
      <c r="W205">
        <f>+('KBOS -- Logan Data'!AA205+'KBED -- Bedford Data'!AA205)/2</f>
        <v>16.95</v>
      </c>
      <c r="X205">
        <f>+('KBOS -- Logan Data'!AB205+'KBED -- Bedford Data'!AB205)/2</f>
        <v>22.400000000000002</v>
      </c>
      <c r="Y205">
        <f>+('KBOS -- Logan Data'!AH205+'KBED -- Bedford Data'!AH205)/2</f>
        <v>28.85</v>
      </c>
      <c r="Z205">
        <f>+('KBOS -- Logan Data'!AI205+'KBED -- Bedford Data'!AI205)/2</f>
        <v>36.4</v>
      </c>
      <c r="AA205">
        <f>+('KBOS -- Logan Data'!AJ205+'KBED -- Bedford Data'!AJ205)/2</f>
        <v>44.95</v>
      </c>
      <c r="AB205">
        <f>+('KBOS -- Logan Data'!AK205+'KBED -- Bedford Data'!AK205)/2</f>
        <v>54.8</v>
      </c>
      <c r="AC205">
        <f>+('KBOS -- Logan Data'!AL205+'KBED -- Bedford Data'!AL205)/2</f>
        <v>66.400000000000006</v>
      </c>
      <c r="AD205">
        <f>+('KBOS -- Logan Data'!AM205+'KBED -- Bedford Data'!AM205)/2</f>
        <v>79.150000000000006</v>
      </c>
      <c r="AE205">
        <f>+('KBOS -- Logan Data'!AN205+'KBED -- Bedford Data'!AN205)/2</f>
        <v>93.449999999999989</v>
      </c>
      <c r="AF205">
        <f>+('KBOS -- Logan Data'!AO205+'KBED -- Bedford Data'!AO205)/2</f>
        <v>109.39999999999999</v>
      </c>
      <c r="AG205">
        <f>+('KBOS -- Logan Data'!AP205+'KBED -- Bedford Data'!AP205)/2</f>
        <v>126.1</v>
      </c>
      <c r="AH205">
        <f>+('KBOS -- Logan Data'!AQ205+'KBED -- Bedford Data'!AQ205)/2</f>
        <v>144.25</v>
      </c>
      <c r="AI205">
        <f>+('KBOS -- Logan Data'!AR205+'KBED -- Bedford Data'!AR205)/2</f>
        <v>163.75</v>
      </c>
    </row>
    <row r="206" spans="1:35" x14ac:dyDescent="0.25">
      <c r="A206" s="1">
        <v>42552</v>
      </c>
      <c r="B206">
        <f>+('KBOS -- Logan Data'!B206+'KBED -- Bedford Data'!B206)/2</f>
        <v>0</v>
      </c>
      <c r="C206">
        <f>+('KBOS -- Logan Data'!C206+'KBED -- Bedford Data'!C206)/2</f>
        <v>0</v>
      </c>
      <c r="D206">
        <f>+('KBOS -- Logan Data'!D206+'KBED -- Bedford Data'!D206)/2</f>
        <v>0</v>
      </c>
      <c r="E206">
        <f>+('KBOS -- Logan Data'!E206+'KBED -- Bedford Data'!E206)/2</f>
        <v>0</v>
      </c>
      <c r="F206">
        <f>+('KBOS -- Logan Data'!F206+'KBED -- Bedford Data'!F206)/2</f>
        <v>0</v>
      </c>
      <c r="G206">
        <f>+('KBOS -- Logan Data'!G206+'KBED -- Bedford Data'!G206)/2</f>
        <v>0</v>
      </c>
      <c r="H206">
        <f>+('KBOS -- Logan Data'!H206+'KBED -- Bedford Data'!H206)/2</f>
        <v>0</v>
      </c>
      <c r="I206">
        <f>+('KBOS -- Logan Data'!I206+'KBED -- Bedford Data'!I206)/2</f>
        <v>0</v>
      </c>
      <c r="J206">
        <f>+('KBOS -- Logan Data'!J206+'KBED -- Bedford Data'!J206)/2</f>
        <v>0</v>
      </c>
      <c r="K206">
        <f>+('KBOS -- Logan Data'!K206+'KBED -- Bedford Data'!K206)/2</f>
        <v>0</v>
      </c>
      <c r="L206">
        <f>+('KBOS -- Logan Data'!L206+'KBED -- Bedford Data'!L206)/2</f>
        <v>0</v>
      </c>
      <c r="M206">
        <f>+('KBOS -- Logan Data'!M206+'KBED -- Bedford Data'!M206)/2</f>
        <v>0</v>
      </c>
      <c r="N206">
        <f>+('KBOS -- Logan Data'!R206+'KBED -- Bedford Data'!R206)/2</f>
        <v>0</v>
      </c>
      <c r="O206">
        <f>+('KBOS -- Logan Data'!S206+'KBED -- Bedford Data'!S206)/2</f>
        <v>0</v>
      </c>
      <c r="P206">
        <f>+('KBOS -- Logan Data'!T206+'KBED -- Bedford Data'!T206)/2</f>
        <v>0</v>
      </c>
      <c r="Q206">
        <f>+('KBOS -- Logan Data'!U206+'KBED -- Bedford Data'!U206)/2</f>
        <v>0</v>
      </c>
      <c r="R206">
        <f>+('KBOS -- Logan Data'!V206+'KBED -- Bedford Data'!V206)/2</f>
        <v>0.05</v>
      </c>
      <c r="S206">
        <f>+('KBOS -- Logan Data'!W206+'KBED -- Bedford Data'!W206)/2</f>
        <v>0.1</v>
      </c>
      <c r="T206">
        <f>+('KBOS -- Logan Data'!X206+'KBED -- Bedford Data'!X206)/2</f>
        <v>0.3</v>
      </c>
      <c r="U206">
        <f>+('KBOS -- Logan Data'!Y206+'KBED -- Bedford Data'!Y206)/2</f>
        <v>0.6</v>
      </c>
      <c r="V206">
        <f>+('KBOS -- Logan Data'!Z206+'KBED -- Bedford Data'!Z206)/2</f>
        <v>1.2</v>
      </c>
      <c r="W206">
        <f>+('KBOS -- Logan Data'!AA206+'KBED -- Bedford Data'!AA206)/2</f>
        <v>1.85</v>
      </c>
      <c r="X206">
        <f>+('KBOS -- Logan Data'!AB206+'KBED -- Bedford Data'!AB206)/2</f>
        <v>3</v>
      </c>
      <c r="Y206">
        <f>+('KBOS -- Logan Data'!AH206+'KBED -- Bedford Data'!AH206)/2</f>
        <v>4.6499999999999995</v>
      </c>
      <c r="Z206">
        <f>+('KBOS -- Logan Data'!AI206+'KBED -- Bedford Data'!AI206)/2</f>
        <v>7.05</v>
      </c>
      <c r="AA206">
        <f>+('KBOS -- Logan Data'!AJ206+'KBED -- Bedford Data'!AJ206)/2</f>
        <v>10.3</v>
      </c>
      <c r="AB206">
        <f>+('KBOS -- Logan Data'!AK206+'KBED -- Bedford Data'!AK206)/2</f>
        <v>14.25</v>
      </c>
      <c r="AC206">
        <f>+('KBOS -- Logan Data'!AL206+'KBED -- Bedford Data'!AL206)/2</f>
        <v>19.149999999999999</v>
      </c>
      <c r="AD206">
        <f>+('KBOS -- Logan Data'!AM206+'KBED -- Bedford Data'!AM206)/2</f>
        <v>24.55</v>
      </c>
      <c r="AE206">
        <f>+('KBOS -- Logan Data'!AN206+'KBED -- Bedford Data'!AN206)/2</f>
        <v>31.05</v>
      </c>
      <c r="AF206">
        <f>+('KBOS -- Logan Data'!AO206+'KBED -- Bedford Data'!AO206)/2</f>
        <v>38.299999999999997</v>
      </c>
      <c r="AG206">
        <f>+('KBOS -- Logan Data'!AP206+'KBED -- Bedford Data'!AP206)/2</f>
        <v>46.599999999999994</v>
      </c>
      <c r="AH206">
        <f>+('KBOS -- Logan Data'!AQ206+'KBED -- Bedford Data'!AQ206)/2</f>
        <v>55.9</v>
      </c>
      <c r="AI206">
        <f>+('KBOS -- Logan Data'!AR206+'KBED -- Bedford Data'!AR206)/2</f>
        <v>66.45</v>
      </c>
    </row>
    <row r="207" spans="1:35" x14ac:dyDescent="0.25">
      <c r="A207" s="1">
        <v>42583</v>
      </c>
      <c r="B207">
        <f>+('KBOS -- Logan Data'!B207+'KBED -- Bedford Data'!B207)/2</f>
        <v>0</v>
      </c>
      <c r="C207">
        <f>+('KBOS -- Logan Data'!C207+'KBED -- Bedford Data'!C207)/2</f>
        <v>0</v>
      </c>
      <c r="D207">
        <f>+('KBOS -- Logan Data'!D207+'KBED -- Bedford Data'!D207)/2</f>
        <v>0</v>
      </c>
      <c r="E207">
        <f>+('KBOS -- Logan Data'!E207+'KBED -- Bedford Data'!E207)/2</f>
        <v>0</v>
      </c>
      <c r="F207">
        <f>+('KBOS -- Logan Data'!F207+'KBED -- Bedford Data'!F207)/2</f>
        <v>0</v>
      </c>
      <c r="G207">
        <f>+('KBOS -- Logan Data'!G207+'KBED -- Bedford Data'!G207)/2</f>
        <v>0</v>
      </c>
      <c r="H207">
        <f>+('KBOS -- Logan Data'!H207+'KBED -- Bedford Data'!H207)/2</f>
        <v>0</v>
      </c>
      <c r="I207">
        <f>+('KBOS -- Logan Data'!I207+'KBED -- Bedford Data'!I207)/2</f>
        <v>0</v>
      </c>
      <c r="J207">
        <f>+('KBOS -- Logan Data'!J207+'KBED -- Bedford Data'!J207)/2</f>
        <v>0</v>
      </c>
      <c r="K207">
        <f>+('KBOS -- Logan Data'!K207+'KBED -- Bedford Data'!K207)/2</f>
        <v>0</v>
      </c>
      <c r="L207">
        <f>+('KBOS -- Logan Data'!L207+'KBED -- Bedford Data'!L207)/2</f>
        <v>0</v>
      </c>
      <c r="M207">
        <f>+('KBOS -- Logan Data'!M207+'KBED -- Bedford Data'!M207)/2</f>
        <v>0</v>
      </c>
      <c r="N207">
        <f>+('KBOS -- Logan Data'!R207+'KBED -- Bedford Data'!R207)/2</f>
        <v>0</v>
      </c>
      <c r="O207">
        <f>+('KBOS -- Logan Data'!S207+'KBED -- Bedford Data'!S207)/2</f>
        <v>0</v>
      </c>
      <c r="P207">
        <f>+('KBOS -- Logan Data'!T207+'KBED -- Bedford Data'!T207)/2</f>
        <v>0</v>
      </c>
      <c r="Q207">
        <f>+('KBOS -- Logan Data'!U207+'KBED -- Bedford Data'!U207)/2</f>
        <v>0.1</v>
      </c>
      <c r="R207">
        <f>+('KBOS -- Logan Data'!V207+'KBED -- Bedford Data'!V207)/2</f>
        <v>0.2</v>
      </c>
      <c r="S207">
        <f>+('KBOS -- Logan Data'!W207+'KBED -- Bedford Data'!W207)/2</f>
        <v>0.5</v>
      </c>
      <c r="T207">
        <f>+('KBOS -- Logan Data'!X207+'KBED -- Bedford Data'!X207)/2</f>
        <v>0.9</v>
      </c>
      <c r="U207">
        <f>+('KBOS -- Logan Data'!Y207+'KBED -- Bedford Data'!Y207)/2</f>
        <v>1.3</v>
      </c>
      <c r="V207">
        <f>+('KBOS -- Logan Data'!Z207+'KBED -- Bedford Data'!Z207)/2</f>
        <v>1.95</v>
      </c>
      <c r="W207">
        <f>+('KBOS -- Logan Data'!AA207+'KBED -- Bedford Data'!AA207)/2</f>
        <v>2.7</v>
      </c>
      <c r="X207">
        <f>+('KBOS -- Logan Data'!AB207+'KBED -- Bedford Data'!AB207)/2</f>
        <v>3.5</v>
      </c>
      <c r="Y207">
        <f>+('KBOS -- Logan Data'!AH207+'KBED -- Bedford Data'!AH207)/2</f>
        <v>4.6500000000000004</v>
      </c>
      <c r="Z207">
        <f>+('KBOS -- Logan Data'!AI207+'KBED -- Bedford Data'!AI207)/2</f>
        <v>5.95</v>
      </c>
      <c r="AA207">
        <f>+('KBOS -- Logan Data'!AJ207+'KBED -- Bedford Data'!AJ207)/2</f>
        <v>7.6</v>
      </c>
      <c r="AB207">
        <f>+('KBOS -- Logan Data'!AK207+'KBED -- Bedford Data'!AK207)/2</f>
        <v>9.5500000000000007</v>
      </c>
      <c r="AC207">
        <f>+('KBOS -- Logan Data'!AL207+'KBED -- Bedford Data'!AL207)/2</f>
        <v>12.299999999999999</v>
      </c>
      <c r="AD207">
        <f>+('KBOS -- Logan Data'!AM207+'KBED -- Bedford Data'!AM207)/2</f>
        <v>15.75</v>
      </c>
      <c r="AE207">
        <f>+('KBOS -- Logan Data'!AN207+'KBED -- Bedford Data'!AN207)/2</f>
        <v>19.8</v>
      </c>
      <c r="AF207">
        <f>+('KBOS -- Logan Data'!AO207+'KBED -- Bedford Data'!AO207)/2</f>
        <v>24.6</v>
      </c>
      <c r="AG207">
        <f>+('KBOS -- Logan Data'!AP207+'KBED -- Bedford Data'!AP207)/2</f>
        <v>30.450000000000003</v>
      </c>
      <c r="AH207">
        <f>+('KBOS -- Logan Data'!AQ207+'KBED -- Bedford Data'!AQ207)/2</f>
        <v>37.85</v>
      </c>
      <c r="AI207">
        <f>+('KBOS -- Logan Data'!AR207+'KBED -- Bedford Data'!AR207)/2</f>
        <v>46.849999999999994</v>
      </c>
    </row>
    <row r="208" spans="1:35" x14ac:dyDescent="0.25">
      <c r="A208" s="1">
        <v>42614</v>
      </c>
      <c r="B208">
        <f>+('KBOS -- Logan Data'!B208+'KBED -- Bedford Data'!B208)/2</f>
        <v>0.25</v>
      </c>
      <c r="C208">
        <f>+('KBOS -- Logan Data'!C208+'KBED -- Bedford Data'!C208)/2</f>
        <v>0.4</v>
      </c>
      <c r="D208">
        <f>+('KBOS -- Logan Data'!D208+'KBED -- Bedford Data'!D208)/2</f>
        <v>0.55000000000000004</v>
      </c>
      <c r="E208">
        <f>+('KBOS -- Logan Data'!E208+'KBED -- Bedford Data'!E208)/2</f>
        <v>0.75</v>
      </c>
      <c r="F208">
        <f>+('KBOS -- Logan Data'!F208+'KBED -- Bedford Data'!F208)/2</f>
        <v>0.95</v>
      </c>
      <c r="G208">
        <f>+('KBOS -- Logan Data'!G208+'KBED -- Bedford Data'!G208)/2</f>
        <v>1.1499999999999999</v>
      </c>
      <c r="H208">
        <f>+('KBOS -- Logan Data'!H208+'KBED -- Bedford Data'!H208)/2</f>
        <v>1.45</v>
      </c>
      <c r="I208">
        <f>+('KBOS -- Logan Data'!I208+'KBED -- Bedford Data'!I208)/2</f>
        <v>1.75</v>
      </c>
      <c r="J208">
        <f>+('KBOS -- Logan Data'!J208+'KBED -- Bedford Data'!J208)/2</f>
        <v>2.15</v>
      </c>
      <c r="K208">
        <f>+('KBOS -- Logan Data'!K208+'KBED -- Bedford Data'!K208)/2</f>
        <v>2.7</v>
      </c>
      <c r="L208">
        <f>+('KBOS -- Logan Data'!L208+'KBED -- Bedford Data'!L208)/2</f>
        <v>3.4</v>
      </c>
      <c r="M208">
        <f>+('KBOS -- Logan Data'!M208+'KBED -- Bedford Data'!M208)/2</f>
        <v>4.3</v>
      </c>
      <c r="N208">
        <f>+('KBOS -- Logan Data'!R208+'KBED -- Bedford Data'!R208)/2</f>
        <v>5.4</v>
      </c>
      <c r="O208">
        <f>+('KBOS -- Logan Data'!S208+'KBED -- Bedford Data'!S208)/2</f>
        <v>6.85</v>
      </c>
      <c r="P208">
        <f>+('KBOS -- Logan Data'!T208+'KBED -- Bedford Data'!T208)/2</f>
        <v>8.65</v>
      </c>
      <c r="Q208">
        <f>+('KBOS -- Logan Data'!U208+'KBED -- Bedford Data'!U208)/2</f>
        <v>10.75</v>
      </c>
      <c r="R208">
        <f>+('KBOS -- Logan Data'!V208+'KBED -- Bedford Data'!V208)/2</f>
        <v>13.1</v>
      </c>
      <c r="S208">
        <f>+('KBOS -- Logan Data'!W208+'KBED -- Bedford Data'!W208)/2</f>
        <v>15.950000000000001</v>
      </c>
      <c r="T208">
        <f>+('KBOS -- Logan Data'!X208+'KBED -- Bedford Data'!X208)/2</f>
        <v>19.299999999999997</v>
      </c>
      <c r="U208">
        <f>+('KBOS -- Logan Data'!Y208+'KBED -- Bedford Data'!Y208)/2</f>
        <v>23.5</v>
      </c>
      <c r="V208">
        <f>+('KBOS -- Logan Data'!Z208+'KBED -- Bedford Data'!Z208)/2</f>
        <v>29.2</v>
      </c>
      <c r="W208">
        <f>+('KBOS -- Logan Data'!AA208+'KBED -- Bedford Data'!AA208)/2</f>
        <v>36</v>
      </c>
      <c r="X208">
        <f>+('KBOS -- Logan Data'!AB208+'KBED -- Bedford Data'!AB208)/2</f>
        <v>43.5</v>
      </c>
      <c r="Y208">
        <f>+('KBOS -- Logan Data'!AH208+'KBED -- Bedford Data'!AH208)/2</f>
        <v>51.85</v>
      </c>
      <c r="Z208">
        <f>+('KBOS -- Logan Data'!AI208+'KBED -- Bedford Data'!AI208)/2</f>
        <v>61.35</v>
      </c>
      <c r="AA208">
        <f>+('KBOS -- Logan Data'!AJ208+'KBED -- Bedford Data'!AJ208)/2</f>
        <v>71.599999999999994</v>
      </c>
      <c r="AB208">
        <f>+('KBOS -- Logan Data'!AK208+'KBED -- Bedford Data'!AK208)/2</f>
        <v>83.25</v>
      </c>
      <c r="AC208">
        <f>+('KBOS -- Logan Data'!AL208+'KBED -- Bedford Data'!AL208)/2</f>
        <v>95.5</v>
      </c>
      <c r="AD208">
        <f>+('KBOS -- Logan Data'!AM208+'KBED -- Bedford Data'!AM208)/2</f>
        <v>108.95</v>
      </c>
      <c r="AE208">
        <f>+('KBOS -- Logan Data'!AN208+'KBED -- Bedford Data'!AN208)/2</f>
        <v>124.05</v>
      </c>
      <c r="AF208">
        <f>+('KBOS -- Logan Data'!AO208+'KBED -- Bedford Data'!AO208)/2</f>
        <v>139.94999999999999</v>
      </c>
      <c r="AG208">
        <f>+('KBOS -- Logan Data'!AP208+'KBED -- Bedford Data'!AP208)/2</f>
        <v>156.94999999999999</v>
      </c>
      <c r="AH208">
        <f>+('KBOS -- Logan Data'!AQ208+'KBED -- Bedford Data'!AQ208)/2</f>
        <v>175.85</v>
      </c>
      <c r="AI208">
        <f>+('KBOS -- Logan Data'!AR208+'KBED -- Bedford Data'!AR208)/2</f>
        <v>195.65</v>
      </c>
    </row>
    <row r="209" spans="1:35" x14ac:dyDescent="0.25">
      <c r="A209" s="1">
        <v>42644</v>
      </c>
      <c r="B209">
        <f>+('KBOS -- Logan Data'!B209+'KBED -- Bedford Data'!B209)/2</f>
        <v>7.6499999999999995</v>
      </c>
      <c r="C209">
        <f>+('KBOS -- Logan Data'!C209+'KBED -- Bedford Data'!C209)/2</f>
        <v>9.75</v>
      </c>
      <c r="D209">
        <f>+('KBOS -- Logan Data'!D209+'KBED -- Bedford Data'!D209)/2</f>
        <v>12.1</v>
      </c>
      <c r="E209">
        <f>+('KBOS -- Logan Data'!E209+'KBED -- Bedford Data'!E209)/2</f>
        <v>14.75</v>
      </c>
      <c r="F209">
        <f>+('KBOS -- Logan Data'!F209+'KBED -- Bedford Data'!F209)/2</f>
        <v>17.899999999999999</v>
      </c>
      <c r="G209">
        <f>+('KBOS -- Logan Data'!G209+'KBED -- Bedford Data'!G209)/2</f>
        <v>21.6</v>
      </c>
      <c r="H209">
        <f>+('KBOS -- Logan Data'!H209+'KBED -- Bedford Data'!H209)/2</f>
        <v>26.2</v>
      </c>
      <c r="I209">
        <f>+('KBOS -- Logan Data'!I209+'KBED -- Bedford Data'!I209)/2</f>
        <v>31.95</v>
      </c>
      <c r="J209">
        <f>+('KBOS -- Logan Data'!J209+'KBED -- Bedford Data'!J209)/2</f>
        <v>38.85</v>
      </c>
      <c r="K209">
        <f>+('KBOS -- Logan Data'!K209+'KBED -- Bedford Data'!K209)/2</f>
        <v>46.55</v>
      </c>
      <c r="L209">
        <f>+('KBOS -- Logan Data'!L209+'KBED -- Bedford Data'!L209)/2</f>
        <v>55.5</v>
      </c>
      <c r="M209">
        <f>+('KBOS -- Logan Data'!M209+'KBED -- Bedford Data'!M209)/2</f>
        <v>65.099999999999994</v>
      </c>
      <c r="N209">
        <f>+('KBOS -- Logan Data'!R209+'KBED -- Bedford Data'!R209)/2</f>
        <v>75.650000000000006</v>
      </c>
      <c r="O209">
        <f>+('KBOS -- Logan Data'!S209+'KBED -- Bedford Data'!S209)/2</f>
        <v>87.1</v>
      </c>
      <c r="P209">
        <f>+('KBOS -- Logan Data'!T209+'KBED -- Bedford Data'!T209)/2</f>
        <v>99.4</v>
      </c>
      <c r="Q209">
        <f>+('KBOS -- Logan Data'!U209+'KBED -- Bedford Data'!U209)/2</f>
        <v>113</v>
      </c>
      <c r="R209">
        <f>+('KBOS -- Logan Data'!V209+'KBED -- Bedford Data'!V209)/2</f>
        <v>127.45</v>
      </c>
      <c r="S209">
        <f>+('KBOS -- Logan Data'!W209+'KBED -- Bedford Data'!W209)/2</f>
        <v>143.1</v>
      </c>
      <c r="T209">
        <f>+('KBOS -- Logan Data'!X209+'KBED -- Bedford Data'!X209)/2</f>
        <v>160.4</v>
      </c>
      <c r="U209">
        <f>+('KBOS -- Logan Data'!Y209+'KBED -- Bedford Data'!Y209)/2</f>
        <v>179.3</v>
      </c>
      <c r="V209">
        <f>+('KBOS -- Logan Data'!Z209+'KBED -- Bedford Data'!Z209)/2</f>
        <v>199.35</v>
      </c>
      <c r="W209">
        <f>+('KBOS -- Logan Data'!AA209+'KBED -- Bedford Data'!AA209)/2</f>
        <v>221.1</v>
      </c>
      <c r="X209">
        <f>+('KBOS -- Logan Data'!AB209+'KBED -- Bedford Data'!AB209)/2</f>
        <v>243.6</v>
      </c>
      <c r="Y209">
        <f>+('KBOS -- Logan Data'!AH209+'KBED -- Bedford Data'!AH209)/2</f>
        <v>267.39999999999998</v>
      </c>
      <c r="Z209">
        <f>+('KBOS -- Logan Data'!AI209+'KBED -- Bedford Data'!AI209)/2</f>
        <v>291.7</v>
      </c>
      <c r="AA209">
        <f>+('KBOS -- Logan Data'!AJ209+'KBED -- Bedford Data'!AJ209)/2</f>
        <v>317.05</v>
      </c>
      <c r="AB209">
        <f>+('KBOS -- Logan Data'!AK209+'KBED -- Bedford Data'!AK209)/2</f>
        <v>343.15</v>
      </c>
      <c r="AC209">
        <f>+('KBOS -- Logan Data'!AL209+'KBED -- Bedford Data'!AL209)/2</f>
        <v>370.25</v>
      </c>
      <c r="AD209">
        <f>+('KBOS -- Logan Data'!AM209+'KBED -- Bedford Data'!AM209)/2</f>
        <v>398.1</v>
      </c>
      <c r="AE209">
        <f>+('KBOS -- Logan Data'!AN209+'KBED -- Bedford Data'!AN209)/2</f>
        <v>426.5</v>
      </c>
      <c r="AF209">
        <f>+('KBOS -- Logan Data'!AO209+'KBED -- Bedford Data'!AO209)/2</f>
        <v>455.29999999999995</v>
      </c>
      <c r="AG209">
        <f>+('KBOS -- Logan Data'!AP209+'KBED -- Bedford Data'!AP209)/2</f>
        <v>484.6</v>
      </c>
      <c r="AH209">
        <f>+('KBOS -- Logan Data'!AQ209+'KBED -- Bedford Data'!AQ209)/2</f>
        <v>514.35</v>
      </c>
      <c r="AI209">
        <f>+('KBOS -- Logan Data'!AR209+'KBED -- Bedford Data'!AR209)/2</f>
        <v>544.35</v>
      </c>
    </row>
    <row r="210" spans="1:35" x14ac:dyDescent="0.25">
      <c r="A210" s="1">
        <v>42675</v>
      </c>
      <c r="B210">
        <f>+('KBOS -- Logan Data'!B210+'KBED -- Bedford Data'!B210)/2</f>
        <v>36.5</v>
      </c>
      <c r="C210">
        <f>+('KBOS -- Logan Data'!C210+'KBED -- Bedford Data'!C210)/2</f>
        <v>44.5</v>
      </c>
      <c r="D210">
        <f>+('KBOS -- Logan Data'!D210+'KBED -- Bedford Data'!D210)/2</f>
        <v>53.55</v>
      </c>
      <c r="E210">
        <f>+('KBOS -- Logan Data'!E210+'KBED -- Bedford Data'!E210)/2</f>
        <v>64</v>
      </c>
      <c r="F210">
        <f>+('KBOS -- Logan Data'!F210+'KBED -- Bedford Data'!F210)/2</f>
        <v>75.5</v>
      </c>
      <c r="G210">
        <f>+('KBOS -- Logan Data'!G210+'KBED -- Bedford Data'!G210)/2</f>
        <v>87.9</v>
      </c>
      <c r="H210">
        <f>+('KBOS -- Logan Data'!H210+'KBED -- Bedford Data'!H210)/2</f>
        <v>101.60000000000001</v>
      </c>
      <c r="I210">
        <f>+('KBOS -- Logan Data'!I210+'KBED -- Bedford Data'!I210)/2</f>
        <v>116.85</v>
      </c>
      <c r="J210">
        <f>+('KBOS -- Logan Data'!J210+'KBED -- Bedford Data'!J210)/2</f>
        <v>133.1</v>
      </c>
      <c r="K210">
        <f>+('KBOS -- Logan Data'!K210+'KBED -- Bedford Data'!K210)/2</f>
        <v>151.05000000000001</v>
      </c>
      <c r="L210">
        <f>+('KBOS -- Logan Data'!L210+'KBED -- Bedford Data'!L210)/2</f>
        <v>170.6</v>
      </c>
      <c r="M210">
        <f>+('KBOS -- Logan Data'!M210+'KBED -- Bedford Data'!M210)/2</f>
        <v>191.35</v>
      </c>
      <c r="N210">
        <f>+('KBOS -- Logan Data'!R210+'KBED -- Bedford Data'!R210)/2</f>
        <v>213.1</v>
      </c>
      <c r="O210">
        <f>+('KBOS -- Logan Data'!S210+'KBED -- Bedford Data'!S210)/2</f>
        <v>236.05</v>
      </c>
      <c r="P210">
        <f>+('KBOS -- Logan Data'!T210+'KBED -- Bedford Data'!T210)/2</f>
        <v>260.05</v>
      </c>
      <c r="Q210">
        <f>+('KBOS -- Logan Data'!U210+'KBED -- Bedford Data'!U210)/2</f>
        <v>285.14999999999998</v>
      </c>
      <c r="R210">
        <f>+('KBOS -- Logan Data'!V210+'KBED -- Bedford Data'!V210)/2</f>
        <v>311.05</v>
      </c>
      <c r="S210">
        <f>+('KBOS -- Logan Data'!W210+'KBED -- Bedford Data'!W210)/2</f>
        <v>337.85</v>
      </c>
      <c r="T210">
        <f>+('KBOS -- Logan Data'!X210+'KBED -- Bedford Data'!X210)/2</f>
        <v>365</v>
      </c>
      <c r="U210">
        <f>+('KBOS -- Logan Data'!Y210+'KBED -- Bedford Data'!Y210)/2</f>
        <v>392.79999999999995</v>
      </c>
      <c r="V210">
        <f>+('KBOS -- Logan Data'!Z210+'KBED -- Bedford Data'!Z210)/2</f>
        <v>420.95000000000005</v>
      </c>
      <c r="W210">
        <f>+('KBOS -- Logan Data'!AA210+'KBED -- Bedford Data'!AA210)/2</f>
        <v>449.6</v>
      </c>
      <c r="X210">
        <f>+('KBOS -- Logan Data'!AB210+'KBED -- Bedford Data'!AB210)/2</f>
        <v>478.4</v>
      </c>
      <c r="Y210">
        <f>+('KBOS -- Logan Data'!AH210+'KBED -- Bedford Data'!AH210)/2</f>
        <v>507.45</v>
      </c>
      <c r="Z210">
        <f>+('KBOS -- Logan Data'!AI210+'KBED -- Bedford Data'!AI210)/2</f>
        <v>536.85</v>
      </c>
      <c r="AA210">
        <f>+('KBOS -- Logan Data'!AJ210+'KBED -- Bedford Data'!AJ210)/2</f>
        <v>566.34999999999991</v>
      </c>
      <c r="AB210">
        <f>+('KBOS -- Logan Data'!AK210+'KBED -- Bedford Data'!AK210)/2</f>
        <v>596.09999999999991</v>
      </c>
      <c r="AC210">
        <f>+('KBOS -- Logan Data'!AL210+'KBED -- Bedford Data'!AL210)/2</f>
        <v>625.79999999999995</v>
      </c>
      <c r="AD210">
        <f>+('KBOS -- Logan Data'!AM210+'KBED -- Bedford Data'!AM210)/2</f>
        <v>655.7</v>
      </c>
      <c r="AE210">
        <f>+('KBOS -- Logan Data'!AN210+'KBED -- Bedford Data'!AN210)/2</f>
        <v>685.7</v>
      </c>
      <c r="AF210">
        <f>+('KBOS -- Logan Data'!AO210+'KBED -- Bedford Data'!AO210)/2</f>
        <v>715.7</v>
      </c>
      <c r="AG210">
        <f>+('KBOS -- Logan Data'!AP210+'KBED -- Bedford Data'!AP210)/2</f>
        <v>745.75</v>
      </c>
      <c r="AH210">
        <f>+('KBOS -- Logan Data'!AQ210+'KBED -- Bedford Data'!AQ210)/2</f>
        <v>775.7</v>
      </c>
      <c r="AI210">
        <f>+('KBOS -- Logan Data'!AR210+'KBED -- Bedford Data'!AR210)/2</f>
        <v>805.8</v>
      </c>
    </row>
    <row r="211" spans="1:35" x14ac:dyDescent="0.25">
      <c r="A211" s="1">
        <v>42705</v>
      </c>
      <c r="B211">
        <f>+('KBOS -- Logan Data'!B211+'KBED -- Bedford Data'!B211)/2</f>
        <v>184.5</v>
      </c>
      <c r="C211">
        <f>+('KBOS -- Logan Data'!C211+'KBED -- Bedford Data'!C211)/2</f>
        <v>207</v>
      </c>
      <c r="D211">
        <f>+('KBOS -- Logan Data'!D211+'KBED -- Bedford Data'!D211)/2</f>
        <v>230.85</v>
      </c>
      <c r="E211">
        <f>+('KBOS -- Logan Data'!E211+'KBED -- Bedford Data'!E211)/2</f>
        <v>256.10000000000002</v>
      </c>
      <c r="F211">
        <f>+('KBOS -- Logan Data'!F211+'KBED -- Bedford Data'!F211)/2</f>
        <v>282.8</v>
      </c>
      <c r="G211">
        <f>+('KBOS -- Logan Data'!G211+'KBED -- Bedford Data'!G211)/2</f>
        <v>310</v>
      </c>
      <c r="H211">
        <f>+('KBOS -- Logan Data'!H211+'KBED -- Bedford Data'!H211)/2</f>
        <v>338.05</v>
      </c>
      <c r="I211">
        <f>+('KBOS -- Logan Data'!I211+'KBED -- Bedford Data'!I211)/2</f>
        <v>366.5</v>
      </c>
      <c r="J211">
        <f>+('KBOS -- Logan Data'!J211+'KBED -- Bedford Data'!J211)/2</f>
        <v>395.29999999999995</v>
      </c>
      <c r="K211">
        <f>+('KBOS -- Logan Data'!K211+'KBED -- Bedford Data'!K211)/2</f>
        <v>424.1</v>
      </c>
      <c r="L211">
        <f>+('KBOS -- Logan Data'!L211+'KBED -- Bedford Data'!L211)/2</f>
        <v>453.15</v>
      </c>
      <c r="M211">
        <f>+('KBOS -- Logan Data'!M211+'KBED -- Bedford Data'!M211)/2</f>
        <v>482.45</v>
      </c>
      <c r="N211">
        <f>+('KBOS -- Logan Data'!R211+'KBED -- Bedford Data'!R211)/2</f>
        <v>512.15</v>
      </c>
      <c r="O211">
        <f>+('KBOS -- Logan Data'!S211+'KBED -- Bedford Data'!S211)/2</f>
        <v>541.95000000000005</v>
      </c>
      <c r="P211">
        <f>+('KBOS -- Logan Data'!T211+'KBED -- Bedford Data'!T211)/2</f>
        <v>571.95000000000005</v>
      </c>
      <c r="Q211">
        <f>+('KBOS -- Logan Data'!U211+'KBED -- Bedford Data'!U211)/2</f>
        <v>602</v>
      </c>
      <c r="R211">
        <f>+('KBOS -- Logan Data'!V211+'KBED -- Bedford Data'!V211)/2</f>
        <v>632.04999999999995</v>
      </c>
      <c r="S211">
        <f>+('KBOS -- Logan Data'!W211+'KBED -- Bedford Data'!W211)/2</f>
        <v>662.25</v>
      </c>
      <c r="T211">
        <f>+('KBOS -- Logan Data'!X211+'KBED -- Bedford Data'!X211)/2</f>
        <v>692.75</v>
      </c>
      <c r="U211">
        <f>+('KBOS -- Logan Data'!Y211+'KBED -- Bedford Data'!Y211)/2</f>
        <v>723.55</v>
      </c>
      <c r="V211">
        <f>+('KBOS -- Logan Data'!Z211+'KBED -- Bedford Data'!Z211)/2</f>
        <v>754.55</v>
      </c>
      <c r="W211">
        <f>+('KBOS -- Logan Data'!AA211+'KBED -- Bedford Data'!AA211)/2</f>
        <v>785.55</v>
      </c>
      <c r="X211">
        <f>+('KBOS -- Logan Data'!AB211+'KBED -- Bedford Data'!AB211)/2</f>
        <v>816.55</v>
      </c>
      <c r="Y211">
        <f>+('KBOS -- Logan Data'!AH211+'KBED -- Bedford Data'!AH211)/2</f>
        <v>847.55</v>
      </c>
      <c r="Z211">
        <f>+('KBOS -- Logan Data'!AI211+'KBED -- Bedford Data'!AI211)/2</f>
        <v>878.55</v>
      </c>
      <c r="AA211">
        <f>+('KBOS -- Logan Data'!AJ211+'KBED -- Bedford Data'!AJ211)/2</f>
        <v>909.55</v>
      </c>
      <c r="AB211">
        <f>+('KBOS -- Logan Data'!AK211+'KBED -- Bedford Data'!AK211)/2</f>
        <v>940.55</v>
      </c>
      <c r="AC211">
        <f>+('KBOS -- Logan Data'!AL211+'KBED -- Bedford Data'!AL211)/2</f>
        <v>971.55</v>
      </c>
      <c r="AD211">
        <f>+('KBOS -- Logan Data'!AM211+'KBED -- Bedford Data'!AM211)/2</f>
        <v>1002.55</v>
      </c>
      <c r="AE211">
        <f>+('KBOS -- Logan Data'!AN211+'KBED -- Bedford Data'!AN211)/2</f>
        <v>1033.55</v>
      </c>
      <c r="AF211">
        <f>+('KBOS -- Logan Data'!AO211+'KBED -- Bedford Data'!AO211)/2</f>
        <v>1064.55</v>
      </c>
      <c r="AG211">
        <f>+('KBOS -- Logan Data'!AP211+'KBED -- Bedford Data'!AP211)/2</f>
        <v>1095.55</v>
      </c>
      <c r="AH211">
        <f>+('KBOS -- Logan Data'!AQ211+'KBED -- Bedford Data'!AQ211)/2</f>
        <v>1126.55</v>
      </c>
      <c r="AI211">
        <f>+('KBOS -- Logan Data'!AR211+'KBED -- Bedford Data'!AR211)/2</f>
        <v>1157.55</v>
      </c>
    </row>
    <row r="212" spans="1:35" x14ac:dyDescent="0.25">
      <c r="A212" s="1">
        <v>42736</v>
      </c>
      <c r="B212">
        <f>+('KBOS -- Logan Data'!B212+'KBED -- Bedford Data'!B212)/2</f>
        <v>187.85000000000002</v>
      </c>
      <c r="C212">
        <f>+('KBOS -- Logan Data'!C212+'KBED -- Bedford Data'!C212)/2</f>
        <v>208.35</v>
      </c>
      <c r="D212">
        <f>+('KBOS -- Logan Data'!D212+'KBED -- Bedford Data'!D212)/2</f>
        <v>231.15</v>
      </c>
      <c r="E212">
        <f>+('KBOS -- Logan Data'!E212+'KBED -- Bedford Data'!E212)/2</f>
        <v>255.20000000000002</v>
      </c>
      <c r="F212">
        <f>+('KBOS -- Logan Data'!F212+'KBED -- Bedford Data'!F212)/2</f>
        <v>280.8</v>
      </c>
      <c r="G212">
        <f>+('KBOS -- Logan Data'!G212+'KBED -- Bedford Data'!G212)/2</f>
        <v>307.25</v>
      </c>
      <c r="H212">
        <f>+('KBOS -- Logan Data'!H212+'KBED -- Bedford Data'!H212)/2</f>
        <v>334.79999999999995</v>
      </c>
      <c r="I212">
        <f>+('KBOS -- Logan Data'!I212+'KBED -- Bedford Data'!I212)/2</f>
        <v>362.75</v>
      </c>
      <c r="J212">
        <f>+('KBOS -- Logan Data'!J212+'KBED -- Bedford Data'!J212)/2</f>
        <v>391.15</v>
      </c>
      <c r="K212">
        <f>+('KBOS -- Logan Data'!K212+'KBED -- Bedford Data'!K212)/2</f>
        <v>419.9</v>
      </c>
      <c r="L212">
        <f>+('KBOS -- Logan Data'!L212+'KBED -- Bedford Data'!L212)/2</f>
        <v>448.9</v>
      </c>
      <c r="M212">
        <f>+('KBOS -- Logan Data'!M212+'KBED -- Bedford Data'!M212)/2</f>
        <v>478.1</v>
      </c>
      <c r="N212">
        <f>+('KBOS -- Logan Data'!R212+'KBED -- Bedford Data'!R212)/2</f>
        <v>507.45000000000005</v>
      </c>
      <c r="O212">
        <f>+('KBOS -- Logan Data'!S212+'KBED -- Bedford Data'!S212)/2</f>
        <v>537.1</v>
      </c>
      <c r="P212">
        <f>+('KBOS -- Logan Data'!T212+'KBED -- Bedford Data'!T212)/2</f>
        <v>566.9</v>
      </c>
      <c r="Q212">
        <f>+('KBOS -- Logan Data'!U212+'KBED -- Bedford Data'!U212)/2</f>
        <v>596.95000000000005</v>
      </c>
      <c r="R212">
        <f>+('KBOS -- Logan Data'!V212+'KBED -- Bedford Data'!V212)/2</f>
        <v>627.04999999999995</v>
      </c>
      <c r="S212">
        <f>+('KBOS -- Logan Data'!W212+'KBED -- Bedford Data'!W212)/2</f>
        <v>657.55</v>
      </c>
      <c r="T212">
        <f>+('KBOS -- Logan Data'!X212+'KBED -- Bedford Data'!X212)/2</f>
        <v>688.05</v>
      </c>
      <c r="U212">
        <f>+('KBOS -- Logan Data'!Y212+'KBED -- Bedford Data'!Y212)/2</f>
        <v>718.7</v>
      </c>
      <c r="V212">
        <f>+('KBOS -- Logan Data'!Z212+'KBED -- Bedford Data'!Z212)/2</f>
        <v>749.4</v>
      </c>
      <c r="W212">
        <f>+('KBOS -- Logan Data'!AA212+'KBED -- Bedford Data'!AA212)/2</f>
        <v>780.2</v>
      </c>
      <c r="X212">
        <f>+('KBOS -- Logan Data'!AB212+'KBED -- Bedford Data'!AB212)/2</f>
        <v>811.1</v>
      </c>
      <c r="Y212">
        <f>+('KBOS -- Logan Data'!AH212+'KBED -- Bedford Data'!AH212)/2</f>
        <v>842.05</v>
      </c>
      <c r="Z212">
        <f>+('KBOS -- Logan Data'!AI212+'KBED -- Bedford Data'!AI212)/2</f>
        <v>873.05</v>
      </c>
      <c r="AA212">
        <f>+('KBOS -- Logan Data'!AJ212+'KBED -- Bedford Data'!AJ212)/2</f>
        <v>904.05</v>
      </c>
      <c r="AB212">
        <f>+('KBOS -- Logan Data'!AK212+'KBED -- Bedford Data'!AK212)/2</f>
        <v>935.05</v>
      </c>
      <c r="AC212">
        <f>+('KBOS -- Logan Data'!AL212+'KBED -- Bedford Data'!AL212)/2</f>
        <v>966.05</v>
      </c>
      <c r="AD212">
        <f>+('KBOS -- Logan Data'!AM212+'KBED -- Bedford Data'!AM212)/2</f>
        <v>997.05000000000007</v>
      </c>
      <c r="AE212">
        <f>+('KBOS -- Logan Data'!AN212+'KBED -- Bedford Data'!AN212)/2</f>
        <v>1028.0500000000002</v>
      </c>
      <c r="AF212">
        <f>+('KBOS -- Logan Data'!AO212+'KBED -- Bedford Data'!AO212)/2</f>
        <v>1059.0500000000002</v>
      </c>
      <c r="AG212">
        <f>+('KBOS -- Logan Data'!AP212+'KBED -- Bedford Data'!AP212)/2</f>
        <v>1090.0500000000002</v>
      </c>
      <c r="AH212">
        <f>+('KBOS -- Logan Data'!AQ212+'KBED -- Bedford Data'!AQ212)/2</f>
        <v>1121.0500000000002</v>
      </c>
      <c r="AI212">
        <f>+('KBOS -- Logan Data'!AR212+'KBED -- Bedford Data'!AR212)/2</f>
        <v>1152.0500000000002</v>
      </c>
    </row>
    <row r="213" spans="1:35" x14ac:dyDescent="0.25">
      <c r="A213" s="1">
        <v>42767</v>
      </c>
      <c r="B213">
        <f>+('KBOS -- Logan Data'!B213+'KBED -- Bedford Data'!B213)/2</f>
        <v>176</v>
      </c>
      <c r="C213">
        <f>+('KBOS -- Logan Data'!C213+'KBED -- Bedford Data'!C213)/2</f>
        <v>194.8</v>
      </c>
      <c r="D213">
        <f>+('KBOS -- Logan Data'!D213+'KBED -- Bedford Data'!D213)/2</f>
        <v>214.55</v>
      </c>
      <c r="E213">
        <f>+('KBOS -- Logan Data'!E213+'KBED -- Bedford Data'!E213)/2</f>
        <v>235</v>
      </c>
      <c r="F213">
        <f>+('KBOS -- Logan Data'!F213+'KBED -- Bedford Data'!F213)/2</f>
        <v>256.2</v>
      </c>
      <c r="G213">
        <f>+('KBOS -- Logan Data'!G213+'KBED -- Bedford Data'!G213)/2</f>
        <v>278.05</v>
      </c>
      <c r="H213">
        <f>+('KBOS -- Logan Data'!H213+'KBED -- Bedford Data'!H213)/2</f>
        <v>300.29999999999995</v>
      </c>
      <c r="I213">
        <f>+('KBOS -- Logan Data'!I213+'KBED -- Bedford Data'!I213)/2</f>
        <v>322.79999999999995</v>
      </c>
      <c r="J213">
        <f>+('KBOS -- Logan Data'!J213+'KBED -- Bedford Data'!J213)/2</f>
        <v>345.6</v>
      </c>
      <c r="K213">
        <f>+('KBOS -- Logan Data'!K213+'KBED -- Bedford Data'!K213)/2</f>
        <v>368.6</v>
      </c>
      <c r="L213">
        <f>+('KBOS -- Logan Data'!L213+'KBED -- Bedford Data'!L213)/2</f>
        <v>392.1</v>
      </c>
      <c r="M213">
        <f>+('KBOS -- Logan Data'!M213+'KBED -- Bedford Data'!M213)/2</f>
        <v>416.25</v>
      </c>
      <c r="N213">
        <f>+('KBOS -- Logan Data'!R213+'KBED -- Bedford Data'!R213)/2</f>
        <v>440.55</v>
      </c>
      <c r="O213">
        <f>+('KBOS -- Logan Data'!S213+'KBED -- Bedford Data'!S213)/2</f>
        <v>465.29999999999995</v>
      </c>
      <c r="P213">
        <f>+('KBOS -- Logan Data'!T213+'KBED -- Bedford Data'!T213)/2</f>
        <v>490.25</v>
      </c>
      <c r="Q213">
        <f>+('KBOS -- Logan Data'!U213+'KBED -- Bedford Data'!U213)/2</f>
        <v>515.59999999999991</v>
      </c>
      <c r="R213">
        <f>+('KBOS -- Logan Data'!V213+'KBED -- Bedford Data'!V213)/2</f>
        <v>541.1</v>
      </c>
      <c r="S213">
        <f>+('KBOS -- Logan Data'!W213+'KBED -- Bedford Data'!W213)/2</f>
        <v>567.04999999999995</v>
      </c>
      <c r="T213">
        <f>+('KBOS -- Logan Data'!X213+'KBED -- Bedford Data'!X213)/2</f>
        <v>593.29999999999995</v>
      </c>
      <c r="U213">
        <f>+('KBOS -- Logan Data'!Y213+'KBED -- Bedford Data'!Y213)/2</f>
        <v>619.75</v>
      </c>
      <c r="V213">
        <f>+('KBOS -- Logan Data'!Z213+'KBED -- Bedford Data'!Z213)/2</f>
        <v>646.5</v>
      </c>
      <c r="W213">
        <f>+('KBOS -- Logan Data'!AA213+'KBED -- Bedford Data'!AA213)/2</f>
        <v>673.3</v>
      </c>
      <c r="X213">
        <f>+('KBOS -- Logan Data'!AB213+'KBED -- Bedford Data'!AB213)/2</f>
        <v>700.25</v>
      </c>
      <c r="Y213">
        <f>+('KBOS -- Logan Data'!AH213+'KBED -- Bedford Data'!AH213)/2</f>
        <v>727.25</v>
      </c>
      <c r="Z213">
        <f>+('KBOS -- Logan Data'!AI213+'KBED -- Bedford Data'!AI213)/2</f>
        <v>754.34999999999991</v>
      </c>
      <c r="AA213">
        <f>+('KBOS -- Logan Data'!AJ213+'KBED -- Bedford Data'!AJ213)/2</f>
        <v>781.55</v>
      </c>
      <c r="AB213">
        <f>+('KBOS -- Logan Data'!AK213+'KBED -- Bedford Data'!AK213)/2</f>
        <v>808.8</v>
      </c>
      <c r="AC213">
        <f>+('KBOS -- Logan Data'!AL213+'KBED -- Bedford Data'!AL213)/2</f>
        <v>836.25</v>
      </c>
      <c r="AD213">
        <f>+('KBOS -- Logan Data'!AM213+'KBED -- Bedford Data'!AM213)/2</f>
        <v>863.65000000000009</v>
      </c>
      <c r="AE213">
        <f>+('KBOS -- Logan Data'!AN213+'KBED -- Bedford Data'!AN213)/2</f>
        <v>891.3</v>
      </c>
      <c r="AF213">
        <f>+('KBOS -- Logan Data'!AO213+'KBED -- Bedford Data'!AO213)/2</f>
        <v>919</v>
      </c>
      <c r="AG213">
        <f>+('KBOS -- Logan Data'!AP213+'KBED -- Bedford Data'!AP213)/2</f>
        <v>946.75</v>
      </c>
      <c r="AH213">
        <f>+('KBOS -- Logan Data'!AQ213+'KBED -- Bedford Data'!AQ213)/2</f>
        <v>974.55</v>
      </c>
      <c r="AI213">
        <f>+('KBOS -- Logan Data'!AR213+'KBED -- Bedford Data'!AR213)/2</f>
        <v>1002.4499999999999</v>
      </c>
    </row>
    <row r="214" spans="1:35" x14ac:dyDescent="0.25">
      <c r="A214" s="1">
        <v>42795</v>
      </c>
      <c r="B214">
        <f>+('KBOS -- Logan Data'!B214+'KBED -- Bedford Data'!B214)/2</f>
        <v>220.5</v>
      </c>
      <c r="C214">
        <f>+('KBOS -- Logan Data'!C214+'KBED -- Bedford Data'!C214)/2</f>
        <v>242</v>
      </c>
      <c r="D214">
        <f>+('KBOS -- Logan Data'!D214+'KBED -- Bedford Data'!D214)/2</f>
        <v>265.2</v>
      </c>
      <c r="E214">
        <f>+('KBOS -- Logan Data'!E214+'KBED -- Bedford Data'!E214)/2</f>
        <v>289</v>
      </c>
      <c r="F214">
        <f>+('KBOS -- Logan Data'!F214+'KBED -- Bedford Data'!F214)/2</f>
        <v>313.64999999999998</v>
      </c>
      <c r="G214">
        <f>+('KBOS -- Logan Data'!G214+'KBED -- Bedford Data'!G214)/2</f>
        <v>339.04999999999995</v>
      </c>
      <c r="H214">
        <f>+('KBOS -- Logan Data'!H214+'KBED -- Bedford Data'!H214)/2</f>
        <v>365</v>
      </c>
      <c r="I214">
        <f>+('KBOS -- Logan Data'!I214+'KBED -- Bedford Data'!I214)/2</f>
        <v>391.5</v>
      </c>
      <c r="J214">
        <f>+('KBOS -- Logan Data'!J214+'KBED -- Bedford Data'!J214)/2</f>
        <v>418.15</v>
      </c>
      <c r="K214">
        <f>+('KBOS -- Logan Data'!K214+'KBED -- Bedford Data'!K214)/2</f>
        <v>445.55</v>
      </c>
      <c r="L214">
        <f>+('KBOS -- Logan Data'!L214+'KBED -- Bedford Data'!L214)/2</f>
        <v>473.25</v>
      </c>
      <c r="M214">
        <f>+('KBOS -- Logan Data'!M214+'KBED -- Bedford Data'!M214)/2</f>
        <v>501.79999999999995</v>
      </c>
      <c r="N214">
        <f>+('KBOS -- Logan Data'!R214+'KBED -- Bedford Data'!R214)/2</f>
        <v>530.70000000000005</v>
      </c>
      <c r="O214">
        <f>+('KBOS -- Logan Data'!S214+'KBED -- Bedford Data'!S214)/2</f>
        <v>559.90000000000009</v>
      </c>
      <c r="P214">
        <f>+('KBOS -- Logan Data'!T214+'KBED -- Bedford Data'!T214)/2</f>
        <v>589.29999999999995</v>
      </c>
      <c r="Q214">
        <f>+('KBOS -- Logan Data'!U214+'KBED -- Bedford Data'!U214)/2</f>
        <v>619</v>
      </c>
      <c r="R214">
        <f>+('KBOS -- Logan Data'!V214+'KBED -- Bedford Data'!V214)/2</f>
        <v>648.9</v>
      </c>
      <c r="S214">
        <f>+('KBOS -- Logan Data'!W214+'KBED -- Bedford Data'!W214)/2</f>
        <v>678.9</v>
      </c>
      <c r="T214">
        <f>+('KBOS -- Logan Data'!X214+'KBED -- Bedford Data'!X214)/2</f>
        <v>708.9</v>
      </c>
      <c r="U214">
        <f>+('KBOS -- Logan Data'!Y214+'KBED -- Bedford Data'!Y214)/2</f>
        <v>739.05</v>
      </c>
      <c r="V214">
        <f>+('KBOS -- Logan Data'!Z214+'KBED -- Bedford Data'!Z214)/2</f>
        <v>769.35</v>
      </c>
      <c r="W214">
        <f>+('KBOS -- Logan Data'!AA214+'KBED -- Bedford Data'!AA214)/2</f>
        <v>799.75</v>
      </c>
      <c r="X214">
        <f>+('KBOS -- Logan Data'!AB214+'KBED -- Bedford Data'!AB214)/2</f>
        <v>830.3</v>
      </c>
      <c r="Y214">
        <f>+('KBOS -- Logan Data'!AH214+'KBED -- Bedford Data'!AH214)/2</f>
        <v>860.9</v>
      </c>
      <c r="Z214">
        <f>+('KBOS -- Logan Data'!AI214+'KBED -- Bedford Data'!AI214)/2</f>
        <v>891.75</v>
      </c>
      <c r="AA214">
        <f>+('KBOS -- Logan Data'!AJ214+'KBED -- Bedford Data'!AJ214)/2</f>
        <v>922.6</v>
      </c>
      <c r="AB214">
        <f>+('KBOS -- Logan Data'!AK214+'KBED -- Bedford Data'!AK214)/2</f>
        <v>953.55</v>
      </c>
      <c r="AC214">
        <f>+('KBOS -- Logan Data'!AL214+'KBED -- Bedford Data'!AL214)/2</f>
        <v>984.5</v>
      </c>
      <c r="AD214">
        <f>+('KBOS -- Logan Data'!AM214+'KBED -- Bedford Data'!AM214)/2</f>
        <v>1015.4499999999999</v>
      </c>
      <c r="AE214">
        <f>+('KBOS -- Logan Data'!AN214+'KBED -- Bedford Data'!AN214)/2</f>
        <v>1046.4499999999998</v>
      </c>
      <c r="AF214">
        <f>+('KBOS -- Logan Data'!AO214+'KBED -- Bedford Data'!AO214)/2</f>
        <v>1077.4000000000001</v>
      </c>
      <c r="AG214">
        <f>+('KBOS -- Logan Data'!AP214+'KBED -- Bedford Data'!AP214)/2</f>
        <v>1108.3499999999999</v>
      </c>
      <c r="AH214">
        <f>+('KBOS -- Logan Data'!AQ214+'KBED -- Bedford Data'!AQ214)/2</f>
        <v>1139.3000000000002</v>
      </c>
      <c r="AI214">
        <f>+('KBOS -- Logan Data'!AR214+'KBED -- Bedford Data'!AR214)/2</f>
        <v>1170.25</v>
      </c>
    </row>
    <row r="215" spans="1:35" x14ac:dyDescent="0.25">
      <c r="A215" s="1">
        <v>42826</v>
      </c>
      <c r="B215">
        <f>+('KBOS -- Logan Data'!B215+'KBED -- Bedford Data'!B215)/2</f>
        <v>7.6</v>
      </c>
      <c r="C215">
        <f>+('KBOS -- Logan Data'!C215+'KBED -- Bedford Data'!C215)/2</f>
        <v>10.55</v>
      </c>
      <c r="D215">
        <f>+('KBOS -- Logan Data'!D215+'KBED -- Bedford Data'!D215)/2</f>
        <v>14.65</v>
      </c>
      <c r="E215">
        <f>+('KBOS -- Logan Data'!E215+'KBED -- Bedford Data'!E215)/2</f>
        <v>19.8</v>
      </c>
      <c r="F215">
        <f>+('KBOS -- Logan Data'!F215+'KBED -- Bedford Data'!F215)/2</f>
        <v>25.450000000000003</v>
      </c>
      <c r="G215">
        <f>+('KBOS -- Logan Data'!G215+'KBED -- Bedford Data'!G215)/2</f>
        <v>32.049999999999997</v>
      </c>
      <c r="H215">
        <f>+('KBOS -- Logan Data'!H215+'KBED -- Bedford Data'!H215)/2</f>
        <v>39.799999999999997</v>
      </c>
      <c r="I215">
        <f>+('KBOS -- Logan Data'!I215+'KBED -- Bedford Data'!I215)/2</f>
        <v>49</v>
      </c>
      <c r="J215">
        <f>+('KBOS -- Logan Data'!J215+'KBED -- Bedford Data'!J215)/2</f>
        <v>59.65</v>
      </c>
      <c r="K215">
        <f>+('KBOS -- Logan Data'!K215+'KBED -- Bedford Data'!K215)/2</f>
        <v>71.849999999999994</v>
      </c>
      <c r="L215">
        <f>+('KBOS -- Logan Data'!L215+'KBED -- Bedford Data'!L215)/2</f>
        <v>85.35</v>
      </c>
      <c r="M215">
        <f>+('KBOS -- Logan Data'!M215+'KBED -- Bedford Data'!M215)/2</f>
        <v>99.800000000000011</v>
      </c>
      <c r="N215">
        <f>+('KBOS -- Logan Data'!R215+'KBED -- Bedford Data'!R215)/2</f>
        <v>115.45</v>
      </c>
      <c r="O215">
        <f>+('KBOS -- Logan Data'!S215+'KBED -- Bedford Data'!S215)/2</f>
        <v>132.05000000000001</v>
      </c>
      <c r="P215">
        <f>+('KBOS -- Logan Data'!T215+'KBED -- Bedford Data'!T215)/2</f>
        <v>149.75</v>
      </c>
      <c r="Q215">
        <f>+('KBOS -- Logan Data'!U215+'KBED -- Bedford Data'!U215)/2</f>
        <v>168.35</v>
      </c>
      <c r="R215">
        <f>+('KBOS -- Logan Data'!V215+'KBED -- Bedford Data'!V215)/2</f>
        <v>188.25</v>
      </c>
      <c r="S215">
        <f>+('KBOS -- Logan Data'!W215+'KBED -- Bedford Data'!W215)/2</f>
        <v>208.60000000000002</v>
      </c>
      <c r="T215">
        <f>+('KBOS -- Logan Data'!X215+'KBED -- Bedford Data'!X215)/2</f>
        <v>229.65</v>
      </c>
      <c r="U215">
        <f>+('KBOS -- Logan Data'!Y215+'KBED -- Bedford Data'!Y215)/2</f>
        <v>251.3</v>
      </c>
      <c r="V215">
        <f>+('KBOS -- Logan Data'!Z215+'KBED -- Bedford Data'!Z215)/2</f>
        <v>273.75</v>
      </c>
      <c r="W215">
        <f>+('KBOS -- Logan Data'!AA215+'KBED -- Bedford Data'!AA215)/2</f>
        <v>296.8</v>
      </c>
      <c r="X215">
        <f>+('KBOS -- Logan Data'!AB215+'KBED -- Bedford Data'!AB215)/2</f>
        <v>320.3</v>
      </c>
      <c r="Y215">
        <f>+('KBOS -- Logan Data'!AH215+'KBED -- Bedford Data'!AH215)/2</f>
        <v>344.35</v>
      </c>
      <c r="Z215">
        <f>+('KBOS -- Logan Data'!AI215+'KBED -- Bedford Data'!AI215)/2</f>
        <v>368.95000000000005</v>
      </c>
      <c r="AA215">
        <f>+('KBOS -- Logan Data'!AJ215+'KBED -- Bedford Data'!AJ215)/2</f>
        <v>394</v>
      </c>
      <c r="AB215">
        <f>+('KBOS -- Logan Data'!AK215+'KBED -- Bedford Data'!AK215)/2</f>
        <v>419.35</v>
      </c>
      <c r="AC215">
        <f>+('KBOS -- Logan Data'!AL215+'KBED -- Bedford Data'!AL215)/2</f>
        <v>444.95</v>
      </c>
      <c r="AD215">
        <f>+('KBOS -- Logan Data'!AM215+'KBED -- Bedford Data'!AM215)/2</f>
        <v>470.9</v>
      </c>
      <c r="AE215">
        <f>+('KBOS -- Logan Data'!AN215+'KBED -- Bedford Data'!AN215)/2</f>
        <v>497.25</v>
      </c>
      <c r="AF215">
        <f>+('KBOS -- Logan Data'!AO215+'KBED -- Bedford Data'!AO215)/2</f>
        <v>523.9</v>
      </c>
      <c r="AG215">
        <f>+('KBOS -- Logan Data'!AP215+'KBED -- Bedford Data'!AP215)/2</f>
        <v>551.04999999999995</v>
      </c>
      <c r="AH215">
        <f>+('KBOS -- Logan Data'!AQ215+'KBED -- Bedford Data'!AQ215)/2</f>
        <v>578.54999999999995</v>
      </c>
      <c r="AI215">
        <f>+('KBOS -- Logan Data'!AR215+'KBED -- Bedford Data'!AR215)/2</f>
        <v>606.15</v>
      </c>
    </row>
    <row r="216" spans="1:35" x14ac:dyDescent="0.25">
      <c r="A216" s="1">
        <v>42856</v>
      </c>
      <c r="B216">
        <f>+('KBOS -- Logan Data'!B216+'KBED -- Bedford Data'!B216)/2</f>
        <v>0.5</v>
      </c>
      <c r="C216">
        <f>+('KBOS -- Logan Data'!C216+'KBED -- Bedford Data'!C216)/2</f>
        <v>0.75</v>
      </c>
      <c r="D216">
        <f>+('KBOS -- Logan Data'!D216+'KBED -- Bedford Data'!D216)/2</f>
        <v>1.1000000000000001</v>
      </c>
      <c r="E216">
        <f>+('KBOS -- Logan Data'!E216+'KBED -- Bedford Data'!E216)/2</f>
        <v>1.45</v>
      </c>
      <c r="F216">
        <f>+('KBOS -- Logan Data'!F216+'KBED -- Bedford Data'!F216)/2</f>
        <v>1.9</v>
      </c>
      <c r="G216">
        <f>+('KBOS -- Logan Data'!G216+'KBED -- Bedford Data'!G216)/2</f>
        <v>2.5</v>
      </c>
      <c r="H216">
        <f>+('KBOS -- Logan Data'!H216+'KBED -- Bedford Data'!H216)/2</f>
        <v>3.35</v>
      </c>
      <c r="I216">
        <f>+('KBOS -- Logan Data'!I216+'KBED -- Bedford Data'!I216)/2</f>
        <v>4.6000000000000005</v>
      </c>
      <c r="J216">
        <f>+('KBOS -- Logan Data'!J216+'KBED -- Bedford Data'!J216)/2</f>
        <v>6.5</v>
      </c>
      <c r="K216">
        <f>+('KBOS -- Logan Data'!K216+'KBED -- Bedford Data'!K216)/2</f>
        <v>9.15</v>
      </c>
      <c r="L216">
        <f>+('KBOS -- Logan Data'!L216+'KBED -- Bedford Data'!L216)/2</f>
        <v>13.600000000000001</v>
      </c>
      <c r="M216">
        <f>+('KBOS -- Logan Data'!M216+'KBED -- Bedford Data'!M216)/2</f>
        <v>19.850000000000001</v>
      </c>
      <c r="N216">
        <f>+('KBOS -- Logan Data'!R216+'KBED -- Bedford Data'!R216)/2</f>
        <v>28.599999999999998</v>
      </c>
      <c r="O216">
        <f>+('KBOS -- Logan Data'!S216+'KBED -- Bedford Data'!S216)/2</f>
        <v>39.400000000000006</v>
      </c>
      <c r="P216">
        <f>+('KBOS -- Logan Data'!T216+'KBED -- Bedford Data'!T216)/2</f>
        <v>51.7</v>
      </c>
      <c r="Q216">
        <f>+('KBOS -- Logan Data'!U216+'KBED -- Bedford Data'!U216)/2</f>
        <v>65.650000000000006</v>
      </c>
      <c r="R216">
        <f>+('KBOS -- Logan Data'!V216+'KBED -- Bedford Data'!V216)/2</f>
        <v>81.550000000000011</v>
      </c>
      <c r="S216">
        <f>+('KBOS -- Logan Data'!W216+'KBED -- Bedford Data'!W216)/2</f>
        <v>98.85</v>
      </c>
      <c r="T216">
        <f>+('KBOS -- Logan Data'!X216+'KBED -- Bedford Data'!X216)/2</f>
        <v>117.85</v>
      </c>
      <c r="U216">
        <f>+('KBOS -- Logan Data'!Y216+'KBED -- Bedford Data'!Y216)/2</f>
        <v>138.1</v>
      </c>
      <c r="V216">
        <f>+('KBOS -- Logan Data'!Z216+'KBED -- Bedford Data'!Z216)/2</f>
        <v>159.35</v>
      </c>
      <c r="W216">
        <f>+('KBOS -- Logan Data'!AA216+'KBED -- Bedford Data'!AA216)/2</f>
        <v>181.9</v>
      </c>
      <c r="X216">
        <f>+('KBOS -- Logan Data'!AB216+'KBED -- Bedford Data'!AB216)/2</f>
        <v>205.35</v>
      </c>
      <c r="Y216">
        <f>+('KBOS -- Logan Data'!AH216+'KBED -- Bedford Data'!AH216)/2</f>
        <v>229.6</v>
      </c>
      <c r="Z216">
        <f>+('KBOS -- Logan Data'!AI216+'KBED -- Bedford Data'!AI216)/2</f>
        <v>254.60000000000002</v>
      </c>
      <c r="AA216">
        <f>+('KBOS -- Logan Data'!AJ216+'KBED -- Bedford Data'!AJ216)/2</f>
        <v>280.10000000000002</v>
      </c>
      <c r="AB216">
        <f>+('KBOS -- Logan Data'!AK216+'KBED -- Bedford Data'!AK216)/2</f>
        <v>306.35000000000002</v>
      </c>
      <c r="AC216">
        <f>+('KBOS -- Logan Data'!AL216+'KBED -- Bedford Data'!AL216)/2</f>
        <v>332.75</v>
      </c>
      <c r="AD216">
        <f>+('KBOS -- Logan Data'!AM216+'KBED -- Bedford Data'!AM216)/2</f>
        <v>359.8</v>
      </c>
      <c r="AE216">
        <f>+('KBOS -- Logan Data'!AN216+'KBED -- Bedford Data'!AN216)/2</f>
        <v>387.15</v>
      </c>
      <c r="AF216">
        <f>+('KBOS -- Logan Data'!AO216+'KBED -- Bedford Data'!AO216)/2</f>
        <v>414.8</v>
      </c>
      <c r="AG216">
        <f>+('KBOS -- Logan Data'!AP216+'KBED -- Bedford Data'!AP216)/2</f>
        <v>442.75</v>
      </c>
      <c r="AH216">
        <f>+('KBOS -- Logan Data'!AQ216+'KBED -- Bedford Data'!AQ216)/2</f>
        <v>470.9</v>
      </c>
      <c r="AI216">
        <f>+('KBOS -- Logan Data'!AR216+'KBED -- Bedford Data'!AR216)/2</f>
        <v>499.25</v>
      </c>
    </row>
    <row r="217" spans="1:35" x14ac:dyDescent="0.25">
      <c r="A217" s="1">
        <v>42887</v>
      </c>
      <c r="B217">
        <f>+('KBOS -- Logan Data'!B217+'KBED -- Bedford Data'!B217)/2</f>
        <v>0</v>
      </c>
      <c r="C217">
        <f>+('KBOS -- Logan Data'!C217+'KBED -- Bedford Data'!C217)/2</f>
        <v>0</v>
      </c>
      <c r="D217">
        <f>+('KBOS -- Logan Data'!D217+'KBED -- Bedford Data'!D217)/2</f>
        <v>0</v>
      </c>
      <c r="E217">
        <f>+('KBOS -- Logan Data'!E217+'KBED -- Bedford Data'!E217)/2</f>
        <v>0</v>
      </c>
      <c r="F217">
        <f>+('KBOS -- Logan Data'!F217+'KBED -- Bedford Data'!F217)/2</f>
        <v>0</v>
      </c>
      <c r="G217">
        <f>+('KBOS -- Logan Data'!G217+'KBED -- Bedford Data'!G217)/2</f>
        <v>0</v>
      </c>
      <c r="H217">
        <f>+('KBOS -- Logan Data'!H217+'KBED -- Bedford Data'!H217)/2</f>
        <v>0</v>
      </c>
      <c r="I217">
        <f>+('KBOS -- Logan Data'!I217+'KBED -- Bedford Data'!I217)/2</f>
        <v>0</v>
      </c>
      <c r="J217">
        <f>+('KBOS -- Logan Data'!J217+'KBED -- Bedford Data'!J217)/2</f>
        <v>0.1</v>
      </c>
      <c r="K217">
        <f>+('KBOS -- Logan Data'!K217+'KBED -- Bedford Data'!K217)/2</f>
        <v>0.25</v>
      </c>
      <c r="L217">
        <f>+('KBOS -- Logan Data'!L217+'KBED -- Bedford Data'!L217)/2</f>
        <v>0.5</v>
      </c>
      <c r="M217">
        <f>+('KBOS -- Logan Data'!M217+'KBED -- Bedford Data'!M217)/2</f>
        <v>1.1499999999999999</v>
      </c>
      <c r="N217">
        <f>+('KBOS -- Logan Data'!R217+'KBED -- Bedford Data'!R217)/2</f>
        <v>2.15</v>
      </c>
      <c r="O217">
        <f>+('KBOS -- Logan Data'!S217+'KBED -- Bedford Data'!S217)/2</f>
        <v>3.8</v>
      </c>
      <c r="P217">
        <f>+('KBOS -- Logan Data'!T217+'KBED -- Bedford Data'!T217)/2</f>
        <v>5.7</v>
      </c>
      <c r="Q217">
        <f>+('KBOS -- Logan Data'!U217+'KBED -- Bedford Data'!U217)/2</f>
        <v>7.85</v>
      </c>
      <c r="R217">
        <f>+('KBOS -- Logan Data'!V217+'KBED -- Bedford Data'!V217)/2</f>
        <v>10.45</v>
      </c>
      <c r="S217">
        <f>+('KBOS -- Logan Data'!W217+'KBED -- Bedford Data'!W217)/2</f>
        <v>13.55</v>
      </c>
      <c r="T217">
        <f>+('KBOS -- Logan Data'!X217+'KBED -- Bedford Data'!X217)/2</f>
        <v>17.25</v>
      </c>
      <c r="U217">
        <f>+('KBOS -- Logan Data'!Y217+'KBED -- Bedford Data'!Y217)/2</f>
        <v>21.6</v>
      </c>
      <c r="V217">
        <f>+('KBOS -- Logan Data'!Z217+'KBED -- Bedford Data'!Z217)/2</f>
        <v>26.9</v>
      </c>
      <c r="W217">
        <f>+('KBOS -- Logan Data'!AA217+'KBED -- Bedford Data'!AA217)/2</f>
        <v>32.900000000000006</v>
      </c>
      <c r="X217">
        <f>+('KBOS -- Logan Data'!AB217+'KBED -- Bedford Data'!AB217)/2</f>
        <v>39.65</v>
      </c>
      <c r="Y217">
        <f>+('KBOS -- Logan Data'!AH217+'KBED -- Bedford Data'!AH217)/2</f>
        <v>47.099999999999994</v>
      </c>
      <c r="Z217">
        <f>+('KBOS -- Logan Data'!AI217+'KBED -- Bedford Data'!AI217)/2</f>
        <v>55.25</v>
      </c>
      <c r="AA217">
        <f>+('KBOS -- Logan Data'!AJ217+'KBED -- Bedford Data'!AJ217)/2</f>
        <v>64.05</v>
      </c>
      <c r="AB217">
        <f>+('KBOS -- Logan Data'!AK217+'KBED -- Bedford Data'!AK217)/2</f>
        <v>73.699999999999989</v>
      </c>
      <c r="AC217">
        <f>+('KBOS -- Logan Data'!AL217+'KBED -- Bedford Data'!AL217)/2</f>
        <v>84.05</v>
      </c>
      <c r="AD217">
        <f>+('KBOS -- Logan Data'!AM217+'KBED -- Bedford Data'!AM217)/2</f>
        <v>95.15</v>
      </c>
      <c r="AE217">
        <f>+('KBOS -- Logan Data'!AN217+'KBED -- Bedford Data'!AN217)/2</f>
        <v>107.19999999999999</v>
      </c>
      <c r="AF217">
        <f>+('KBOS -- Logan Data'!AO217+'KBED -- Bedford Data'!AO217)/2</f>
        <v>120.15</v>
      </c>
      <c r="AG217">
        <f>+('KBOS -- Logan Data'!AP217+'KBED -- Bedford Data'!AP217)/2</f>
        <v>134.15</v>
      </c>
      <c r="AH217">
        <f>+('KBOS -- Logan Data'!AQ217+'KBED -- Bedford Data'!AQ217)/2</f>
        <v>149.35</v>
      </c>
      <c r="AI217">
        <f>+('KBOS -- Logan Data'!AR217+'KBED -- Bedford Data'!AR217)/2</f>
        <v>166.2</v>
      </c>
    </row>
    <row r="218" spans="1:35" x14ac:dyDescent="0.25">
      <c r="A218" s="1">
        <v>42917</v>
      </c>
      <c r="B218">
        <f>+('KBOS -- Logan Data'!B218+'KBED -- Bedford Data'!B218)/2</f>
        <v>0</v>
      </c>
      <c r="C218">
        <f>+('KBOS -- Logan Data'!C218+'KBED -- Bedford Data'!C218)/2</f>
        <v>0</v>
      </c>
      <c r="D218">
        <f>+('KBOS -- Logan Data'!D218+'KBED -- Bedford Data'!D218)/2</f>
        <v>0</v>
      </c>
      <c r="E218">
        <f>+('KBOS -- Logan Data'!E218+'KBED -- Bedford Data'!E218)/2</f>
        <v>0</v>
      </c>
      <c r="F218">
        <f>+('KBOS -- Logan Data'!F218+'KBED -- Bedford Data'!F218)/2</f>
        <v>0</v>
      </c>
      <c r="G218">
        <f>+('KBOS -- Logan Data'!G218+'KBED -- Bedford Data'!G218)/2</f>
        <v>0</v>
      </c>
      <c r="H218">
        <f>+('KBOS -- Logan Data'!H218+'KBED -- Bedford Data'!H218)/2</f>
        <v>0</v>
      </c>
      <c r="I218">
        <f>+('KBOS -- Logan Data'!I218+'KBED -- Bedford Data'!I218)/2</f>
        <v>0</v>
      </c>
      <c r="J218">
        <f>+('KBOS -- Logan Data'!J218+'KBED -- Bedford Data'!J218)/2</f>
        <v>0</v>
      </c>
      <c r="K218">
        <f>+('KBOS -- Logan Data'!K218+'KBED -- Bedford Data'!K218)/2</f>
        <v>0</v>
      </c>
      <c r="L218">
        <f>+('KBOS -- Logan Data'!L218+'KBED -- Bedford Data'!L218)/2</f>
        <v>0</v>
      </c>
      <c r="M218">
        <f>+('KBOS -- Logan Data'!M218+'KBED -- Bedford Data'!M218)/2</f>
        <v>0</v>
      </c>
      <c r="N218">
        <f>+('KBOS -- Logan Data'!R218+'KBED -- Bedford Data'!R218)/2</f>
        <v>0.05</v>
      </c>
      <c r="O218">
        <f>+('KBOS -- Logan Data'!S218+'KBED -- Bedford Data'!S218)/2</f>
        <v>0.15</v>
      </c>
      <c r="P218">
        <f>+('KBOS -- Logan Data'!T218+'KBED -- Bedford Data'!T218)/2</f>
        <v>0.3</v>
      </c>
      <c r="Q218">
        <f>+('KBOS -- Logan Data'!U218+'KBED -- Bedford Data'!U218)/2</f>
        <v>0.45</v>
      </c>
      <c r="R218">
        <f>+('KBOS -- Logan Data'!V218+'KBED -- Bedford Data'!V218)/2</f>
        <v>0.8</v>
      </c>
      <c r="S218">
        <f>+('KBOS -- Logan Data'!W218+'KBED -- Bedford Data'!W218)/2</f>
        <v>1.1000000000000001</v>
      </c>
      <c r="T218">
        <f>+('KBOS -- Logan Data'!X218+'KBED -- Bedford Data'!X218)/2</f>
        <v>1.55</v>
      </c>
      <c r="U218">
        <f>+('KBOS -- Logan Data'!Y218+'KBED -- Bedford Data'!Y218)/2</f>
        <v>2.25</v>
      </c>
      <c r="V218">
        <f>+('KBOS -- Logan Data'!Z218+'KBED -- Bedford Data'!Z218)/2</f>
        <v>3.4499999999999997</v>
      </c>
      <c r="W218">
        <f>+('KBOS -- Logan Data'!AA218+'KBED -- Bedford Data'!AA218)/2</f>
        <v>5.2</v>
      </c>
      <c r="X218">
        <f>+('KBOS -- Logan Data'!AB218+'KBED -- Bedford Data'!AB218)/2</f>
        <v>7.35</v>
      </c>
      <c r="Y218">
        <f>+('KBOS -- Logan Data'!AH218+'KBED -- Bedford Data'!AH218)/2</f>
        <v>10.149999999999999</v>
      </c>
      <c r="Z218">
        <f>+('KBOS -- Logan Data'!AI218+'KBED -- Bedford Data'!AI218)/2</f>
        <v>13.7</v>
      </c>
      <c r="AA218">
        <f>+('KBOS -- Logan Data'!AJ218+'KBED -- Bedford Data'!AJ218)/2</f>
        <v>18.350000000000001</v>
      </c>
      <c r="AB218">
        <f>+('KBOS -- Logan Data'!AK218+'KBED -- Bedford Data'!AK218)/2</f>
        <v>24.2</v>
      </c>
      <c r="AC218">
        <f>+('KBOS -- Logan Data'!AL218+'KBED -- Bedford Data'!AL218)/2</f>
        <v>31.15</v>
      </c>
      <c r="AD218">
        <f>+('KBOS -- Logan Data'!AM218+'KBED -- Bedford Data'!AM218)/2</f>
        <v>39.25</v>
      </c>
      <c r="AE218">
        <f>+('KBOS -- Logan Data'!AN218+'KBED -- Bedford Data'!AN218)/2</f>
        <v>48.55</v>
      </c>
      <c r="AF218">
        <f>+('KBOS -- Logan Data'!AO218+'KBED -- Bedford Data'!AO218)/2</f>
        <v>58.949999999999996</v>
      </c>
      <c r="AG218">
        <f>+('KBOS -- Logan Data'!AP218+'KBED -- Bedford Data'!AP218)/2</f>
        <v>70.650000000000006</v>
      </c>
      <c r="AH218">
        <f>+('KBOS -- Logan Data'!AQ218+'KBED -- Bedford Data'!AQ218)/2</f>
        <v>83.8</v>
      </c>
      <c r="AI218">
        <f>+('KBOS -- Logan Data'!AR218+'KBED -- Bedford Data'!AR218)/2</f>
        <v>98.65</v>
      </c>
    </row>
    <row r="219" spans="1:35" x14ac:dyDescent="0.25">
      <c r="A219" s="1">
        <v>42948</v>
      </c>
      <c r="B219">
        <f>+('KBOS -- Logan Data'!B219+'KBED -- Bedford Data'!B219)/2</f>
        <v>0</v>
      </c>
      <c r="C219">
        <f>+('KBOS -- Logan Data'!C219+'KBED -- Bedford Data'!C219)/2</f>
        <v>0</v>
      </c>
      <c r="D219">
        <f>+('KBOS -- Logan Data'!D219+'KBED -- Bedford Data'!D219)/2</f>
        <v>0</v>
      </c>
      <c r="E219">
        <f>+('KBOS -- Logan Data'!E219+'KBED -- Bedford Data'!E219)/2</f>
        <v>0</v>
      </c>
      <c r="F219">
        <f>+('KBOS -- Logan Data'!F219+'KBED -- Bedford Data'!F219)/2</f>
        <v>0</v>
      </c>
      <c r="G219">
        <f>+('KBOS -- Logan Data'!G219+'KBED -- Bedford Data'!G219)/2</f>
        <v>0</v>
      </c>
      <c r="H219">
        <f>+('KBOS -- Logan Data'!H219+'KBED -- Bedford Data'!H219)/2</f>
        <v>0</v>
      </c>
      <c r="I219">
        <f>+('KBOS -- Logan Data'!I219+'KBED -- Bedford Data'!I219)/2</f>
        <v>0</v>
      </c>
      <c r="J219">
        <f>+('KBOS -- Logan Data'!J219+'KBED -- Bedford Data'!J219)/2</f>
        <v>0</v>
      </c>
      <c r="K219">
        <f>+('KBOS -- Logan Data'!K219+'KBED -- Bedford Data'!K219)/2</f>
        <v>0</v>
      </c>
      <c r="L219">
        <f>+('KBOS -- Logan Data'!L219+'KBED -- Bedford Data'!L219)/2</f>
        <v>0.05</v>
      </c>
      <c r="M219">
        <f>+('KBOS -- Logan Data'!M219+'KBED -- Bedford Data'!M219)/2</f>
        <v>0.3</v>
      </c>
      <c r="N219">
        <f>+('KBOS -- Logan Data'!R219+'KBED -- Bedford Data'!R219)/2</f>
        <v>0.6</v>
      </c>
      <c r="O219">
        <f>+('KBOS -- Logan Data'!S219+'KBED -- Bedford Data'!S219)/2</f>
        <v>1.1000000000000001</v>
      </c>
      <c r="P219">
        <f>+('KBOS -- Logan Data'!T219+'KBED -- Bedford Data'!T219)/2</f>
        <v>1.7</v>
      </c>
      <c r="Q219">
        <f>+('KBOS -- Logan Data'!U219+'KBED -- Bedford Data'!U219)/2</f>
        <v>2.4500000000000002</v>
      </c>
      <c r="R219">
        <f>+('KBOS -- Logan Data'!V219+'KBED -- Bedford Data'!V219)/2</f>
        <v>3.4</v>
      </c>
      <c r="S219">
        <f>+('KBOS -- Logan Data'!W219+'KBED -- Bedford Data'!W219)/2</f>
        <v>4.5</v>
      </c>
      <c r="T219">
        <f>+('KBOS -- Logan Data'!X219+'KBED -- Bedford Data'!X219)/2</f>
        <v>5.7</v>
      </c>
      <c r="U219">
        <f>+('KBOS -- Logan Data'!Y219+'KBED -- Bedford Data'!Y219)/2</f>
        <v>7.2</v>
      </c>
      <c r="V219">
        <f>+('KBOS -- Logan Data'!Z219+'KBED -- Bedford Data'!Z219)/2</f>
        <v>9</v>
      </c>
      <c r="W219">
        <f>+('KBOS -- Logan Data'!AA219+'KBED -- Bedford Data'!AA219)/2</f>
        <v>10.950000000000001</v>
      </c>
      <c r="X219">
        <f>+('KBOS -- Logan Data'!AB219+'KBED -- Bedford Data'!AB219)/2</f>
        <v>13.75</v>
      </c>
      <c r="Y219">
        <f>+('KBOS -- Logan Data'!AH219+'KBED -- Bedford Data'!AH219)/2</f>
        <v>16.7</v>
      </c>
      <c r="Z219">
        <f>+('KBOS -- Logan Data'!AI219+'KBED -- Bedford Data'!AI219)/2</f>
        <v>20.5</v>
      </c>
      <c r="AA219">
        <f>+('KBOS -- Logan Data'!AJ219+'KBED -- Bedford Data'!AJ219)/2</f>
        <v>25.3</v>
      </c>
      <c r="AB219">
        <f>+('KBOS -- Logan Data'!AK219+'KBED -- Bedford Data'!AK219)/2</f>
        <v>30.75</v>
      </c>
      <c r="AC219">
        <f>+('KBOS -- Logan Data'!AL219+'KBED -- Bedford Data'!AL219)/2</f>
        <v>37.65</v>
      </c>
      <c r="AD219">
        <f>+('KBOS -- Logan Data'!AM219+'KBED -- Bedford Data'!AM219)/2</f>
        <v>45.900000000000006</v>
      </c>
      <c r="AE219">
        <f>+('KBOS -- Logan Data'!AN219+'KBED -- Bedford Data'!AN219)/2</f>
        <v>55.7</v>
      </c>
      <c r="AF219">
        <f>+('KBOS -- Logan Data'!AO219+'KBED -- Bedford Data'!AO219)/2</f>
        <v>66.699999999999989</v>
      </c>
      <c r="AG219">
        <f>+('KBOS -- Logan Data'!AP219+'KBED -- Bedford Data'!AP219)/2</f>
        <v>79.099999999999994</v>
      </c>
      <c r="AH219">
        <f>+('KBOS -- Logan Data'!AQ219+'KBED -- Bedford Data'!AQ219)/2</f>
        <v>93.3</v>
      </c>
      <c r="AI219">
        <f>+('KBOS -- Logan Data'!AR219+'KBED -- Bedford Data'!AR219)/2</f>
        <v>109</v>
      </c>
    </row>
    <row r="220" spans="1:35" x14ac:dyDescent="0.25">
      <c r="A220" s="1">
        <v>42979</v>
      </c>
      <c r="B220">
        <f>+('KBOS -- Logan Data'!B220+'KBED -- Bedford Data'!B220)/2</f>
        <v>0</v>
      </c>
      <c r="C220">
        <f>+('KBOS -- Logan Data'!C220+'KBED -- Bedford Data'!C220)/2</f>
        <v>0</v>
      </c>
      <c r="D220">
        <f>+('KBOS -- Logan Data'!D220+'KBED -- Bedford Data'!D220)/2</f>
        <v>0</v>
      </c>
      <c r="E220">
        <f>+('KBOS -- Logan Data'!E220+'KBED -- Bedford Data'!E220)/2</f>
        <v>0.1</v>
      </c>
      <c r="F220">
        <f>+('KBOS -- Logan Data'!F220+'KBED -- Bedford Data'!F220)/2</f>
        <v>0.15</v>
      </c>
      <c r="G220">
        <f>+('KBOS -- Logan Data'!G220+'KBED -- Bedford Data'!G220)/2</f>
        <v>0.25</v>
      </c>
      <c r="H220">
        <f>+('KBOS -- Logan Data'!H220+'KBED -- Bedford Data'!H220)/2</f>
        <v>0.4</v>
      </c>
      <c r="I220">
        <f>+('KBOS -- Logan Data'!I220+'KBED -- Bedford Data'!I220)/2</f>
        <v>0.6</v>
      </c>
      <c r="J220">
        <f>+('KBOS -- Logan Data'!J220+'KBED -- Bedford Data'!J220)/2</f>
        <v>0.85</v>
      </c>
      <c r="K220">
        <f>+('KBOS -- Logan Data'!K220+'KBED -- Bedford Data'!K220)/2</f>
        <v>1.25</v>
      </c>
      <c r="L220">
        <f>+('KBOS -- Logan Data'!L220+'KBED -- Bedford Data'!L220)/2</f>
        <v>1.75</v>
      </c>
      <c r="M220">
        <f>+('KBOS -- Logan Data'!M220+'KBED -- Bedford Data'!M220)/2</f>
        <v>2.35</v>
      </c>
      <c r="N220">
        <f>+('KBOS -- Logan Data'!R220+'KBED -- Bedford Data'!R220)/2</f>
        <v>3.2</v>
      </c>
      <c r="O220">
        <f>+('KBOS -- Logan Data'!S220+'KBED -- Bedford Data'!S220)/2</f>
        <v>4.3499999999999996</v>
      </c>
      <c r="P220">
        <f>+('KBOS -- Logan Data'!T220+'KBED -- Bedford Data'!T220)/2</f>
        <v>6</v>
      </c>
      <c r="Q220">
        <f>+('KBOS -- Logan Data'!U220+'KBED -- Bedford Data'!U220)/2</f>
        <v>7.75</v>
      </c>
      <c r="R220">
        <f>+('KBOS -- Logan Data'!V220+'KBED -- Bedford Data'!V220)/2</f>
        <v>9.8000000000000007</v>
      </c>
      <c r="S220">
        <f>+('KBOS -- Logan Data'!W220+'KBED -- Bedford Data'!W220)/2</f>
        <v>12.5</v>
      </c>
      <c r="T220">
        <f>+('KBOS -- Logan Data'!X220+'KBED -- Bedford Data'!X220)/2</f>
        <v>15.25</v>
      </c>
      <c r="U220">
        <f>+('KBOS -- Logan Data'!Y220+'KBED -- Bedford Data'!Y220)/2</f>
        <v>19</v>
      </c>
      <c r="V220">
        <f>+('KBOS -- Logan Data'!Z220+'KBED -- Bedford Data'!Z220)/2</f>
        <v>23.35</v>
      </c>
      <c r="W220">
        <f>+('KBOS -- Logan Data'!AA220+'KBED -- Bedford Data'!AA220)/2</f>
        <v>28.65</v>
      </c>
      <c r="X220">
        <f>+('KBOS -- Logan Data'!AB220+'KBED -- Bedford Data'!AB220)/2</f>
        <v>34.6</v>
      </c>
      <c r="Y220">
        <f>+('KBOS -- Logan Data'!AH220+'KBED -- Bedford Data'!AH220)/2</f>
        <v>41.65</v>
      </c>
      <c r="Z220">
        <f>+('KBOS -- Logan Data'!AI220+'KBED -- Bedford Data'!AI220)/2</f>
        <v>49.900000000000006</v>
      </c>
      <c r="AA220">
        <f>+('KBOS -- Logan Data'!AJ220+'KBED -- Bedford Data'!AJ220)/2</f>
        <v>59.8</v>
      </c>
      <c r="AB220">
        <f>+('KBOS -- Logan Data'!AK220+'KBED -- Bedford Data'!AK220)/2</f>
        <v>71.05</v>
      </c>
      <c r="AC220">
        <f>+('KBOS -- Logan Data'!AL220+'KBED -- Bedford Data'!AL220)/2</f>
        <v>83.75</v>
      </c>
      <c r="AD220">
        <f>+('KBOS -- Logan Data'!AM220+'KBED -- Bedford Data'!AM220)/2</f>
        <v>98.45</v>
      </c>
      <c r="AE220">
        <f>+('KBOS -- Logan Data'!AN220+'KBED -- Bedford Data'!AN220)/2</f>
        <v>114.75</v>
      </c>
      <c r="AF220">
        <f>+('KBOS -- Logan Data'!AO220+'KBED -- Bedford Data'!AO220)/2</f>
        <v>132.80000000000001</v>
      </c>
      <c r="AG220">
        <f>+('KBOS -- Logan Data'!AP220+'KBED -- Bedford Data'!AP220)/2</f>
        <v>151.80000000000001</v>
      </c>
      <c r="AH220">
        <f>+('KBOS -- Logan Data'!AQ220+'KBED -- Bedford Data'!AQ220)/2</f>
        <v>172.25</v>
      </c>
      <c r="AI220">
        <f>+('KBOS -- Logan Data'!AR220+'KBED -- Bedford Data'!AR220)/2</f>
        <v>194</v>
      </c>
    </row>
    <row r="221" spans="1:35" x14ac:dyDescent="0.25">
      <c r="A221" s="1">
        <v>43009</v>
      </c>
      <c r="B221">
        <f>+('KBOS -- Logan Data'!B221+'KBED -- Bedford Data'!B221)/2</f>
        <v>1.55</v>
      </c>
      <c r="C221">
        <f>+('KBOS -- Logan Data'!C221+'KBED -- Bedford Data'!C221)/2</f>
        <v>2.2000000000000002</v>
      </c>
      <c r="D221">
        <f>+('KBOS -- Logan Data'!D221+'KBED -- Bedford Data'!D221)/2</f>
        <v>2.95</v>
      </c>
      <c r="E221">
        <f>+('KBOS -- Logan Data'!E221+'KBED -- Bedford Data'!E221)/2</f>
        <v>4.05</v>
      </c>
      <c r="F221">
        <f>+('KBOS -- Logan Data'!F221+'KBED -- Bedford Data'!F221)/2</f>
        <v>5.3</v>
      </c>
      <c r="G221">
        <f>+('KBOS -- Logan Data'!G221+'KBED -- Bedford Data'!G221)/2</f>
        <v>6.95</v>
      </c>
      <c r="H221">
        <f>+('KBOS -- Logan Data'!H221+'KBED -- Bedford Data'!H221)/2</f>
        <v>8.75</v>
      </c>
      <c r="I221">
        <f>+('KBOS -- Logan Data'!I221+'KBED -- Bedford Data'!I221)/2</f>
        <v>10.85</v>
      </c>
      <c r="J221">
        <f>+('KBOS -- Logan Data'!J221+'KBED -- Bedford Data'!J221)/2</f>
        <v>13.25</v>
      </c>
      <c r="K221">
        <f>+('KBOS -- Logan Data'!K221+'KBED -- Bedford Data'!K221)/2</f>
        <v>15.95</v>
      </c>
      <c r="L221">
        <f>+('KBOS -- Logan Data'!L221+'KBED -- Bedford Data'!L221)/2</f>
        <v>19.350000000000001</v>
      </c>
      <c r="M221">
        <f>+('KBOS -- Logan Data'!M221+'KBED -- Bedford Data'!M221)/2</f>
        <v>23.15</v>
      </c>
      <c r="N221">
        <f>+('KBOS -- Logan Data'!R221+'KBED -- Bedford Data'!R221)/2</f>
        <v>27.7</v>
      </c>
      <c r="O221">
        <f>+('KBOS -- Logan Data'!S221+'KBED -- Bedford Data'!S221)/2</f>
        <v>32.950000000000003</v>
      </c>
      <c r="P221">
        <f>+('KBOS -- Logan Data'!T221+'KBED -- Bedford Data'!T221)/2</f>
        <v>38.25</v>
      </c>
      <c r="Q221">
        <f>+('KBOS -- Logan Data'!U221+'KBED -- Bedford Data'!U221)/2</f>
        <v>44.45</v>
      </c>
      <c r="R221">
        <f>+('KBOS -- Logan Data'!V221+'KBED -- Bedford Data'!V221)/2</f>
        <v>51.75</v>
      </c>
      <c r="S221">
        <f>+('KBOS -- Logan Data'!W221+'KBED -- Bedford Data'!W221)/2</f>
        <v>60.099999999999994</v>
      </c>
      <c r="T221">
        <f>+('KBOS -- Logan Data'!X221+'KBED -- Bedford Data'!X221)/2</f>
        <v>69.5</v>
      </c>
      <c r="U221">
        <f>+('KBOS -- Logan Data'!Y221+'KBED -- Bedford Data'!Y221)/2</f>
        <v>80.25</v>
      </c>
      <c r="V221">
        <f>+('KBOS -- Logan Data'!Z221+'KBED -- Bedford Data'!Z221)/2</f>
        <v>92.25</v>
      </c>
      <c r="W221">
        <f>+('KBOS -- Logan Data'!AA221+'KBED -- Bedford Data'!AA221)/2</f>
        <v>105.2</v>
      </c>
      <c r="X221">
        <f>+('KBOS -- Logan Data'!AB221+'KBED -- Bedford Data'!AB221)/2</f>
        <v>119.5</v>
      </c>
      <c r="Y221">
        <f>+('KBOS -- Logan Data'!AH221+'KBED -- Bedford Data'!AH221)/2</f>
        <v>135.94999999999999</v>
      </c>
      <c r="Z221">
        <f>+('KBOS -- Logan Data'!AI221+'KBED -- Bedford Data'!AI221)/2</f>
        <v>153.30000000000001</v>
      </c>
      <c r="AA221">
        <f>+('KBOS -- Logan Data'!AJ221+'KBED -- Bedford Data'!AJ221)/2</f>
        <v>171.85000000000002</v>
      </c>
      <c r="AB221">
        <f>+('KBOS -- Logan Data'!AK221+'KBED -- Bedford Data'!AK221)/2</f>
        <v>191.6</v>
      </c>
      <c r="AC221">
        <f>+('KBOS -- Logan Data'!AL221+'KBED -- Bedford Data'!AL221)/2</f>
        <v>212.4</v>
      </c>
      <c r="AD221">
        <f>+('KBOS -- Logan Data'!AM221+'KBED -- Bedford Data'!AM221)/2</f>
        <v>234.5</v>
      </c>
      <c r="AE221">
        <f>+('KBOS -- Logan Data'!AN221+'KBED -- Bedford Data'!AN221)/2</f>
        <v>257.14999999999998</v>
      </c>
      <c r="AF221">
        <f>+('KBOS -- Logan Data'!AO221+'KBED -- Bedford Data'!AO221)/2</f>
        <v>280.7</v>
      </c>
      <c r="AG221">
        <f>+('KBOS -- Logan Data'!AP221+'KBED -- Bedford Data'!AP221)/2</f>
        <v>305.25</v>
      </c>
      <c r="AH221">
        <f>+('KBOS -- Logan Data'!AQ221+'KBED -- Bedford Data'!AQ221)/2</f>
        <v>330.65</v>
      </c>
      <c r="AI221">
        <f>+('KBOS -- Logan Data'!AR221+'KBED -- Bedford Data'!AR221)/2</f>
        <v>357.20000000000005</v>
      </c>
    </row>
    <row r="222" spans="1:35" x14ac:dyDescent="0.25">
      <c r="A222" s="1">
        <v>43040</v>
      </c>
      <c r="B222">
        <f>+('KBOS -- Logan Data'!B222+'KBED -- Bedford Data'!B222)/2</f>
        <v>60.65</v>
      </c>
      <c r="C222">
        <f>+('KBOS -- Logan Data'!C222+'KBED -- Bedford Data'!C222)/2</f>
        <v>71.25</v>
      </c>
      <c r="D222">
        <f>+('KBOS -- Logan Data'!D222+'KBED -- Bedford Data'!D222)/2</f>
        <v>83.85</v>
      </c>
      <c r="E222">
        <f>+('KBOS -- Logan Data'!E222+'KBED -- Bedford Data'!E222)/2</f>
        <v>97.300000000000011</v>
      </c>
      <c r="F222">
        <f>+('KBOS -- Logan Data'!F222+'KBED -- Bedford Data'!F222)/2</f>
        <v>112.25</v>
      </c>
      <c r="G222">
        <f>+('KBOS -- Logan Data'!G222+'KBED -- Bedford Data'!G222)/2</f>
        <v>128.44999999999999</v>
      </c>
      <c r="H222">
        <f>+('KBOS -- Logan Data'!H222+'KBED -- Bedford Data'!H222)/2</f>
        <v>145.65</v>
      </c>
      <c r="I222">
        <f>+('KBOS -- Logan Data'!I222+'KBED -- Bedford Data'!I222)/2</f>
        <v>163.95</v>
      </c>
      <c r="J222">
        <f>+('KBOS -- Logan Data'!J222+'KBED -- Bedford Data'!J222)/2</f>
        <v>183.85</v>
      </c>
      <c r="K222">
        <f>+('KBOS -- Logan Data'!K222+'KBED -- Bedford Data'!K222)/2</f>
        <v>204.39999999999998</v>
      </c>
      <c r="L222">
        <f>+('KBOS -- Logan Data'!L222+'KBED -- Bedford Data'!L222)/2</f>
        <v>225.85</v>
      </c>
      <c r="M222">
        <f>+('KBOS -- Logan Data'!M222+'KBED -- Bedford Data'!M222)/2</f>
        <v>248.05</v>
      </c>
      <c r="N222">
        <f>+('KBOS -- Logan Data'!R222+'KBED -- Bedford Data'!R222)/2</f>
        <v>271.10000000000002</v>
      </c>
      <c r="O222">
        <f>+('KBOS -- Logan Data'!S222+'KBED -- Bedford Data'!S222)/2</f>
        <v>295.3</v>
      </c>
      <c r="P222">
        <f>+('KBOS -- Logan Data'!T222+'KBED -- Bedford Data'!T222)/2</f>
        <v>319.95</v>
      </c>
      <c r="Q222">
        <f>+('KBOS -- Logan Data'!U222+'KBED -- Bedford Data'!U222)/2</f>
        <v>345.2</v>
      </c>
      <c r="R222">
        <f>+('KBOS -- Logan Data'!V222+'KBED -- Bedford Data'!V222)/2</f>
        <v>370.95</v>
      </c>
      <c r="S222">
        <f>+('KBOS -- Logan Data'!W222+'KBED -- Bedford Data'!W222)/2</f>
        <v>396.79999999999995</v>
      </c>
      <c r="T222">
        <f>+('KBOS -- Logan Data'!X222+'KBED -- Bedford Data'!X222)/2</f>
        <v>423.25</v>
      </c>
      <c r="U222">
        <f>+('KBOS -- Logan Data'!Y222+'KBED -- Bedford Data'!Y222)/2</f>
        <v>449.79999999999995</v>
      </c>
      <c r="V222">
        <f>+('KBOS -- Logan Data'!Z222+'KBED -- Bedford Data'!Z222)/2</f>
        <v>477.09999999999997</v>
      </c>
      <c r="W222">
        <f>+('KBOS -- Logan Data'!AA222+'KBED -- Bedford Data'!AA222)/2</f>
        <v>504.54999999999995</v>
      </c>
      <c r="X222">
        <f>+('KBOS -- Logan Data'!AB222+'KBED -- Bedford Data'!AB222)/2</f>
        <v>532.29999999999995</v>
      </c>
      <c r="Y222">
        <f>+('KBOS -- Logan Data'!AH222+'KBED -- Bedford Data'!AH222)/2</f>
        <v>560.54999999999995</v>
      </c>
      <c r="Z222">
        <f>+('KBOS -- Logan Data'!AI222+'KBED -- Bedford Data'!AI222)/2</f>
        <v>588.9</v>
      </c>
      <c r="AA222">
        <f>+('KBOS -- Logan Data'!AJ222+'KBED -- Bedford Data'!AJ222)/2</f>
        <v>617.6</v>
      </c>
      <c r="AB222">
        <f>+('KBOS -- Logan Data'!AK222+'KBED -- Bedford Data'!AK222)/2</f>
        <v>646.5</v>
      </c>
      <c r="AC222">
        <f>+('KBOS -- Logan Data'!AL222+'KBED -- Bedford Data'!AL222)/2</f>
        <v>675.8</v>
      </c>
      <c r="AD222">
        <f>+('KBOS -- Logan Data'!AM222+'KBED -- Bedford Data'!AM222)/2</f>
        <v>705.1</v>
      </c>
      <c r="AE222">
        <f>+('KBOS -- Logan Data'!AN222+'KBED -- Bedford Data'!AN222)/2</f>
        <v>734.6</v>
      </c>
      <c r="AF222">
        <f>+('KBOS -- Logan Data'!AO222+'KBED -- Bedford Data'!AO222)/2</f>
        <v>764.15</v>
      </c>
      <c r="AG222">
        <f>+('KBOS -- Logan Data'!AP222+'KBED -- Bedford Data'!AP222)/2</f>
        <v>793.7</v>
      </c>
      <c r="AH222">
        <f>+('KBOS -- Logan Data'!AQ222+'KBED -- Bedford Data'!AQ222)/2</f>
        <v>823.45</v>
      </c>
      <c r="AI222">
        <f>+('KBOS -- Logan Data'!AR222+'KBED -- Bedford Data'!AR222)/2</f>
        <v>853.25</v>
      </c>
    </row>
    <row r="223" spans="1:35" x14ac:dyDescent="0.25">
      <c r="A223" s="1">
        <v>43070</v>
      </c>
      <c r="B223">
        <f>+('KBOS -- Logan Data'!B223+'KBED -- Bedford Data'!B223)/2</f>
        <v>335.4</v>
      </c>
      <c r="C223">
        <f>+('KBOS -- Logan Data'!C223+'KBED -- Bedford Data'!C223)/2</f>
        <v>360.4</v>
      </c>
      <c r="D223">
        <f>+('KBOS -- Logan Data'!D223+'KBED -- Bedford Data'!D223)/2</f>
        <v>386.25</v>
      </c>
      <c r="E223">
        <f>+('KBOS -- Logan Data'!E223+'KBED -- Bedford Data'!E223)/2</f>
        <v>412.45</v>
      </c>
      <c r="F223">
        <f>+('KBOS -- Logan Data'!F223+'KBED -- Bedford Data'!F223)/2</f>
        <v>439.2</v>
      </c>
      <c r="G223">
        <f>+('KBOS -- Logan Data'!G223+'KBED -- Bedford Data'!G223)/2</f>
        <v>467.05</v>
      </c>
      <c r="H223">
        <f>+('KBOS -- Logan Data'!H223+'KBED -- Bedford Data'!H223)/2</f>
        <v>495.4</v>
      </c>
      <c r="I223">
        <f>+('KBOS -- Logan Data'!I223+'KBED -- Bedford Data'!I223)/2</f>
        <v>524.45000000000005</v>
      </c>
      <c r="J223">
        <f>+('KBOS -- Logan Data'!J223+'KBED -- Bedford Data'!J223)/2</f>
        <v>553.75</v>
      </c>
      <c r="K223">
        <f>+('KBOS -- Logan Data'!K223+'KBED -- Bedford Data'!K223)/2</f>
        <v>583.34999999999991</v>
      </c>
      <c r="L223">
        <f>+('KBOS -- Logan Data'!L223+'KBED -- Bedford Data'!L223)/2</f>
        <v>613.29999999999995</v>
      </c>
      <c r="M223">
        <f>+('KBOS -- Logan Data'!M223+'KBED -- Bedford Data'!M223)/2</f>
        <v>643.5</v>
      </c>
      <c r="N223">
        <f>+('KBOS -- Logan Data'!R223+'KBED -- Bedford Data'!R223)/2</f>
        <v>673.75</v>
      </c>
      <c r="O223">
        <f>+('KBOS -- Logan Data'!S223+'KBED -- Bedford Data'!S223)/2</f>
        <v>704.15</v>
      </c>
      <c r="P223">
        <f>+('KBOS -- Logan Data'!T223+'KBED -- Bedford Data'!T223)/2</f>
        <v>734.7</v>
      </c>
      <c r="Q223">
        <f>+('KBOS -- Logan Data'!U223+'KBED -- Bedford Data'!U223)/2</f>
        <v>765.2</v>
      </c>
      <c r="R223">
        <f>+('KBOS -- Logan Data'!V223+'KBED -- Bedford Data'!V223)/2</f>
        <v>795.75</v>
      </c>
      <c r="S223">
        <f>+('KBOS -- Logan Data'!W223+'KBED -- Bedford Data'!W223)/2</f>
        <v>826.25</v>
      </c>
      <c r="T223">
        <f>+('KBOS -- Logan Data'!X223+'KBED -- Bedford Data'!X223)/2</f>
        <v>856.9</v>
      </c>
      <c r="U223">
        <f>+('KBOS -- Logan Data'!Y223+'KBED -- Bedford Data'!Y223)/2</f>
        <v>887.6</v>
      </c>
      <c r="V223">
        <f>+('KBOS -- Logan Data'!Z223+'KBED -- Bedford Data'!Z223)/2</f>
        <v>918.4</v>
      </c>
      <c r="W223">
        <f>+('KBOS -- Logan Data'!AA223+'KBED -- Bedford Data'!AA223)/2</f>
        <v>949.4</v>
      </c>
      <c r="X223">
        <f>+('KBOS -- Logan Data'!AB223+'KBED -- Bedford Data'!AB223)/2</f>
        <v>980.4</v>
      </c>
      <c r="Y223">
        <f>+('KBOS -- Logan Data'!AH223+'KBED -- Bedford Data'!AH223)/2</f>
        <v>1011.4</v>
      </c>
      <c r="Z223">
        <f>+('KBOS -- Logan Data'!AI223+'KBED -- Bedford Data'!AI223)/2</f>
        <v>1042.4000000000001</v>
      </c>
      <c r="AA223">
        <f>+('KBOS -- Logan Data'!AJ223+'KBED -- Bedford Data'!AJ223)/2</f>
        <v>1073.4000000000001</v>
      </c>
      <c r="AB223">
        <f>+('KBOS -- Logan Data'!AK223+'KBED -- Bedford Data'!AK223)/2</f>
        <v>1104.4000000000001</v>
      </c>
      <c r="AC223">
        <f>+('KBOS -- Logan Data'!AL223+'KBED -- Bedford Data'!AL223)/2</f>
        <v>1135.4000000000001</v>
      </c>
      <c r="AD223">
        <f>+('KBOS -- Logan Data'!AM223+'KBED -- Bedford Data'!AM223)/2</f>
        <v>1166.4000000000001</v>
      </c>
      <c r="AE223">
        <f>+('KBOS -- Logan Data'!AN223+'KBED -- Bedford Data'!AN223)/2</f>
        <v>1197.4000000000001</v>
      </c>
      <c r="AF223">
        <f>+('KBOS -- Logan Data'!AO223+'KBED -- Bedford Data'!AO223)/2</f>
        <v>1228.4000000000001</v>
      </c>
      <c r="AG223">
        <f>+('KBOS -- Logan Data'!AP223+'KBED -- Bedford Data'!AP223)/2</f>
        <v>1259.4000000000001</v>
      </c>
      <c r="AH223">
        <f>+('KBOS -- Logan Data'!AQ223+'KBED -- Bedford Data'!AQ223)/2</f>
        <v>1290.4000000000001</v>
      </c>
      <c r="AI223">
        <f>+('KBOS -- Logan Data'!AR223+'KBED -- Bedford Data'!AR223)/2</f>
        <v>1321.4</v>
      </c>
    </row>
    <row r="224" spans="1:35" x14ac:dyDescent="0.25">
      <c r="A224" s="1">
        <v>43101</v>
      </c>
      <c r="B224">
        <f>+('KBOS -- Logan Data'!B224+'KBED -- Bedford Data'!B224)/2</f>
        <v>376.65</v>
      </c>
      <c r="C224">
        <f>+('KBOS -- Logan Data'!C224+'KBED -- Bedford Data'!C224)/2</f>
        <v>402.20000000000005</v>
      </c>
      <c r="D224">
        <f>+('KBOS -- Logan Data'!D224+'KBED -- Bedford Data'!D224)/2</f>
        <v>428.35</v>
      </c>
      <c r="E224">
        <f>+('KBOS -- Logan Data'!E224+'KBED -- Bedford Data'!E224)/2</f>
        <v>454.6</v>
      </c>
      <c r="F224">
        <f>+('KBOS -- Logan Data'!F224+'KBED -- Bedford Data'!F224)/2</f>
        <v>481.2</v>
      </c>
      <c r="G224">
        <f>+('KBOS -- Logan Data'!G224+'KBED -- Bedford Data'!G224)/2</f>
        <v>507.95000000000005</v>
      </c>
      <c r="H224">
        <f>+('KBOS -- Logan Data'!H224+'KBED -- Bedford Data'!H224)/2</f>
        <v>535.04999999999995</v>
      </c>
      <c r="I224">
        <f>+('KBOS -- Logan Data'!I224+'KBED -- Bedford Data'!I224)/2</f>
        <v>562.35</v>
      </c>
      <c r="J224">
        <f>+('KBOS -- Logan Data'!J224+'KBED -- Bedford Data'!J224)/2</f>
        <v>589.95000000000005</v>
      </c>
      <c r="K224">
        <f>+('KBOS -- Logan Data'!K224+'KBED -- Bedford Data'!K224)/2</f>
        <v>618</v>
      </c>
      <c r="L224">
        <f>+('KBOS -- Logan Data'!L224+'KBED -- Bedford Data'!L224)/2</f>
        <v>646.35</v>
      </c>
      <c r="M224">
        <f>+('KBOS -- Logan Data'!M224+'KBED -- Bedford Data'!M224)/2</f>
        <v>675.25</v>
      </c>
      <c r="N224">
        <f>+('KBOS -- Logan Data'!R224+'KBED -- Bedford Data'!R224)/2</f>
        <v>704.65000000000009</v>
      </c>
      <c r="O224">
        <f>+('KBOS -- Logan Data'!S224+'KBED -- Bedford Data'!S224)/2</f>
        <v>734.2</v>
      </c>
      <c r="P224">
        <f>+('KBOS -- Logan Data'!T224+'KBED -- Bedford Data'!T224)/2</f>
        <v>764</v>
      </c>
      <c r="Q224">
        <f>+('KBOS -- Logan Data'!U224+'KBED -- Bedford Data'!U224)/2</f>
        <v>793.90000000000009</v>
      </c>
      <c r="R224">
        <f>+('KBOS -- Logan Data'!V224+'KBED -- Bedford Data'!V224)/2</f>
        <v>823.85</v>
      </c>
      <c r="S224">
        <f>+('KBOS -- Logan Data'!W224+'KBED -- Bedford Data'!W224)/2</f>
        <v>853.9</v>
      </c>
      <c r="T224">
        <f>+('KBOS -- Logan Data'!X224+'KBED -- Bedford Data'!X224)/2</f>
        <v>883.9</v>
      </c>
      <c r="U224">
        <f>+('KBOS -- Logan Data'!Y224+'KBED -- Bedford Data'!Y224)/2</f>
        <v>914</v>
      </c>
      <c r="V224">
        <f>+('KBOS -- Logan Data'!Z224+'KBED -- Bedford Data'!Z224)/2</f>
        <v>944.2</v>
      </c>
      <c r="W224">
        <f>+('KBOS -- Logan Data'!AA224+'KBED -- Bedford Data'!AA224)/2</f>
        <v>974.8</v>
      </c>
      <c r="X224">
        <f>+('KBOS -- Logan Data'!AB224+'KBED -- Bedford Data'!AB224)/2</f>
        <v>1005.55</v>
      </c>
      <c r="Y224">
        <f>+('KBOS -- Logan Data'!AH224+'KBED -- Bedford Data'!AH224)/2</f>
        <v>1036.55</v>
      </c>
      <c r="Z224">
        <f>+('KBOS -- Logan Data'!AI224+'KBED -- Bedford Data'!AI224)/2</f>
        <v>1067.55</v>
      </c>
      <c r="AA224">
        <f>+('KBOS -- Logan Data'!AJ224+'KBED -- Bedford Data'!AJ224)/2</f>
        <v>1098.55</v>
      </c>
      <c r="AB224">
        <f>+('KBOS -- Logan Data'!AK224+'KBED -- Bedford Data'!AK224)/2</f>
        <v>1129.55</v>
      </c>
      <c r="AC224">
        <f>+('KBOS -- Logan Data'!AL224+'KBED -- Bedford Data'!AL224)/2</f>
        <v>1160.55</v>
      </c>
      <c r="AD224">
        <f>+('KBOS -- Logan Data'!AM224+'KBED -- Bedford Data'!AM224)/2</f>
        <v>1191.55</v>
      </c>
      <c r="AE224">
        <f>+('KBOS -- Logan Data'!AN224+'KBED -- Bedford Data'!AN224)/2</f>
        <v>1222.55</v>
      </c>
      <c r="AF224">
        <f>+('KBOS -- Logan Data'!AO224+'KBED -- Bedford Data'!AO224)/2</f>
        <v>1253.55</v>
      </c>
      <c r="AG224">
        <f>+('KBOS -- Logan Data'!AP224+'KBED -- Bedford Data'!AP224)/2</f>
        <v>1284.55</v>
      </c>
      <c r="AH224">
        <f>+('KBOS -- Logan Data'!AQ224+'KBED -- Bedford Data'!AQ224)/2</f>
        <v>1315.55</v>
      </c>
      <c r="AI224">
        <f>+('KBOS -- Logan Data'!AR224+'KBED -- Bedford Data'!AR224)/2</f>
        <v>1346.55</v>
      </c>
    </row>
    <row r="225" spans="1:35" x14ac:dyDescent="0.25">
      <c r="A225" s="1">
        <v>43132</v>
      </c>
      <c r="B225">
        <f>+('KBOS -- Logan Data'!B225+'KBED -- Bedford Data'!B225)/2</f>
        <v>132.44999999999999</v>
      </c>
      <c r="C225">
        <f>+('KBOS -- Logan Data'!C225+'KBED -- Bedford Data'!C225)/2</f>
        <v>147.69999999999999</v>
      </c>
      <c r="D225">
        <f>+('KBOS -- Logan Data'!D225+'KBED -- Bedford Data'!D225)/2</f>
        <v>164.25</v>
      </c>
      <c r="E225">
        <f>+('KBOS -- Logan Data'!E225+'KBED -- Bedford Data'!E225)/2</f>
        <v>182.3</v>
      </c>
      <c r="F225">
        <f>+('KBOS -- Logan Data'!F225+'KBED -- Bedford Data'!F225)/2</f>
        <v>201.3</v>
      </c>
      <c r="G225">
        <f>+('KBOS -- Logan Data'!G225+'KBED -- Bedford Data'!G225)/2</f>
        <v>221.3</v>
      </c>
      <c r="H225">
        <f>+('KBOS -- Logan Data'!H225+'KBED -- Bedford Data'!H225)/2</f>
        <v>242</v>
      </c>
      <c r="I225">
        <f>+('KBOS -- Logan Data'!I225+'KBED -- Bedford Data'!I225)/2</f>
        <v>263.05</v>
      </c>
      <c r="J225">
        <f>+('KBOS -- Logan Data'!J225+'KBED -- Bedford Data'!J225)/2</f>
        <v>284.85000000000002</v>
      </c>
      <c r="K225">
        <f>+('KBOS -- Logan Data'!K225+'KBED -- Bedford Data'!K225)/2</f>
        <v>307.60000000000002</v>
      </c>
      <c r="L225">
        <f>+('KBOS -- Logan Data'!L225+'KBED -- Bedford Data'!L225)/2</f>
        <v>330.65</v>
      </c>
      <c r="M225">
        <f>+('KBOS -- Logan Data'!M225+'KBED -- Bedford Data'!M225)/2</f>
        <v>354.79999999999995</v>
      </c>
      <c r="N225">
        <f>+('KBOS -- Logan Data'!R225+'KBED -- Bedford Data'!R225)/2</f>
        <v>379.54999999999995</v>
      </c>
      <c r="O225">
        <f>+('KBOS -- Logan Data'!S225+'KBED -- Bedford Data'!S225)/2</f>
        <v>404.6</v>
      </c>
      <c r="P225">
        <f>+('KBOS -- Logan Data'!T225+'KBED -- Bedford Data'!T225)/2</f>
        <v>430.45</v>
      </c>
      <c r="Q225">
        <f>+('KBOS -- Logan Data'!U225+'KBED -- Bedford Data'!U225)/2</f>
        <v>456.4</v>
      </c>
      <c r="R225">
        <f>+('KBOS -- Logan Data'!V225+'KBED -- Bedford Data'!V225)/2</f>
        <v>482.85</v>
      </c>
      <c r="S225">
        <f>+('KBOS -- Logan Data'!W225+'KBED -- Bedford Data'!W225)/2</f>
        <v>509.35</v>
      </c>
      <c r="T225">
        <f>+('KBOS -- Logan Data'!X225+'KBED -- Bedford Data'!X225)/2</f>
        <v>536.04999999999995</v>
      </c>
      <c r="U225">
        <f>+('KBOS -- Logan Data'!Y225+'KBED -- Bedford Data'!Y225)/2</f>
        <v>562.9</v>
      </c>
      <c r="V225">
        <f>+('KBOS -- Logan Data'!Z225+'KBED -- Bedford Data'!Z225)/2</f>
        <v>589.65000000000009</v>
      </c>
      <c r="W225">
        <f>+('KBOS -- Logan Data'!AA225+'KBED -- Bedford Data'!AA225)/2</f>
        <v>616.70000000000005</v>
      </c>
      <c r="X225">
        <f>+('KBOS -- Logan Data'!AB225+'KBED -- Bedford Data'!AB225)/2</f>
        <v>643.70000000000005</v>
      </c>
      <c r="Y225">
        <f>+('KBOS -- Logan Data'!AH225+'KBED -- Bedford Data'!AH225)/2</f>
        <v>670.85</v>
      </c>
      <c r="Z225">
        <f>+('KBOS -- Logan Data'!AI225+'KBED -- Bedford Data'!AI225)/2</f>
        <v>698.05</v>
      </c>
      <c r="AA225">
        <f>+('KBOS -- Logan Data'!AJ225+'KBED -- Bedford Data'!AJ225)/2</f>
        <v>725.35</v>
      </c>
      <c r="AB225">
        <f>+('KBOS -- Logan Data'!AK225+'KBED -- Bedford Data'!AK225)/2</f>
        <v>752.7</v>
      </c>
      <c r="AC225">
        <f>+('KBOS -- Logan Data'!AL225+'KBED -- Bedford Data'!AL225)/2</f>
        <v>780</v>
      </c>
      <c r="AD225">
        <f>+('KBOS -- Logan Data'!AM225+'KBED -- Bedford Data'!AM225)/2</f>
        <v>807.45</v>
      </c>
      <c r="AE225">
        <f>+('KBOS -- Logan Data'!AN225+'KBED -- Bedford Data'!AN225)/2</f>
        <v>834.95</v>
      </c>
      <c r="AF225">
        <f>+('KBOS -- Logan Data'!AO225+'KBED -- Bedford Data'!AO225)/2</f>
        <v>862.45</v>
      </c>
      <c r="AG225">
        <f>+('KBOS -- Logan Data'!AP225+'KBED -- Bedford Data'!AP225)/2</f>
        <v>890.1</v>
      </c>
      <c r="AH225">
        <f>+('KBOS -- Logan Data'!AQ225+'KBED -- Bedford Data'!AQ225)/2</f>
        <v>917.95</v>
      </c>
      <c r="AI225">
        <f>+('KBOS -- Logan Data'!AR225+'KBED -- Bedford Data'!AR225)/2</f>
        <v>945.8</v>
      </c>
    </row>
    <row r="226" spans="1:35" x14ac:dyDescent="0.25">
      <c r="A226" s="1">
        <v>43160</v>
      </c>
      <c r="B226">
        <f>+('KBOS -- Logan Data'!B226+'KBED -- Bedford Data'!B226)/2</f>
        <v>117.8</v>
      </c>
      <c r="C226">
        <f>+('KBOS -- Logan Data'!C226+'KBED -- Bedford Data'!C226)/2</f>
        <v>139.19999999999999</v>
      </c>
      <c r="D226">
        <f>+('KBOS -- Logan Data'!D226+'KBED -- Bedford Data'!D226)/2</f>
        <v>162</v>
      </c>
      <c r="E226">
        <f>+('KBOS -- Logan Data'!E226+'KBED -- Bedford Data'!E226)/2</f>
        <v>186.55</v>
      </c>
      <c r="F226">
        <f>+('KBOS -- Logan Data'!F226+'KBED -- Bedford Data'!F226)/2</f>
        <v>212.05</v>
      </c>
      <c r="G226">
        <f>+('KBOS -- Logan Data'!G226+'KBED -- Bedford Data'!G226)/2</f>
        <v>238.75</v>
      </c>
      <c r="H226">
        <f>+('KBOS -- Logan Data'!H226+'KBED -- Bedford Data'!H226)/2</f>
        <v>266.25</v>
      </c>
      <c r="I226">
        <f>+('KBOS -- Logan Data'!I226+'KBED -- Bedford Data'!I226)/2</f>
        <v>294.29999999999995</v>
      </c>
      <c r="J226">
        <f>+('KBOS -- Logan Data'!J226+'KBED -- Bedford Data'!J226)/2</f>
        <v>322.7</v>
      </c>
      <c r="K226">
        <f>+('KBOS -- Logan Data'!K226+'KBED -- Bedford Data'!K226)/2</f>
        <v>351.7</v>
      </c>
      <c r="L226">
        <f>+('KBOS -- Logan Data'!L226+'KBED -- Bedford Data'!L226)/2</f>
        <v>380.79999999999995</v>
      </c>
      <c r="M226">
        <f>+('KBOS -- Logan Data'!M226+'KBED -- Bedford Data'!M226)/2</f>
        <v>410</v>
      </c>
      <c r="N226">
        <f>+('KBOS -- Logan Data'!R226+'KBED -- Bedford Data'!R226)/2</f>
        <v>439.45</v>
      </c>
      <c r="O226">
        <f>+('KBOS -- Logan Data'!S226+'KBED -- Bedford Data'!S226)/2</f>
        <v>469.15</v>
      </c>
      <c r="P226">
        <f>+('KBOS -- Logan Data'!T226+'KBED -- Bedford Data'!T226)/2</f>
        <v>498.95</v>
      </c>
      <c r="Q226">
        <f>+('KBOS -- Logan Data'!U226+'KBED -- Bedford Data'!U226)/2</f>
        <v>528.79999999999995</v>
      </c>
      <c r="R226">
        <f>+('KBOS -- Logan Data'!V226+'KBED -- Bedford Data'!V226)/2</f>
        <v>558.90000000000009</v>
      </c>
      <c r="S226">
        <f>+('KBOS -- Logan Data'!W226+'KBED -- Bedford Data'!W226)/2</f>
        <v>589.15</v>
      </c>
      <c r="T226">
        <f>+('KBOS -- Logan Data'!X226+'KBED -- Bedford Data'!X226)/2</f>
        <v>619.4</v>
      </c>
      <c r="U226">
        <f>+('KBOS -- Logan Data'!Y226+'KBED -- Bedford Data'!Y226)/2</f>
        <v>649.90000000000009</v>
      </c>
      <c r="V226">
        <f>+('KBOS -- Logan Data'!Z226+'KBED -- Bedford Data'!Z226)/2</f>
        <v>680.40000000000009</v>
      </c>
      <c r="W226">
        <f>+('KBOS -- Logan Data'!AA226+'KBED -- Bedford Data'!AA226)/2</f>
        <v>711.2</v>
      </c>
      <c r="X226">
        <f>+('KBOS -- Logan Data'!AB226+'KBED -- Bedford Data'!AB226)/2</f>
        <v>741.95</v>
      </c>
      <c r="Y226">
        <f>+('KBOS -- Logan Data'!AH226+'KBED -- Bedford Data'!AH226)/2</f>
        <v>772.85</v>
      </c>
      <c r="Z226">
        <f>+('KBOS -- Logan Data'!AI226+'KBED -- Bedford Data'!AI226)/2</f>
        <v>803.75</v>
      </c>
      <c r="AA226">
        <f>+('KBOS -- Logan Data'!AJ226+'KBED -- Bedford Data'!AJ226)/2</f>
        <v>834.7</v>
      </c>
      <c r="AB226">
        <f>+('KBOS -- Logan Data'!AK226+'KBED -- Bedford Data'!AK226)/2</f>
        <v>865.7</v>
      </c>
      <c r="AC226">
        <f>+('KBOS -- Logan Data'!AL226+'KBED -- Bedford Data'!AL226)/2</f>
        <v>896.65</v>
      </c>
      <c r="AD226">
        <f>+('KBOS -- Logan Data'!AM226+'KBED -- Bedford Data'!AM226)/2</f>
        <v>927.59999999999991</v>
      </c>
      <c r="AE226">
        <f>+('KBOS -- Logan Data'!AN226+'KBED -- Bedford Data'!AN226)/2</f>
        <v>958.55</v>
      </c>
      <c r="AF226">
        <f>+('KBOS -- Logan Data'!AO226+'KBED -- Bedford Data'!AO226)/2</f>
        <v>989.5</v>
      </c>
      <c r="AG226">
        <f>+('KBOS -- Logan Data'!AP226+'KBED -- Bedford Data'!AP226)/2</f>
        <v>1020.5</v>
      </c>
      <c r="AH226">
        <f>+('KBOS -- Logan Data'!AQ226+'KBED -- Bedford Data'!AQ226)/2</f>
        <v>1051.4000000000001</v>
      </c>
      <c r="AI226">
        <f>+('KBOS -- Logan Data'!AR226+'KBED -- Bedford Data'!AR226)/2</f>
        <v>1082.4000000000001</v>
      </c>
    </row>
    <row r="227" spans="1:35" x14ac:dyDescent="0.25">
      <c r="A227" s="1">
        <v>43191</v>
      </c>
      <c r="B227">
        <f>+('KBOS -- Logan Data'!B227+'KBED -- Bedford Data'!B227)/2</f>
        <v>33.9</v>
      </c>
      <c r="C227">
        <f>+('KBOS -- Logan Data'!C227+'KBED -- Bedford Data'!C227)/2</f>
        <v>43.1</v>
      </c>
      <c r="D227">
        <f>+('KBOS -- Logan Data'!D227+'KBED -- Bedford Data'!D227)/2</f>
        <v>53.75</v>
      </c>
      <c r="E227">
        <f>+('KBOS -- Logan Data'!E227+'KBED -- Bedford Data'!E227)/2</f>
        <v>65.849999999999994</v>
      </c>
      <c r="F227">
        <f>+('KBOS -- Logan Data'!F227+'KBED -- Bedford Data'!F227)/2</f>
        <v>78.95</v>
      </c>
      <c r="G227">
        <f>+('KBOS -- Logan Data'!G227+'KBED -- Bedford Data'!G227)/2</f>
        <v>92.8</v>
      </c>
      <c r="H227">
        <f>+('KBOS -- Logan Data'!H227+'KBED -- Bedford Data'!H227)/2</f>
        <v>108.05000000000001</v>
      </c>
      <c r="I227">
        <f>+('KBOS -- Logan Data'!I227+'KBED -- Bedford Data'!I227)/2</f>
        <v>123.7</v>
      </c>
      <c r="J227">
        <f>+('KBOS -- Logan Data'!J227+'KBED -- Bedford Data'!J227)/2</f>
        <v>140.80000000000001</v>
      </c>
      <c r="K227">
        <f>+('KBOS -- Logan Data'!K227+'KBED -- Bedford Data'!K227)/2</f>
        <v>158.94999999999999</v>
      </c>
      <c r="L227">
        <f>+('KBOS -- Logan Data'!L227+'KBED -- Bedford Data'!L227)/2</f>
        <v>178.3</v>
      </c>
      <c r="M227">
        <f>+('KBOS -- Logan Data'!M227+'KBED -- Bedford Data'!M227)/2</f>
        <v>198.65</v>
      </c>
      <c r="N227">
        <f>+('KBOS -- Logan Data'!R227+'KBED -- Bedford Data'!R227)/2</f>
        <v>219.8</v>
      </c>
      <c r="O227">
        <f>+('KBOS -- Logan Data'!S227+'KBED -- Bedford Data'!S227)/2</f>
        <v>242.45</v>
      </c>
      <c r="P227">
        <f>+('KBOS -- Logan Data'!T227+'KBED -- Bedford Data'!T227)/2</f>
        <v>265.60000000000002</v>
      </c>
      <c r="Q227">
        <f>+('KBOS -- Logan Data'!U227+'KBED -- Bedford Data'!U227)/2</f>
        <v>289.85000000000002</v>
      </c>
      <c r="R227">
        <f>+('KBOS -- Logan Data'!V227+'KBED -- Bedford Data'!V227)/2</f>
        <v>314.8</v>
      </c>
      <c r="S227">
        <f>+('KBOS -- Logan Data'!W227+'KBED -- Bedford Data'!W227)/2</f>
        <v>340.65</v>
      </c>
      <c r="T227">
        <f>+('KBOS -- Logan Data'!X227+'KBED -- Bedford Data'!X227)/2</f>
        <v>366.9</v>
      </c>
      <c r="U227">
        <f>+('KBOS -- Logan Data'!Y227+'KBED -- Bedford Data'!Y227)/2</f>
        <v>394</v>
      </c>
      <c r="V227">
        <f>+('KBOS -- Logan Data'!Z227+'KBED -- Bedford Data'!Z227)/2</f>
        <v>421.45000000000005</v>
      </c>
      <c r="W227">
        <f>+('KBOS -- Logan Data'!AA227+'KBED -- Bedford Data'!AA227)/2</f>
        <v>449.35</v>
      </c>
      <c r="X227">
        <f>+('KBOS -- Logan Data'!AB227+'KBED -- Bedford Data'!AB227)/2</f>
        <v>477.75</v>
      </c>
      <c r="Y227">
        <f>+('KBOS -- Logan Data'!AH227+'KBED -- Bedford Data'!AH227)/2</f>
        <v>506.20000000000005</v>
      </c>
      <c r="Z227">
        <f>+('KBOS -- Logan Data'!AI227+'KBED -- Bedford Data'!AI227)/2</f>
        <v>535</v>
      </c>
      <c r="AA227">
        <f>+('KBOS -- Logan Data'!AJ227+'KBED -- Bedford Data'!AJ227)/2</f>
        <v>563.85</v>
      </c>
      <c r="AB227">
        <f>+('KBOS -- Logan Data'!AK227+'KBED -- Bedford Data'!AK227)/2</f>
        <v>592.90000000000009</v>
      </c>
      <c r="AC227">
        <f>+('KBOS -- Logan Data'!AL227+'KBED -- Bedford Data'!AL227)/2</f>
        <v>622.20000000000005</v>
      </c>
      <c r="AD227">
        <f>+('KBOS -- Logan Data'!AM227+'KBED -- Bedford Data'!AM227)/2</f>
        <v>651.65</v>
      </c>
      <c r="AE227">
        <f>+('KBOS -- Logan Data'!AN227+'KBED -- Bedford Data'!AN227)/2</f>
        <v>681.2</v>
      </c>
      <c r="AF227">
        <f>+('KBOS -- Logan Data'!AO227+'KBED -- Bedford Data'!AO227)/2</f>
        <v>710.95</v>
      </c>
      <c r="AG227">
        <f>+('KBOS -- Logan Data'!AP227+'KBED -- Bedford Data'!AP227)/2</f>
        <v>740.8</v>
      </c>
      <c r="AH227">
        <f>+('KBOS -- Logan Data'!AQ227+'KBED -- Bedford Data'!AQ227)/2</f>
        <v>770.6</v>
      </c>
      <c r="AI227">
        <f>+('KBOS -- Logan Data'!AR227+'KBED -- Bedford Data'!AR227)/2</f>
        <v>800.5</v>
      </c>
    </row>
    <row r="228" spans="1:35" x14ac:dyDescent="0.25">
      <c r="A228" s="1">
        <v>43221</v>
      </c>
      <c r="B228">
        <f>+('KBOS -- Logan Data'!B228+'KBED -- Bedford Data'!B228)/2</f>
        <v>0</v>
      </c>
      <c r="C228">
        <f>+('KBOS -- Logan Data'!C228+'KBED -- Bedford Data'!C228)/2</f>
        <v>0.05</v>
      </c>
      <c r="D228">
        <f>+('KBOS -- Logan Data'!D228+'KBED -- Bedford Data'!D228)/2</f>
        <v>0.1</v>
      </c>
      <c r="E228">
        <f>+('KBOS -- Logan Data'!E228+'KBED -- Bedford Data'!E228)/2</f>
        <v>0.15</v>
      </c>
      <c r="F228">
        <f>+('KBOS -- Logan Data'!F228+'KBED -- Bedford Data'!F228)/2</f>
        <v>0.35</v>
      </c>
      <c r="G228">
        <f>+('KBOS -- Logan Data'!G228+'KBED -- Bedford Data'!G228)/2</f>
        <v>0.6</v>
      </c>
      <c r="H228">
        <f>+('KBOS -- Logan Data'!H228+'KBED -- Bedford Data'!H228)/2</f>
        <v>0.95</v>
      </c>
      <c r="I228">
        <f>+('KBOS -- Logan Data'!I228+'KBED -- Bedford Data'!I228)/2</f>
        <v>1.55</v>
      </c>
      <c r="J228">
        <f>+('KBOS -- Logan Data'!J228+'KBED -- Bedford Data'!J228)/2</f>
        <v>2.5</v>
      </c>
      <c r="K228">
        <f>+('KBOS -- Logan Data'!K228+'KBED -- Bedford Data'!K228)/2</f>
        <v>3.5500000000000003</v>
      </c>
      <c r="L228">
        <f>+('KBOS -- Logan Data'!L228+'KBED -- Bedford Data'!L228)/2</f>
        <v>5</v>
      </c>
      <c r="M228">
        <f>+('KBOS -- Logan Data'!M228+'KBED -- Bedford Data'!M228)/2</f>
        <v>7.2</v>
      </c>
      <c r="N228">
        <f>+('KBOS -- Logan Data'!R228+'KBED -- Bedford Data'!R228)/2</f>
        <v>10.1</v>
      </c>
      <c r="O228">
        <f>+('KBOS -- Logan Data'!S228+'KBED -- Bedford Data'!S228)/2</f>
        <v>14.5</v>
      </c>
      <c r="P228">
        <f>+('KBOS -- Logan Data'!T228+'KBED -- Bedford Data'!T228)/2</f>
        <v>20.350000000000001</v>
      </c>
      <c r="Q228">
        <f>+('KBOS -- Logan Data'!U228+'KBED -- Bedford Data'!U228)/2</f>
        <v>27.05</v>
      </c>
      <c r="R228">
        <f>+('KBOS -- Logan Data'!V228+'KBED -- Bedford Data'!V228)/2</f>
        <v>34.900000000000006</v>
      </c>
      <c r="S228">
        <f>+('KBOS -- Logan Data'!W228+'KBED -- Bedford Data'!W228)/2</f>
        <v>44.15</v>
      </c>
      <c r="T228">
        <f>+('KBOS -- Logan Data'!X228+'KBED -- Bedford Data'!X228)/2</f>
        <v>54.4</v>
      </c>
      <c r="U228">
        <f>+('KBOS -- Logan Data'!Y228+'KBED -- Bedford Data'!Y228)/2</f>
        <v>65.800000000000011</v>
      </c>
      <c r="V228">
        <f>+('KBOS -- Logan Data'!Z228+'KBED -- Bedford Data'!Z228)/2</f>
        <v>78.099999999999994</v>
      </c>
      <c r="W228">
        <f>+('KBOS -- Logan Data'!AA228+'KBED -- Bedford Data'!AA228)/2</f>
        <v>91.65</v>
      </c>
      <c r="X228">
        <f>+('KBOS -- Logan Data'!AB228+'KBED -- Bedford Data'!AB228)/2</f>
        <v>106.35</v>
      </c>
      <c r="Y228">
        <f>+('KBOS -- Logan Data'!AH228+'KBED -- Bedford Data'!AH228)/2</f>
        <v>122.1</v>
      </c>
      <c r="Z228">
        <f>+('KBOS -- Logan Data'!AI228+'KBED -- Bedford Data'!AI228)/2</f>
        <v>139.25</v>
      </c>
      <c r="AA228">
        <f>+('KBOS -- Logan Data'!AJ228+'KBED -- Bedford Data'!AJ228)/2</f>
        <v>157.60000000000002</v>
      </c>
      <c r="AB228">
        <f>+('KBOS -- Logan Data'!AK228+'KBED -- Bedford Data'!AK228)/2</f>
        <v>177.14999999999998</v>
      </c>
      <c r="AC228">
        <f>+('KBOS -- Logan Data'!AL228+'KBED -- Bedford Data'!AL228)/2</f>
        <v>197.4</v>
      </c>
      <c r="AD228">
        <f>+('KBOS -- Logan Data'!AM228+'KBED -- Bedford Data'!AM228)/2</f>
        <v>218.35000000000002</v>
      </c>
      <c r="AE228">
        <f>+('KBOS -- Logan Data'!AN228+'KBED -- Bedford Data'!AN228)/2</f>
        <v>240.2</v>
      </c>
      <c r="AF228">
        <f>+('KBOS -- Logan Data'!AO228+'KBED -- Bedford Data'!AO228)/2</f>
        <v>262.5</v>
      </c>
      <c r="AG228">
        <f>+('KBOS -- Logan Data'!AP228+'KBED -- Bedford Data'!AP228)/2</f>
        <v>285.5</v>
      </c>
      <c r="AH228">
        <f>+('KBOS -- Logan Data'!AQ228+'KBED -- Bedford Data'!AQ228)/2</f>
        <v>309.14999999999998</v>
      </c>
      <c r="AI228">
        <f>+('KBOS -- Logan Data'!AR228+'KBED -- Bedford Data'!AR228)/2</f>
        <v>333.55</v>
      </c>
    </row>
    <row r="229" spans="1:35" x14ac:dyDescent="0.25">
      <c r="A229" s="1">
        <v>43252</v>
      </c>
      <c r="B229">
        <f>+('KBOS -- Logan Data'!B229+'KBED -- Bedford Data'!B229)/2</f>
        <v>0</v>
      </c>
      <c r="C229">
        <f>+('KBOS -- Logan Data'!C229+'KBED -- Bedford Data'!C229)/2</f>
        <v>0</v>
      </c>
      <c r="D229">
        <f>+('KBOS -- Logan Data'!D229+'KBED -- Bedford Data'!D229)/2</f>
        <v>0</v>
      </c>
      <c r="E229">
        <f>+('KBOS -- Logan Data'!E229+'KBED -- Bedford Data'!E229)/2</f>
        <v>0</v>
      </c>
      <c r="F229">
        <f>+('KBOS -- Logan Data'!F229+'KBED -- Bedford Data'!F229)/2</f>
        <v>0</v>
      </c>
      <c r="G229">
        <f>+('KBOS -- Logan Data'!G229+'KBED -- Bedford Data'!G229)/2</f>
        <v>0</v>
      </c>
      <c r="H229">
        <f>+('KBOS -- Logan Data'!H229+'KBED -- Bedford Data'!H229)/2</f>
        <v>0</v>
      </c>
      <c r="I229">
        <f>+('KBOS -- Logan Data'!I229+'KBED -- Bedford Data'!I229)/2</f>
        <v>0</v>
      </c>
      <c r="J229">
        <f>+('KBOS -- Logan Data'!J229+'KBED -- Bedford Data'!J229)/2</f>
        <v>0</v>
      </c>
      <c r="K229">
        <f>+('KBOS -- Logan Data'!K229+'KBED -- Bedford Data'!K229)/2</f>
        <v>0</v>
      </c>
      <c r="L229">
        <f>+('KBOS -- Logan Data'!L229+'KBED -- Bedford Data'!L229)/2</f>
        <v>0.05</v>
      </c>
      <c r="M229">
        <f>+('KBOS -- Logan Data'!M229+'KBED -- Bedford Data'!M229)/2</f>
        <v>0.05</v>
      </c>
      <c r="N229">
        <f>+('KBOS -- Logan Data'!R229+'KBED -- Bedford Data'!R229)/2</f>
        <v>0.4</v>
      </c>
      <c r="O229">
        <f>+('KBOS -- Logan Data'!S229+'KBED -- Bedford Data'!S229)/2</f>
        <v>1.3</v>
      </c>
      <c r="P229">
        <f>+('KBOS -- Logan Data'!T229+'KBED -- Bedford Data'!T229)/2</f>
        <v>2.4</v>
      </c>
      <c r="Q229">
        <f>+('KBOS -- Logan Data'!U229+'KBED -- Bedford Data'!U229)/2</f>
        <v>4.45</v>
      </c>
      <c r="R229">
        <f>+('KBOS -- Logan Data'!V229+'KBED -- Bedford Data'!V229)/2</f>
        <v>6.85</v>
      </c>
      <c r="S229">
        <f>+('KBOS -- Logan Data'!W229+'KBED -- Bedford Data'!W229)/2</f>
        <v>10</v>
      </c>
      <c r="T229">
        <f>+('KBOS -- Logan Data'!X229+'KBED -- Bedford Data'!X229)/2</f>
        <v>13.95</v>
      </c>
      <c r="U229">
        <f>+('KBOS -- Logan Data'!Y229+'KBED -- Bedford Data'!Y229)/2</f>
        <v>18.600000000000001</v>
      </c>
      <c r="V229">
        <f>+('KBOS -- Logan Data'!Z229+'KBED -- Bedford Data'!Z229)/2</f>
        <v>24.25</v>
      </c>
      <c r="W229">
        <f>+('KBOS -- Logan Data'!AA229+'KBED -- Bedford Data'!AA229)/2</f>
        <v>30.700000000000003</v>
      </c>
      <c r="X229">
        <f>+('KBOS -- Logan Data'!AB229+'KBED -- Bedford Data'!AB229)/2</f>
        <v>37.9</v>
      </c>
      <c r="Y229">
        <f>+('KBOS -- Logan Data'!AH229+'KBED -- Bedford Data'!AH229)/2</f>
        <v>45.9</v>
      </c>
      <c r="Z229">
        <f>+('KBOS -- Logan Data'!AI229+'KBED -- Bedford Data'!AI229)/2</f>
        <v>55.1</v>
      </c>
      <c r="AA229">
        <f>+('KBOS -- Logan Data'!AJ229+'KBED -- Bedford Data'!AJ229)/2</f>
        <v>65.349999999999994</v>
      </c>
      <c r="AB229">
        <f>+('KBOS -- Logan Data'!AK229+'KBED -- Bedford Data'!AK229)/2</f>
        <v>76.349999999999994</v>
      </c>
      <c r="AC229">
        <f>+('KBOS -- Logan Data'!AL229+'KBED -- Bedford Data'!AL229)/2</f>
        <v>88.3</v>
      </c>
      <c r="AD229">
        <f>+('KBOS -- Logan Data'!AM229+'KBED -- Bedford Data'!AM229)/2</f>
        <v>101.4</v>
      </c>
      <c r="AE229">
        <f>+('KBOS -- Logan Data'!AN229+'KBED -- Bedford Data'!AN229)/2</f>
        <v>115.3</v>
      </c>
      <c r="AF229">
        <f>+('KBOS -- Logan Data'!AO229+'KBED -- Bedford Data'!AO229)/2</f>
        <v>130.19999999999999</v>
      </c>
      <c r="AG229">
        <f>+('KBOS -- Logan Data'!AP229+'KBED -- Bedford Data'!AP229)/2</f>
        <v>146.30000000000001</v>
      </c>
      <c r="AH229">
        <f>+('KBOS -- Logan Data'!AQ229+'KBED -- Bedford Data'!AQ229)/2</f>
        <v>163.85</v>
      </c>
      <c r="AI229">
        <f>+('KBOS -- Logan Data'!AR229+'KBED -- Bedford Data'!AR229)/2</f>
        <v>182.45</v>
      </c>
    </row>
    <row r="230" spans="1:35" x14ac:dyDescent="0.25">
      <c r="A230" s="1">
        <v>43282</v>
      </c>
      <c r="B230">
        <f>+('KBOS -- Logan Data'!B230+'KBED -- Bedford Data'!B230)/2</f>
        <v>0</v>
      </c>
      <c r="C230">
        <f>+('KBOS -- Logan Data'!C230+'KBED -- Bedford Data'!C230)/2</f>
        <v>0</v>
      </c>
      <c r="D230">
        <f>+('KBOS -- Logan Data'!D230+'KBED -- Bedford Data'!D230)/2</f>
        <v>0</v>
      </c>
      <c r="E230">
        <f>+('KBOS -- Logan Data'!E230+'KBED -- Bedford Data'!E230)/2</f>
        <v>0</v>
      </c>
      <c r="F230">
        <f>+('KBOS -- Logan Data'!F230+'KBED -- Bedford Data'!F230)/2</f>
        <v>0</v>
      </c>
      <c r="G230">
        <f>+('KBOS -- Logan Data'!G230+'KBED -- Bedford Data'!G230)/2</f>
        <v>0</v>
      </c>
      <c r="H230">
        <f>+('KBOS -- Logan Data'!H230+'KBED -- Bedford Data'!H230)/2</f>
        <v>0</v>
      </c>
      <c r="I230">
        <f>+('KBOS -- Logan Data'!I230+'KBED -- Bedford Data'!I230)/2</f>
        <v>0</v>
      </c>
      <c r="J230">
        <f>+('KBOS -- Logan Data'!J230+'KBED -- Bedford Data'!J230)/2</f>
        <v>0</v>
      </c>
      <c r="K230">
        <f>+('KBOS -- Logan Data'!K230+'KBED -- Bedford Data'!K230)/2</f>
        <v>0</v>
      </c>
      <c r="L230">
        <f>+('KBOS -- Logan Data'!L230+'KBED -- Bedford Data'!L230)/2</f>
        <v>0</v>
      </c>
      <c r="M230">
        <f>+('KBOS -- Logan Data'!M230+'KBED -- Bedford Data'!M230)/2</f>
        <v>0</v>
      </c>
      <c r="N230">
        <f>+('KBOS -- Logan Data'!R230+'KBED -- Bedford Data'!R230)/2</f>
        <v>0</v>
      </c>
      <c r="O230">
        <f>+('KBOS -- Logan Data'!S230+'KBED -- Bedford Data'!S230)/2</f>
        <v>0</v>
      </c>
      <c r="P230">
        <f>+('KBOS -- Logan Data'!T230+'KBED -- Bedford Data'!T230)/2</f>
        <v>0</v>
      </c>
      <c r="Q230">
        <f>+('KBOS -- Logan Data'!U230+'KBED -- Bedford Data'!U230)/2</f>
        <v>0.1</v>
      </c>
      <c r="R230">
        <f>+('KBOS -- Logan Data'!V230+'KBED -- Bedford Data'!V230)/2</f>
        <v>0.15</v>
      </c>
      <c r="S230">
        <f>+('KBOS -- Logan Data'!W230+'KBED -- Bedford Data'!W230)/2</f>
        <v>0.4</v>
      </c>
      <c r="T230">
        <f>+('KBOS -- Logan Data'!X230+'KBED -- Bedford Data'!X230)/2</f>
        <v>0.6</v>
      </c>
      <c r="U230">
        <f>+('KBOS -- Logan Data'!Y230+'KBED -- Bedford Data'!Y230)/2</f>
        <v>1</v>
      </c>
      <c r="V230">
        <f>+('KBOS -- Logan Data'!Z230+'KBED -- Bedford Data'!Z230)/2</f>
        <v>1.45</v>
      </c>
      <c r="W230">
        <f>+('KBOS -- Logan Data'!AA230+'KBED -- Bedford Data'!AA230)/2</f>
        <v>1.9</v>
      </c>
      <c r="X230">
        <f>+('KBOS -- Logan Data'!AB230+'KBED -- Bedford Data'!AB230)/2</f>
        <v>2.6</v>
      </c>
      <c r="Y230">
        <f>+('KBOS -- Logan Data'!AH230+'KBED -- Bedford Data'!AH230)/2</f>
        <v>3.55</v>
      </c>
      <c r="Z230">
        <f>+('KBOS -- Logan Data'!AI230+'KBED -- Bedford Data'!AI230)/2</f>
        <v>4.7</v>
      </c>
      <c r="AA230">
        <f>+('KBOS -- Logan Data'!AJ230+'KBED -- Bedford Data'!AJ230)/2</f>
        <v>6.1499999999999995</v>
      </c>
      <c r="AB230">
        <f>+('KBOS -- Logan Data'!AK230+'KBED -- Bedford Data'!AK230)/2</f>
        <v>7.95</v>
      </c>
      <c r="AC230">
        <f>+('KBOS -- Logan Data'!AL230+'KBED -- Bedford Data'!AL230)/2</f>
        <v>10.050000000000001</v>
      </c>
      <c r="AD230">
        <f>+('KBOS -- Logan Data'!AM230+'KBED -- Bedford Data'!AM230)/2</f>
        <v>12.799999999999999</v>
      </c>
      <c r="AE230">
        <f>+('KBOS -- Logan Data'!AN230+'KBED -- Bedford Data'!AN230)/2</f>
        <v>16.25</v>
      </c>
      <c r="AF230">
        <f>+('KBOS -- Logan Data'!AO230+'KBED -- Bedford Data'!AO230)/2</f>
        <v>20.75</v>
      </c>
      <c r="AG230">
        <f>+('KBOS -- Logan Data'!AP230+'KBED -- Bedford Data'!AP230)/2</f>
        <v>26</v>
      </c>
      <c r="AH230">
        <f>+('KBOS -- Logan Data'!AQ230+'KBED -- Bedford Data'!AQ230)/2</f>
        <v>32.549999999999997</v>
      </c>
      <c r="AI230">
        <f>+('KBOS -- Logan Data'!AR230+'KBED -- Bedford Data'!AR230)/2</f>
        <v>40.5</v>
      </c>
    </row>
    <row r="231" spans="1:35" x14ac:dyDescent="0.25">
      <c r="A231" s="1">
        <v>43313</v>
      </c>
      <c r="B231">
        <f>+('KBOS -- Logan Data'!B231+'KBED -- Bedford Data'!B231)/2</f>
        <v>0</v>
      </c>
      <c r="C231">
        <f>+('KBOS -- Logan Data'!C231+'KBED -- Bedford Data'!C231)/2</f>
        <v>0</v>
      </c>
      <c r="D231">
        <f>+('KBOS -- Logan Data'!D231+'KBED -- Bedford Data'!D231)/2</f>
        <v>0</v>
      </c>
      <c r="E231">
        <f>+('KBOS -- Logan Data'!E231+'KBED -- Bedford Data'!E231)/2</f>
        <v>0</v>
      </c>
      <c r="F231">
        <f>+('KBOS -- Logan Data'!F231+'KBED -- Bedford Data'!F231)/2</f>
        <v>0</v>
      </c>
      <c r="G231">
        <f>+('KBOS -- Logan Data'!G231+'KBED -- Bedford Data'!G231)/2</f>
        <v>0</v>
      </c>
      <c r="H231">
        <f>+('KBOS -- Logan Data'!H231+'KBED -- Bedford Data'!H231)/2</f>
        <v>0</v>
      </c>
      <c r="I231">
        <f>+('KBOS -- Logan Data'!I231+'KBED -- Bedford Data'!I231)/2</f>
        <v>0</v>
      </c>
      <c r="J231">
        <f>+('KBOS -- Logan Data'!J231+'KBED -- Bedford Data'!J231)/2</f>
        <v>0</v>
      </c>
      <c r="K231">
        <f>+('KBOS -- Logan Data'!K231+'KBED -- Bedford Data'!K231)/2</f>
        <v>0</v>
      </c>
      <c r="L231">
        <f>+('KBOS -- Logan Data'!L231+'KBED -- Bedford Data'!L231)/2</f>
        <v>0</v>
      </c>
      <c r="M231">
        <f>+('KBOS -- Logan Data'!M231+'KBED -- Bedford Data'!M231)/2</f>
        <v>0</v>
      </c>
      <c r="N231">
        <f>+('KBOS -- Logan Data'!R231+'KBED -- Bedford Data'!R231)/2</f>
        <v>0</v>
      </c>
      <c r="O231">
        <f>+('KBOS -- Logan Data'!S231+'KBED -- Bedford Data'!S231)/2</f>
        <v>0</v>
      </c>
      <c r="P231">
        <f>+('KBOS -- Logan Data'!T231+'KBED -- Bedford Data'!T231)/2</f>
        <v>0</v>
      </c>
      <c r="Q231">
        <f>+('KBOS -- Logan Data'!U231+'KBED -- Bedford Data'!U231)/2</f>
        <v>0</v>
      </c>
      <c r="R231">
        <f>+('KBOS -- Logan Data'!V231+'KBED -- Bedford Data'!V231)/2</f>
        <v>0.05</v>
      </c>
      <c r="S231">
        <f>+('KBOS -- Logan Data'!W231+'KBED -- Bedford Data'!W231)/2</f>
        <v>0.1</v>
      </c>
      <c r="T231">
        <f>+('KBOS -- Logan Data'!X231+'KBED -- Bedford Data'!X231)/2</f>
        <v>0.25</v>
      </c>
      <c r="U231">
        <f>+('KBOS -- Logan Data'!Y231+'KBED -- Bedford Data'!Y231)/2</f>
        <v>0.45</v>
      </c>
      <c r="V231">
        <f>+('KBOS -- Logan Data'!Z231+'KBED -- Bedford Data'!Z231)/2</f>
        <v>0.75</v>
      </c>
      <c r="W231">
        <f>+('KBOS -- Logan Data'!AA231+'KBED -- Bedford Data'!AA231)/2</f>
        <v>1.1499999999999999</v>
      </c>
      <c r="X231">
        <f>+('KBOS -- Logan Data'!AB231+'KBED -- Bedford Data'!AB231)/2</f>
        <v>1.6</v>
      </c>
      <c r="Y231">
        <f>+('KBOS -- Logan Data'!AH231+'KBED -- Bedford Data'!AH231)/2</f>
        <v>2.1</v>
      </c>
      <c r="Z231">
        <f>+('KBOS -- Logan Data'!AI231+'KBED -- Bedford Data'!AI231)/2</f>
        <v>2.75</v>
      </c>
      <c r="AA231">
        <f>+('KBOS -- Logan Data'!AJ231+'KBED -- Bedford Data'!AJ231)/2</f>
        <v>3.65</v>
      </c>
      <c r="AB231">
        <f>+('KBOS -- Logan Data'!AK231+'KBED -- Bedford Data'!AK231)/2</f>
        <v>4.8</v>
      </c>
      <c r="AC231">
        <f>+('KBOS -- Logan Data'!AL231+'KBED -- Bedford Data'!AL231)/2</f>
        <v>6.5</v>
      </c>
      <c r="AD231">
        <f>+('KBOS -- Logan Data'!AM231+'KBED -- Bedford Data'!AM231)/2</f>
        <v>8.65</v>
      </c>
      <c r="AE231">
        <f>+('KBOS -- Logan Data'!AN231+'KBED -- Bedford Data'!AN231)/2</f>
        <v>11.299999999999999</v>
      </c>
      <c r="AF231">
        <f>+('KBOS -- Logan Data'!AO231+'KBED -- Bedford Data'!AO231)/2</f>
        <v>15.65</v>
      </c>
      <c r="AG231">
        <f>+('KBOS -- Logan Data'!AP231+'KBED -- Bedford Data'!AP231)/2</f>
        <v>21.599999999999998</v>
      </c>
      <c r="AH231">
        <f>+('KBOS -- Logan Data'!AQ231+'KBED -- Bedford Data'!AQ231)/2</f>
        <v>29.15</v>
      </c>
      <c r="AI231">
        <f>+('KBOS -- Logan Data'!AR231+'KBED -- Bedford Data'!AR231)/2</f>
        <v>38.450000000000003</v>
      </c>
    </row>
    <row r="232" spans="1:35" x14ac:dyDescent="0.25">
      <c r="A232" s="1">
        <v>43344</v>
      </c>
      <c r="B232">
        <f>+('KBOS -- Logan Data'!B232+'KBED -- Bedford Data'!B232)/2</f>
        <v>0</v>
      </c>
      <c r="C232">
        <f>+('KBOS -- Logan Data'!C232+'KBED -- Bedford Data'!C232)/2</f>
        <v>0</v>
      </c>
      <c r="D232">
        <f>+('KBOS -- Logan Data'!D232+'KBED -- Bedford Data'!D232)/2</f>
        <v>0</v>
      </c>
      <c r="E232">
        <f>+('KBOS -- Logan Data'!E232+'KBED -- Bedford Data'!E232)/2</f>
        <v>0</v>
      </c>
      <c r="F232">
        <f>+('KBOS -- Logan Data'!F232+'KBED -- Bedford Data'!F232)/2</f>
        <v>0</v>
      </c>
      <c r="G232">
        <f>+('KBOS -- Logan Data'!G232+'KBED -- Bedford Data'!G232)/2</f>
        <v>0</v>
      </c>
      <c r="H232">
        <f>+('KBOS -- Logan Data'!H232+'KBED -- Bedford Data'!H232)/2</f>
        <v>0.05</v>
      </c>
      <c r="I232">
        <f>+('KBOS -- Logan Data'!I232+'KBED -- Bedford Data'!I232)/2</f>
        <v>0.2</v>
      </c>
      <c r="J232">
        <f>+('KBOS -- Logan Data'!J232+'KBED -- Bedford Data'!J232)/2</f>
        <v>0.55000000000000004</v>
      </c>
      <c r="K232">
        <f>+('KBOS -- Logan Data'!K232+'KBED -- Bedford Data'!K232)/2</f>
        <v>1</v>
      </c>
      <c r="L232">
        <f>+('KBOS -- Logan Data'!L232+'KBED -- Bedford Data'!L232)/2</f>
        <v>1.6</v>
      </c>
      <c r="M232">
        <f>+('KBOS -- Logan Data'!M232+'KBED -- Bedford Data'!M232)/2</f>
        <v>2.25</v>
      </c>
      <c r="N232">
        <f>+('KBOS -- Logan Data'!R232+'KBED -- Bedford Data'!R232)/2</f>
        <v>3.2</v>
      </c>
      <c r="O232">
        <f>+('KBOS -- Logan Data'!S232+'KBED -- Bedford Data'!S232)/2</f>
        <v>4.3</v>
      </c>
      <c r="P232">
        <f>+('KBOS -- Logan Data'!T232+'KBED -- Bedford Data'!T232)/2</f>
        <v>5.9</v>
      </c>
      <c r="Q232">
        <f>+('KBOS -- Logan Data'!U232+'KBED -- Bedford Data'!U232)/2</f>
        <v>7.5</v>
      </c>
      <c r="R232">
        <f>+('KBOS -- Logan Data'!V232+'KBED -- Bedford Data'!V232)/2</f>
        <v>9.4500000000000011</v>
      </c>
      <c r="S232">
        <f>+('KBOS -- Logan Data'!W232+'KBED -- Bedford Data'!W232)/2</f>
        <v>11.65</v>
      </c>
      <c r="T232">
        <f>+('KBOS -- Logan Data'!X232+'KBED -- Bedford Data'!X232)/2</f>
        <v>14.1</v>
      </c>
      <c r="U232">
        <f>+('KBOS -- Logan Data'!Y232+'KBED -- Bedford Data'!Y232)/2</f>
        <v>17.150000000000002</v>
      </c>
      <c r="V232">
        <f>+('KBOS -- Logan Data'!Z232+'KBED -- Bedford Data'!Z232)/2</f>
        <v>20.95</v>
      </c>
      <c r="W232">
        <f>+('KBOS -- Logan Data'!AA232+'KBED -- Bedford Data'!AA232)/2</f>
        <v>25.549999999999997</v>
      </c>
      <c r="X232">
        <f>+('KBOS -- Logan Data'!AB232+'KBED -- Bedford Data'!AB232)/2</f>
        <v>31.049999999999997</v>
      </c>
      <c r="Y232">
        <f>+('KBOS -- Logan Data'!AH232+'KBED -- Bedford Data'!AH232)/2</f>
        <v>37.450000000000003</v>
      </c>
      <c r="Z232">
        <f>+('KBOS -- Logan Data'!AI232+'KBED -- Bedford Data'!AI232)/2</f>
        <v>45.2</v>
      </c>
      <c r="AA232">
        <f>+('KBOS -- Logan Data'!AJ232+'KBED -- Bedford Data'!AJ232)/2</f>
        <v>54.35</v>
      </c>
      <c r="AB232">
        <f>+('KBOS -- Logan Data'!AK232+'KBED -- Bedford Data'!AK232)/2</f>
        <v>64.7</v>
      </c>
      <c r="AC232">
        <f>+('KBOS -- Logan Data'!AL232+'KBED -- Bedford Data'!AL232)/2</f>
        <v>76.45</v>
      </c>
      <c r="AD232">
        <f>+('KBOS -- Logan Data'!AM232+'KBED -- Bedford Data'!AM232)/2</f>
        <v>89.5</v>
      </c>
      <c r="AE232">
        <f>+('KBOS -- Logan Data'!AN232+'KBED -- Bedford Data'!AN232)/2</f>
        <v>104.05</v>
      </c>
      <c r="AF232">
        <f>+('KBOS -- Logan Data'!AO232+'KBED -- Bedford Data'!AO232)/2</f>
        <v>120.35</v>
      </c>
      <c r="AG232">
        <f>+('KBOS -- Logan Data'!AP232+'KBED -- Bedford Data'!AP232)/2</f>
        <v>138.1</v>
      </c>
      <c r="AH232">
        <f>+('KBOS -- Logan Data'!AQ232+'KBED -- Bedford Data'!AQ232)/2</f>
        <v>157.30000000000001</v>
      </c>
      <c r="AI232">
        <f>+('KBOS -- Logan Data'!AR232+'KBED -- Bedford Data'!AR232)/2</f>
        <v>178.39999999999998</v>
      </c>
    </row>
    <row r="233" spans="1:35" x14ac:dyDescent="0.25">
      <c r="A233" s="1">
        <v>43374</v>
      </c>
      <c r="B233">
        <f>+('KBOS -- Logan Data'!B233+'KBED -- Bedford Data'!B233)/2</f>
        <v>10</v>
      </c>
      <c r="C233">
        <f>+('KBOS -- Logan Data'!C233+'KBED -- Bedford Data'!C233)/2</f>
        <v>12.700000000000001</v>
      </c>
      <c r="D233">
        <f>+('KBOS -- Logan Data'!D233+'KBED -- Bedford Data'!D233)/2</f>
        <v>15.75</v>
      </c>
      <c r="E233">
        <f>+('KBOS -- Logan Data'!E233+'KBED -- Bedford Data'!E233)/2</f>
        <v>19.650000000000002</v>
      </c>
      <c r="F233">
        <f>+('KBOS -- Logan Data'!F233+'KBED -- Bedford Data'!F233)/2</f>
        <v>24.1</v>
      </c>
      <c r="G233">
        <f>+('KBOS -- Logan Data'!G233+'KBED -- Bedford Data'!G233)/2</f>
        <v>29.35</v>
      </c>
      <c r="H233">
        <f>+('KBOS -- Logan Data'!H233+'KBED -- Bedford Data'!H233)/2</f>
        <v>35.15</v>
      </c>
      <c r="I233">
        <f>+('KBOS -- Logan Data'!I233+'KBED -- Bedford Data'!I233)/2</f>
        <v>42.25</v>
      </c>
      <c r="J233">
        <f>+('KBOS -- Logan Data'!J233+'KBED -- Bedford Data'!J233)/2</f>
        <v>50.35</v>
      </c>
      <c r="K233">
        <f>+('KBOS -- Logan Data'!K233+'KBED -- Bedford Data'!K233)/2</f>
        <v>59.65</v>
      </c>
      <c r="L233">
        <f>+('KBOS -- Logan Data'!L233+'KBED -- Bedford Data'!L233)/2</f>
        <v>70.25</v>
      </c>
      <c r="M233">
        <f>+('KBOS -- Logan Data'!M233+'KBED -- Bedford Data'!M233)/2</f>
        <v>82.1</v>
      </c>
      <c r="N233">
        <f>+('KBOS -- Logan Data'!R233+'KBED -- Bedford Data'!R233)/2</f>
        <v>94.95</v>
      </c>
      <c r="O233">
        <f>+('KBOS -- Logan Data'!S233+'KBED -- Bedford Data'!S233)/2</f>
        <v>108.35000000000001</v>
      </c>
      <c r="P233">
        <f>+('KBOS -- Logan Data'!T233+'KBED -- Bedford Data'!T233)/2</f>
        <v>122.85</v>
      </c>
      <c r="Q233">
        <f>+('KBOS -- Logan Data'!U233+'KBED -- Bedford Data'!U233)/2</f>
        <v>138.05000000000001</v>
      </c>
      <c r="R233">
        <f>+('KBOS -- Logan Data'!V233+'KBED -- Bedford Data'!V233)/2</f>
        <v>154.1</v>
      </c>
      <c r="S233">
        <f>+('KBOS -- Logan Data'!W233+'KBED -- Bedford Data'!W233)/2</f>
        <v>171.2</v>
      </c>
      <c r="T233">
        <f>+('KBOS -- Logan Data'!X233+'KBED -- Bedford Data'!X233)/2</f>
        <v>189.7</v>
      </c>
      <c r="U233">
        <f>+('KBOS -- Logan Data'!Y233+'KBED -- Bedford Data'!Y233)/2</f>
        <v>209.25</v>
      </c>
      <c r="V233">
        <f>+('KBOS -- Logan Data'!Z233+'KBED -- Bedford Data'!Z233)/2</f>
        <v>230.05</v>
      </c>
      <c r="W233">
        <f>+('KBOS -- Logan Data'!AA233+'KBED -- Bedford Data'!AA233)/2</f>
        <v>252.55</v>
      </c>
      <c r="X233">
        <f>+('KBOS -- Logan Data'!AB233+'KBED -- Bedford Data'!AB233)/2</f>
        <v>276</v>
      </c>
      <c r="Y233">
        <f>+('KBOS -- Logan Data'!AH233+'KBED -- Bedford Data'!AH233)/2</f>
        <v>300.60000000000002</v>
      </c>
      <c r="Z233">
        <f>+('KBOS -- Logan Data'!AI233+'KBED -- Bedford Data'!AI233)/2</f>
        <v>326.3</v>
      </c>
      <c r="AA233">
        <f>+('KBOS -- Logan Data'!AJ233+'KBED -- Bedford Data'!AJ233)/2</f>
        <v>353.20000000000005</v>
      </c>
      <c r="AB233">
        <f>+('KBOS -- Logan Data'!AK233+'KBED -- Bedford Data'!AK233)/2</f>
        <v>380.7</v>
      </c>
      <c r="AC233">
        <f>+('KBOS -- Logan Data'!AL233+'KBED -- Bedford Data'!AL233)/2</f>
        <v>408.5</v>
      </c>
      <c r="AD233">
        <f>+('KBOS -- Logan Data'!AM233+'KBED -- Bedford Data'!AM233)/2</f>
        <v>436.5</v>
      </c>
      <c r="AE233">
        <f>+('KBOS -- Logan Data'!AN233+'KBED -- Bedford Data'!AN233)/2</f>
        <v>464.8</v>
      </c>
      <c r="AF233">
        <f>+('KBOS -- Logan Data'!AO233+'KBED -- Bedford Data'!AO233)/2</f>
        <v>493.20000000000005</v>
      </c>
      <c r="AG233">
        <f>+('KBOS -- Logan Data'!AP233+'KBED -- Bedford Data'!AP233)/2</f>
        <v>521.75</v>
      </c>
      <c r="AH233">
        <f>+('KBOS -- Logan Data'!AQ233+'KBED -- Bedford Data'!AQ233)/2</f>
        <v>550.85</v>
      </c>
      <c r="AI233">
        <f>+('KBOS -- Logan Data'!AR233+'KBED -- Bedford Data'!AR233)/2</f>
        <v>580.09999999999991</v>
      </c>
    </row>
    <row r="234" spans="1:35" x14ac:dyDescent="0.25">
      <c r="A234" s="1">
        <v>43405</v>
      </c>
      <c r="B234">
        <f>+('KBOS -- Logan Data'!B234+'KBED -- Bedford Data'!B234)/2</f>
        <v>78.25</v>
      </c>
      <c r="C234">
        <f>+('KBOS -- Logan Data'!C234+'KBED -- Bedford Data'!C234)/2</f>
        <v>89.6</v>
      </c>
      <c r="D234">
        <f>+('KBOS -- Logan Data'!D234+'KBED -- Bedford Data'!D234)/2</f>
        <v>102.6</v>
      </c>
      <c r="E234">
        <f>+('KBOS -- Logan Data'!E234+'KBED -- Bedford Data'!E234)/2</f>
        <v>116.9</v>
      </c>
      <c r="F234">
        <f>+('KBOS -- Logan Data'!F234+'KBED -- Bedford Data'!F234)/2</f>
        <v>132.25</v>
      </c>
      <c r="G234">
        <f>+('KBOS -- Logan Data'!G234+'KBED -- Bedford Data'!G234)/2</f>
        <v>148.64999999999998</v>
      </c>
      <c r="H234">
        <f>+('KBOS -- Logan Data'!H234+'KBED -- Bedford Data'!H234)/2</f>
        <v>166.4</v>
      </c>
      <c r="I234">
        <f>+('KBOS -- Logan Data'!I234+'KBED -- Bedford Data'!I234)/2</f>
        <v>185.35</v>
      </c>
      <c r="J234">
        <f>+('KBOS -- Logan Data'!J234+'KBED -- Bedford Data'!J234)/2</f>
        <v>205.85000000000002</v>
      </c>
      <c r="K234">
        <f>+('KBOS -- Logan Data'!K234+'KBED -- Bedford Data'!K234)/2</f>
        <v>227.2</v>
      </c>
      <c r="L234">
        <f>+('KBOS -- Logan Data'!L234+'KBED -- Bedford Data'!L234)/2</f>
        <v>249.70000000000002</v>
      </c>
      <c r="M234">
        <f>+('KBOS -- Logan Data'!M234+'KBED -- Bedford Data'!M234)/2</f>
        <v>273</v>
      </c>
      <c r="N234">
        <f>+('KBOS -- Logan Data'!R234+'KBED -- Bedford Data'!R234)/2</f>
        <v>297.14999999999998</v>
      </c>
      <c r="O234">
        <f>+('KBOS -- Logan Data'!S234+'KBED -- Bedford Data'!S234)/2</f>
        <v>322.10000000000002</v>
      </c>
      <c r="P234">
        <f>+('KBOS -- Logan Data'!T234+'KBED -- Bedford Data'!T234)/2</f>
        <v>347.45</v>
      </c>
      <c r="Q234">
        <f>+('KBOS -- Logan Data'!U234+'KBED -- Bedford Data'!U234)/2</f>
        <v>373.3</v>
      </c>
      <c r="R234">
        <f>+('KBOS -- Logan Data'!V234+'KBED -- Bedford Data'!V234)/2</f>
        <v>400.05</v>
      </c>
      <c r="S234">
        <f>+('KBOS -- Logan Data'!W234+'KBED -- Bedford Data'!W234)/2</f>
        <v>427.05</v>
      </c>
      <c r="T234">
        <f>+('KBOS -- Logan Data'!X234+'KBED -- Bedford Data'!X234)/2</f>
        <v>454.6</v>
      </c>
      <c r="U234">
        <f>+('KBOS -- Logan Data'!Y234+'KBED -- Bedford Data'!Y234)/2</f>
        <v>482.5</v>
      </c>
      <c r="V234">
        <f>+('KBOS -- Logan Data'!Z234+'KBED -- Bedford Data'!Z234)/2</f>
        <v>510.75</v>
      </c>
      <c r="W234">
        <f>+('KBOS -- Logan Data'!AA234+'KBED -- Bedford Data'!AA234)/2</f>
        <v>539.35</v>
      </c>
      <c r="X234">
        <f>+('KBOS -- Logan Data'!AB234+'KBED -- Bedford Data'!AB234)/2</f>
        <v>568</v>
      </c>
      <c r="Y234">
        <f>+('KBOS -- Logan Data'!AH234+'KBED -- Bedford Data'!AH234)/2</f>
        <v>596.84999999999991</v>
      </c>
      <c r="Z234">
        <f>+('KBOS -- Logan Data'!AI234+'KBED -- Bedford Data'!AI234)/2</f>
        <v>625.75</v>
      </c>
      <c r="AA234">
        <f>+('KBOS -- Logan Data'!AJ234+'KBED -- Bedford Data'!AJ234)/2</f>
        <v>654.79999999999995</v>
      </c>
      <c r="AB234">
        <f>+('KBOS -- Logan Data'!AK234+'KBED -- Bedford Data'!AK234)/2</f>
        <v>684.05</v>
      </c>
      <c r="AC234">
        <f>+('KBOS -- Logan Data'!AL234+'KBED -- Bedford Data'!AL234)/2</f>
        <v>713.15000000000009</v>
      </c>
      <c r="AD234">
        <f>+('KBOS -- Logan Data'!AM234+'KBED -- Bedford Data'!AM234)/2</f>
        <v>742.55</v>
      </c>
      <c r="AE234">
        <f>+('KBOS -- Logan Data'!AN234+'KBED -- Bedford Data'!AN234)/2</f>
        <v>772</v>
      </c>
      <c r="AF234">
        <f>+('KBOS -- Logan Data'!AO234+'KBED -- Bedford Data'!AO234)/2</f>
        <v>801.6</v>
      </c>
      <c r="AG234">
        <f>+('KBOS -- Logan Data'!AP234+'KBED -- Bedford Data'!AP234)/2</f>
        <v>831.55</v>
      </c>
      <c r="AH234">
        <f>+('KBOS -- Logan Data'!AQ234+'KBED -- Bedford Data'!AQ234)/2</f>
        <v>861.55</v>
      </c>
      <c r="AI234">
        <f>+('KBOS -- Logan Data'!AR234+'KBED -- Bedford Data'!AR234)/2</f>
        <v>891.65</v>
      </c>
    </row>
    <row r="235" spans="1:35" x14ac:dyDescent="0.25">
      <c r="A235" s="1">
        <v>43435</v>
      </c>
      <c r="B235">
        <f>+('KBOS -- Logan Data'!B235+'KBED -- Bedford Data'!B235)/2</f>
        <v>151.85</v>
      </c>
      <c r="C235">
        <f>+('KBOS -- Logan Data'!C235+'KBED -- Bedford Data'!C235)/2</f>
        <v>172.64999999999998</v>
      </c>
      <c r="D235">
        <f>+('KBOS -- Logan Data'!D235+'KBED -- Bedford Data'!D235)/2</f>
        <v>194.75</v>
      </c>
      <c r="E235">
        <f>+('KBOS -- Logan Data'!E235+'KBED -- Bedford Data'!E235)/2</f>
        <v>217.6</v>
      </c>
      <c r="F235">
        <f>+('KBOS -- Logan Data'!F235+'KBED -- Bedford Data'!F235)/2</f>
        <v>240.95</v>
      </c>
      <c r="G235">
        <f>+('KBOS -- Logan Data'!G235+'KBED -- Bedford Data'!G235)/2</f>
        <v>265.39999999999998</v>
      </c>
      <c r="H235">
        <f>+('KBOS -- Logan Data'!H235+'KBED -- Bedford Data'!H235)/2</f>
        <v>290.60000000000002</v>
      </c>
      <c r="I235">
        <f>+('KBOS -- Logan Data'!I235+'KBED -- Bedford Data'!I235)/2</f>
        <v>316.60000000000002</v>
      </c>
      <c r="J235">
        <f>+('KBOS -- Logan Data'!J235+'KBED -- Bedford Data'!J235)/2</f>
        <v>343.25</v>
      </c>
      <c r="K235">
        <f>+('KBOS -- Logan Data'!K235+'KBED -- Bedford Data'!K235)/2</f>
        <v>370.4</v>
      </c>
      <c r="L235">
        <f>+('KBOS -- Logan Data'!L235+'KBED -- Bedford Data'!L235)/2</f>
        <v>398.15</v>
      </c>
      <c r="M235">
        <f>+('KBOS -- Logan Data'!M235+'KBED -- Bedford Data'!M235)/2</f>
        <v>426.25</v>
      </c>
      <c r="N235">
        <f>+('KBOS -- Logan Data'!R235+'KBED -- Bedford Data'!R235)/2</f>
        <v>454.8</v>
      </c>
      <c r="O235">
        <f>+('KBOS -- Logan Data'!S235+'KBED -- Bedford Data'!S235)/2</f>
        <v>483.75</v>
      </c>
      <c r="P235">
        <f>+('KBOS -- Logan Data'!T235+'KBED -- Bedford Data'!T235)/2</f>
        <v>512.79999999999995</v>
      </c>
      <c r="Q235">
        <f>+('KBOS -- Logan Data'!U235+'KBED -- Bedford Data'!U235)/2</f>
        <v>542.20000000000005</v>
      </c>
      <c r="R235">
        <f>+('KBOS -- Logan Data'!V235+'KBED -- Bedford Data'!V235)/2</f>
        <v>571.70000000000005</v>
      </c>
      <c r="S235">
        <f>+('KBOS -- Logan Data'!W235+'KBED -- Bedford Data'!W235)/2</f>
        <v>601.6</v>
      </c>
      <c r="T235">
        <f>+('KBOS -- Logan Data'!X235+'KBED -- Bedford Data'!X235)/2</f>
        <v>631.75</v>
      </c>
      <c r="U235">
        <f>+('KBOS -- Logan Data'!Y235+'KBED -- Bedford Data'!Y235)/2</f>
        <v>662.09999999999991</v>
      </c>
      <c r="V235">
        <f>+('KBOS -- Logan Data'!Z235+'KBED -- Bedford Data'!Z235)/2</f>
        <v>692.55</v>
      </c>
      <c r="W235">
        <f>+('KBOS -- Logan Data'!AA235+'KBED -- Bedford Data'!AA235)/2</f>
        <v>723.15000000000009</v>
      </c>
      <c r="X235">
        <f>+('KBOS -- Logan Data'!AB235+'KBED -- Bedford Data'!AB235)/2</f>
        <v>753.8</v>
      </c>
      <c r="Y235">
        <f>+('KBOS -- Logan Data'!AH235+'KBED -- Bedford Data'!AH235)/2</f>
        <v>784.45</v>
      </c>
      <c r="Z235">
        <f>+('KBOS -- Logan Data'!AI235+'KBED -- Bedford Data'!AI235)/2</f>
        <v>815.2</v>
      </c>
      <c r="AA235">
        <f>+('KBOS -- Logan Data'!AJ235+'KBED -- Bedford Data'!AJ235)/2</f>
        <v>845.95</v>
      </c>
      <c r="AB235">
        <f>+('KBOS -- Logan Data'!AK235+'KBED -- Bedford Data'!AK235)/2</f>
        <v>876.75</v>
      </c>
      <c r="AC235">
        <f>+('KBOS -- Logan Data'!AL235+'KBED -- Bedford Data'!AL235)/2</f>
        <v>907.65</v>
      </c>
      <c r="AD235">
        <f>+('KBOS -- Logan Data'!AM235+'KBED -- Bedford Data'!AM235)/2</f>
        <v>938.55</v>
      </c>
      <c r="AE235">
        <f>+('KBOS -- Logan Data'!AN235+'KBED -- Bedford Data'!AN235)/2</f>
        <v>969.55</v>
      </c>
      <c r="AF235">
        <f>+('KBOS -- Logan Data'!AO235+'KBED -- Bedford Data'!AO235)/2</f>
        <v>1000.55</v>
      </c>
      <c r="AG235">
        <f>+('KBOS -- Logan Data'!AP235+'KBED -- Bedford Data'!AP235)/2</f>
        <v>1031.55</v>
      </c>
      <c r="AH235">
        <f>+('KBOS -- Logan Data'!AQ235+'KBED -- Bedford Data'!AQ235)/2</f>
        <v>1062.55</v>
      </c>
      <c r="AI235">
        <f>+('KBOS -- Logan Data'!AR235+'KBED -- Bedford Data'!AR235)/2</f>
        <v>1093.55</v>
      </c>
    </row>
    <row r="236" spans="1:35" x14ac:dyDescent="0.25">
      <c r="A236" s="1">
        <v>43466</v>
      </c>
      <c r="B236">
        <f>+('KBOS -- Logan Data'!B236+'KBED -- Bedford Data'!B236)/2</f>
        <v>304.25</v>
      </c>
      <c r="C236">
        <f>+('KBOS -- Logan Data'!C236+'KBED -- Bedford Data'!C236)/2</f>
        <v>329.4</v>
      </c>
      <c r="D236">
        <f>+('KBOS -- Logan Data'!D236+'KBED -- Bedford Data'!D236)/2</f>
        <v>355.4</v>
      </c>
      <c r="E236">
        <f>+('KBOS -- Logan Data'!E236+'KBED -- Bedford Data'!E236)/2</f>
        <v>382.15</v>
      </c>
      <c r="F236">
        <f>+('KBOS -- Logan Data'!F236+'KBED -- Bedford Data'!F236)/2</f>
        <v>409.6</v>
      </c>
      <c r="G236">
        <f>+('KBOS -- Logan Data'!G236+'KBED -- Bedford Data'!G236)/2</f>
        <v>437.6</v>
      </c>
      <c r="H236">
        <f>+('KBOS -- Logan Data'!H236+'KBED -- Bedford Data'!H236)/2</f>
        <v>466.4</v>
      </c>
      <c r="I236">
        <f>+('KBOS -- Logan Data'!I236+'KBED -- Bedford Data'!I236)/2</f>
        <v>495.4</v>
      </c>
      <c r="J236">
        <f>+('KBOS -- Logan Data'!J236+'KBED -- Bedford Data'!J236)/2</f>
        <v>524.79999999999995</v>
      </c>
      <c r="K236">
        <f>+('KBOS -- Logan Data'!K236+'KBED -- Bedford Data'!K236)/2</f>
        <v>554.45000000000005</v>
      </c>
      <c r="L236">
        <f>+('KBOS -- Logan Data'!L236+'KBED -- Bedford Data'!L236)/2</f>
        <v>584.1</v>
      </c>
      <c r="M236">
        <f>+('KBOS -- Logan Data'!M236+'KBED -- Bedford Data'!M236)/2</f>
        <v>614</v>
      </c>
      <c r="N236">
        <f>+('KBOS -- Logan Data'!R236+'KBED -- Bedford Data'!R236)/2</f>
        <v>643.85</v>
      </c>
      <c r="O236">
        <f>+('KBOS -- Logan Data'!S236+'KBED -- Bedford Data'!S236)/2</f>
        <v>673.85</v>
      </c>
      <c r="P236">
        <f>+('KBOS -- Logan Data'!T236+'KBED -- Bedford Data'!T236)/2</f>
        <v>703.90000000000009</v>
      </c>
      <c r="Q236">
        <f>+('KBOS -- Logan Data'!U236+'KBED -- Bedford Data'!U236)/2</f>
        <v>734.25</v>
      </c>
      <c r="R236">
        <f>+('KBOS -- Logan Data'!V236+'KBED -- Bedford Data'!V236)/2</f>
        <v>764.55</v>
      </c>
      <c r="S236">
        <f>+('KBOS -- Logan Data'!W236+'KBED -- Bedford Data'!W236)/2</f>
        <v>795</v>
      </c>
      <c r="T236">
        <f>+('KBOS -- Logan Data'!X236+'KBED -- Bedford Data'!X236)/2</f>
        <v>825.59999999999991</v>
      </c>
      <c r="U236">
        <f>+('KBOS -- Logan Data'!Y236+'KBED -- Bedford Data'!Y236)/2</f>
        <v>856.3</v>
      </c>
      <c r="V236">
        <f>+('KBOS -- Logan Data'!Z236+'KBED -- Bedford Data'!Z236)/2</f>
        <v>887.2</v>
      </c>
      <c r="W236">
        <f>+('KBOS -- Logan Data'!AA236+'KBED -- Bedford Data'!AA236)/2</f>
        <v>918.2</v>
      </c>
      <c r="X236">
        <f>+('KBOS -- Logan Data'!AB236+'KBED -- Bedford Data'!AB236)/2</f>
        <v>949.2</v>
      </c>
      <c r="Y236">
        <f>+('KBOS -- Logan Data'!AH236+'KBED -- Bedford Data'!AH236)/2</f>
        <v>980.19999999999993</v>
      </c>
      <c r="Z236">
        <f>+('KBOS -- Logan Data'!AI236+'KBED -- Bedford Data'!AI236)/2</f>
        <v>1011.1999999999999</v>
      </c>
      <c r="AA236">
        <f>+('KBOS -- Logan Data'!AJ236+'KBED -- Bedford Data'!AJ236)/2</f>
        <v>1042.1999999999998</v>
      </c>
      <c r="AB236">
        <f>+('KBOS -- Logan Data'!AK236+'KBED -- Bedford Data'!AK236)/2</f>
        <v>1073.1999999999998</v>
      </c>
      <c r="AC236">
        <f>+('KBOS -- Logan Data'!AL236+'KBED -- Bedford Data'!AL236)/2</f>
        <v>1104.1999999999998</v>
      </c>
      <c r="AD236">
        <f>+('KBOS -- Logan Data'!AM236+'KBED -- Bedford Data'!AM236)/2</f>
        <v>1135.1999999999998</v>
      </c>
      <c r="AE236">
        <f>+('KBOS -- Logan Data'!AN236+'KBED -- Bedford Data'!AN236)/2</f>
        <v>1166.1999999999998</v>
      </c>
      <c r="AF236">
        <f>+('KBOS -- Logan Data'!AO236+'KBED -- Bedford Data'!AO236)/2</f>
        <v>1197.1999999999998</v>
      </c>
      <c r="AG236">
        <f>+('KBOS -- Logan Data'!AP236+'KBED -- Bedford Data'!AP236)/2</f>
        <v>1228.1999999999998</v>
      </c>
      <c r="AH236">
        <f>+('KBOS -- Logan Data'!AQ236+'KBED -- Bedford Data'!AQ236)/2</f>
        <v>1259.1999999999998</v>
      </c>
      <c r="AI236">
        <f>+('KBOS -- Logan Data'!AR236+'KBED -- Bedford Data'!AR236)/2</f>
        <v>1290.1999999999998</v>
      </c>
    </row>
    <row r="237" spans="1:35" x14ac:dyDescent="0.25">
      <c r="A237" s="1">
        <v>43497</v>
      </c>
      <c r="B237">
        <f>+('KBOS -- Logan Data'!B237+'KBED -- Bedford Data'!B237)/2</f>
        <v>207.14999999999998</v>
      </c>
      <c r="C237">
        <f>+('KBOS -- Logan Data'!C237+'KBED -- Bedford Data'!C237)/2</f>
        <v>228.75</v>
      </c>
      <c r="D237">
        <f>+('KBOS -- Logan Data'!D237+'KBED -- Bedford Data'!D237)/2</f>
        <v>251.65</v>
      </c>
      <c r="E237">
        <f>+('KBOS -- Logan Data'!E237+'KBED -- Bedford Data'!E237)/2</f>
        <v>275.2</v>
      </c>
      <c r="F237">
        <f>+('KBOS -- Logan Data'!F237+'KBED -- Bedford Data'!F237)/2</f>
        <v>299.60000000000002</v>
      </c>
      <c r="G237">
        <f>+('KBOS -- Logan Data'!G237+'KBED -- Bedford Data'!G237)/2</f>
        <v>324.39999999999998</v>
      </c>
      <c r="H237">
        <f>+('KBOS -- Logan Data'!H237+'KBED -- Bedford Data'!H237)/2</f>
        <v>349.65</v>
      </c>
      <c r="I237">
        <f>+('KBOS -- Logan Data'!I237+'KBED -- Bedford Data'!I237)/2</f>
        <v>375.35</v>
      </c>
      <c r="J237">
        <f>+('KBOS -- Logan Data'!J237+'KBED -- Bedford Data'!J237)/2</f>
        <v>401.4</v>
      </c>
      <c r="K237">
        <f>+('KBOS -- Logan Data'!K237+'KBED -- Bedford Data'!K237)/2</f>
        <v>427.54999999999995</v>
      </c>
      <c r="L237">
        <f>+('KBOS -- Logan Data'!L237+'KBED -- Bedford Data'!L237)/2</f>
        <v>453.95</v>
      </c>
      <c r="M237">
        <f>+('KBOS -- Logan Data'!M237+'KBED -- Bedford Data'!M237)/2</f>
        <v>480.65</v>
      </c>
      <c r="N237">
        <f>+('KBOS -- Logan Data'!R237+'KBED -- Bedford Data'!R237)/2</f>
        <v>507.35</v>
      </c>
      <c r="O237">
        <f>+('KBOS -- Logan Data'!S237+'KBED -- Bedford Data'!S237)/2</f>
        <v>534.29999999999995</v>
      </c>
      <c r="P237">
        <f>+('KBOS -- Logan Data'!T237+'KBED -- Bedford Data'!T237)/2</f>
        <v>561.5</v>
      </c>
      <c r="Q237">
        <f>+('KBOS -- Logan Data'!U237+'KBED -- Bedford Data'!U237)/2</f>
        <v>588.70000000000005</v>
      </c>
      <c r="R237">
        <f>+('KBOS -- Logan Data'!V237+'KBED -- Bedford Data'!V237)/2</f>
        <v>616.09999999999991</v>
      </c>
      <c r="S237">
        <f>+('KBOS -- Logan Data'!W237+'KBED -- Bedford Data'!W237)/2</f>
        <v>643.45000000000005</v>
      </c>
      <c r="T237">
        <f>+('KBOS -- Logan Data'!X237+'KBED -- Bedford Data'!X237)/2</f>
        <v>670.85</v>
      </c>
      <c r="U237">
        <f>+('KBOS -- Logan Data'!Y237+'KBED -- Bedford Data'!Y237)/2</f>
        <v>698.40000000000009</v>
      </c>
      <c r="V237">
        <f>+('KBOS -- Logan Data'!Z237+'KBED -- Bedford Data'!Z237)/2</f>
        <v>725.90000000000009</v>
      </c>
      <c r="W237">
        <f>+('KBOS -- Logan Data'!AA237+'KBED -- Bedford Data'!AA237)/2</f>
        <v>753.5</v>
      </c>
      <c r="X237">
        <f>+('KBOS -- Logan Data'!AB237+'KBED -- Bedford Data'!AB237)/2</f>
        <v>781.05</v>
      </c>
      <c r="Y237">
        <f>+('KBOS -- Logan Data'!AH237+'KBED -- Bedford Data'!AH237)/2</f>
        <v>808.8</v>
      </c>
      <c r="Z237">
        <f>+('KBOS -- Logan Data'!AI237+'KBED -- Bedford Data'!AI237)/2</f>
        <v>836.45</v>
      </c>
      <c r="AA237">
        <f>+('KBOS -- Logan Data'!AJ237+'KBED -- Bedford Data'!AJ237)/2</f>
        <v>864.3</v>
      </c>
      <c r="AB237">
        <f>+('KBOS -- Logan Data'!AK237+'KBED -- Bedford Data'!AK237)/2</f>
        <v>892.25</v>
      </c>
      <c r="AC237">
        <f>+('KBOS -- Logan Data'!AL237+'KBED -- Bedford Data'!AL237)/2</f>
        <v>920.2</v>
      </c>
      <c r="AD237">
        <f>+('KBOS -- Logan Data'!AM237+'KBED -- Bedford Data'!AM237)/2</f>
        <v>948.2</v>
      </c>
      <c r="AE237">
        <f>+('KBOS -- Logan Data'!AN237+'KBED -- Bedford Data'!AN237)/2</f>
        <v>976.2</v>
      </c>
      <c r="AF237">
        <f>+('KBOS -- Logan Data'!AO237+'KBED -- Bedford Data'!AO237)/2</f>
        <v>1004.2</v>
      </c>
      <c r="AG237">
        <f>+('KBOS -- Logan Data'!AP237+'KBED -- Bedford Data'!AP237)/2</f>
        <v>1032.2</v>
      </c>
      <c r="AH237">
        <f>+('KBOS -- Logan Data'!AQ237+'KBED -- Bedford Data'!AQ237)/2</f>
        <v>1060.2</v>
      </c>
      <c r="AI237">
        <f>+('KBOS -- Logan Data'!AR237+'KBED -- Bedford Data'!AR237)/2</f>
        <v>1088.1999999999998</v>
      </c>
    </row>
    <row r="238" spans="1:35" x14ac:dyDescent="0.25">
      <c r="A238" s="1">
        <v>43525</v>
      </c>
      <c r="B238">
        <f>+('KBOS -- Logan Data'!B238+'KBED -- Bedford Data'!B238)/2</f>
        <v>131.05000000000001</v>
      </c>
      <c r="C238">
        <f>+('KBOS -- Logan Data'!C238+'KBED -- Bedford Data'!C238)/2</f>
        <v>147.75</v>
      </c>
      <c r="D238">
        <f>+('KBOS -- Logan Data'!D238+'KBED -- Bedford Data'!D238)/2</f>
        <v>166</v>
      </c>
      <c r="E238">
        <f>+('KBOS -- Logan Data'!E238+'KBED -- Bedford Data'!E238)/2</f>
        <v>185.7</v>
      </c>
      <c r="F238">
        <f>+('KBOS -- Logan Data'!F238+'KBED -- Bedford Data'!F238)/2</f>
        <v>206.2</v>
      </c>
      <c r="G238">
        <f>+('KBOS -- Logan Data'!G238+'KBED -- Bedford Data'!G238)/2</f>
        <v>228.25</v>
      </c>
      <c r="H238">
        <f>+('KBOS -- Logan Data'!H238+'KBED -- Bedford Data'!H238)/2</f>
        <v>250.8</v>
      </c>
      <c r="I238">
        <f>+('KBOS -- Logan Data'!I238+'KBED -- Bedford Data'!I238)/2</f>
        <v>274.39999999999998</v>
      </c>
      <c r="J238">
        <f>+('KBOS -- Logan Data'!J238+'KBED -- Bedford Data'!J238)/2</f>
        <v>299</v>
      </c>
      <c r="K238">
        <f>+('KBOS -- Logan Data'!K238+'KBED -- Bedford Data'!K238)/2</f>
        <v>324.35000000000002</v>
      </c>
      <c r="L238">
        <f>+('KBOS -- Logan Data'!L238+'KBED -- Bedford Data'!L238)/2</f>
        <v>350.05</v>
      </c>
      <c r="M238">
        <f>+('KBOS -- Logan Data'!M238+'KBED -- Bedford Data'!M238)/2</f>
        <v>376.6</v>
      </c>
      <c r="N238">
        <f>+('KBOS -- Logan Data'!R238+'KBED -- Bedford Data'!R238)/2</f>
        <v>403.54999999999995</v>
      </c>
      <c r="O238">
        <f>+('KBOS -- Logan Data'!S238+'KBED -- Bedford Data'!S238)/2</f>
        <v>431.05</v>
      </c>
      <c r="P238">
        <f>+('KBOS -- Logan Data'!T238+'KBED -- Bedford Data'!T238)/2</f>
        <v>458.9</v>
      </c>
      <c r="Q238">
        <f>+('KBOS -- Logan Data'!U238+'KBED -- Bedford Data'!U238)/2</f>
        <v>487.1</v>
      </c>
      <c r="R238">
        <f>+('KBOS -- Logan Data'!V238+'KBED -- Bedford Data'!V238)/2</f>
        <v>515.65</v>
      </c>
      <c r="S238">
        <f>+('KBOS -- Logan Data'!W238+'KBED -- Bedford Data'!W238)/2</f>
        <v>544.35</v>
      </c>
      <c r="T238">
        <f>+('KBOS -- Logan Data'!X238+'KBED -- Bedford Data'!X238)/2</f>
        <v>573.54999999999995</v>
      </c>
      <c r="U238">
        <f>+('KBOS -- Logan Data'!Y238+'KBED -- Bedford Data'!Y238)/2</f>
        <v>603.04999999999995</v>
      </c>
      <c r="V238">
        <f>+('KBOS -- Logan Data'!Z238+'KBED -- Bedford Data'!Z238)/2</f>
        <v>632.90000000000009</v>
      </c>
      <c r="W238">
        <f>+('KBOS -- Logan Data'!AA238+'KBED -- Bedford Data'!AA238)/2</f>
        <v>663.1</v>
      </c>
      <c r="X238">
        <f>+('KBOS -- Logan Data'!AB238+'KBED -- Bedford Data'!AB238)/2</f>
        <v>693.3</v>
      </c>
      <c r="Y238">
        <f>+('KBOS -- Logan Data'!AH238+'KBED -- Bedford Data'!AH238)/2</f>
        <v>723.7</v>
      </c>
      <c r="Z238">
        <f>+('KBOS -- Logan Data'!AI238+'KBED -- Bedford Data'!AI238)/2</f>
        <v>754.05</v>
      </c>
      <c r="AA238">
        <f>+('KBOS -- Logan Data'!AJ238+'KBED -- Bedford Data'!AJ238)/2</f>
        <v>784.7</v>
      </c>
      <c r="AB238">
        <f>+('KBOS -- Logan Data'!AK238+'KBED -- Bedford Data'!AK238)/2</f>
        <v>815.2</v>
      </c>
      <c r="AC238">
        <f>+('KBOS -- Logan Data'!AL238+'KBED -- Bedford Data'!AL238)/2</f>
        <v>846.05</v>
      </c>
      <c r="AD238">
        <f>+('KBOS -- Logan Data'!AM238+'KBED -- Bedford Data'!AM238)/2</f>
        <v>876.8</v>
      </c>
      <c r="AE238">
        <f>+('KBOS -- Logan Data'!AN238+'KBED -- Bedford Data'!AN238)/2</f>
        <v>907.7</v>
      </c>
      <c r="AF238">
        <f>+('KBOS -- Logan Data'!AO238+'KBED -- Bedford Data'!AO238)/2</f>
        <v>938.7</v>
      </c>
      <c r="AG238">
        <f>+('KBOS -- Logan Data'!AP238+'KBED -- Bedford Data'!AP238)/2</f>
        <v>969.59999999999991</v>
      </c>
      <c r="AH238">
        <f>+('KBOS -- Logan Data'!AQ238+'KBED -- Bedford Data'!AQ238)/2</f>
        <v>1000.6</v>
      </c>
      <c r="AI238">
        <f>+('KBOS -- Logan Data'!AR238+'KBED -- Bedford Data'!AR238)/2</f>
        <v>1031.55</v>
      </c>
    </row>
    <row r="239" spans="1:35" x14ac:dyDescent="0.25">
      <c r="A239" s="1">
        <v>43556</v>
      </c>
      <c r="B239">
        <f>+('KBOS -- Logan Data'!B239+'KBED -- Bedford Data'!B239)/2</f>
        <v>9.25</v>
      </c>
      <c r="C239">
        <f>+('KBOS -- Logan Data'!C239+'KBED -- Bedford Data'!C239)/2</f>
        <v>12.9</v>
      </c>
      <c r="D239">
        <f>+('KBOS -- Logan Data'!D239+'KBED -- Bedford Data'!D239)/2</f>
        <v>16.95</v>
      </c>
      <c r="E239">
        <f>+('KBOS -- Logan Data'!E239+'KBED -- Bedford Data'!E239)/2</f>
        <v>22.15</v>
      </c>
      <c r="F239">
        <f>+('KBOS -- Logan Data'!F239+'KBED -- Bedford Data'!F239)/2</f>
        <v>28.15</v>
      </c>
      <c r="G239">
        <f>+('KBOS -- Logan Data'!G239+'KBED -- Bedford Data'!G239)/2</f>
        <v>35.1</v>
      </c>
      <c r="H239">
        <f>+('KBOS -- Logan Data'!H239+'KBED -- Bedford Data'!H239)/2</f>
        <v>42.849999999999994</v>
      </c>
      <c r="I239">
        <f>+('KBOS -- Logan Data'!I239+'KBED -- Bedford Data'!I239)/2</f>
        <v>51.4</v>
      </c>
      <c r="J239">
        <f>+('KBOS -- Logan Data'!J239+'KBED -- Bedford Data'!J239)/2</f>
        <v>61.35</v>
      </c>
      <c r="K239">
        <f>+('KBOS -- Logan Data'!K239+'KBED -- Bedford Data'!K239)/2</f>
        <v>72.550000000000011</v>
      </c>
      <c r="L239">
        <f>+('KBOS -- Logan Data'!L239+'KBED -- Bedford Data'!L239)/2</f>
        <v>84.9</v>
      </c>
      <c r="M239">
        <f>+('KBOS -- Logan Data'!M239+'KBED -- Bedford Data'!M239)/2</f>
        <v>98.7</v>
      </c>
      <c r="N239">
        <f>+('KBOS -- Logan Data'!R239+'KBED -- Bedford Data'!R239)/2</f>
        <v>113.85</v>
      </c>
      <c r="O239">
        <f>+('KBOS -- Logan Data'!S239+'KBED -- Bedford Data'!S239)/2</f>
        <v>130.65</v>
      </c>
      <c r="P239">
        <f>+('KBOS -- Logan Data'!T239+'KBED -- Bedford Data'!T239)/2</f>
        <v>148.75</v>
      </c>
      <c r="Q239">
        <f>+('KBOS -- Logan Data'!U239+'KBED -- Bedford Data'!U239)/2</f>
        <v>168.14999999999998</v>
      </c>
      <c r="R239">
        <f>+('KBOS -- Logan Data'!V239+'KBED -- Bedford Data'!V239)/2</f>
        <v>188.35000000000002</v>
      </c>
      <c r="S239">
        <f>+('KBOS -- Logan Data'!W239+'KBED -- Bedford Data'!W239)/2</f>
        <v>209.95</v>
      </c>
      <c r="T239">
        <f>+('KBOS -- Logan Data'!X239+'KBED -- Bedford Data'!X239)/2</f>
        <v>232.1</v>
      </c>
      <c r="U239">
        <f>+('KBOS -- Logan Data'!Y239+'KBED -- Bedford Data'!Y239)/2</f>
        <v>254.7</v>
      </c>
      <c r="V239">
        <f>+('KBOS -- Logan Data'!Z239+'KBED -- Bedford Data'!Z239)/2</f>
        <v>277.95</v>
      </c>
      <c r="W239">
        <f>+('KBOS -- Logan Data'!AA239+'KBED -- Bedford Data'!AA239)/2</f>
        <v>301.7</v>
      </c>
      <c r="X239">
        <f>+('KBOS -- Logan Data'!AB239+'KBED -- Bedford Data'!AB239)/2</f>
        <v>326.25</v>
      </c>
      <c r="Y239">
        <f>+('KBOS -- Logan Data'!AH239+'KBED -- Bedford Data'!AH239)/2</f>
        <v>351.35</v>
      </c>
      <c r="Z239">
        <f>+('KBOS -- Logan Data'!AI239+'KBED -- Bedford Data'!AI239)/2</f>
        <v>376.85</v>
      </c>
      <c r="AA239">
        <f>+('KBOS -- Logan Data'!AJ239+'KBED -- Bedford Data'!AJ239)/2</f>
        <v>402.85</v>
      </c>
      <c r="AB239">
        <f>+('KBOS -- Logan Data'!AK239+'KBED -- Bedford Data'!AK239)/2</f>
        <v>429.5</v>
      </c>
      <c r="AC239">
        <f>+('KBOS -- Logan Data'!AL239+'KBED -- Bedford Data'!AL239)/2</f>
        <v>456.65</v>
      </c>
      <c r="AD239">
        <f>+('KBOS -- Logan Data'!AM239+'KBED -- Bedford Data'!AM239)/2</f>
        <v>484.05</v>
      </c>
      <c r="AE239">
        <f>+('KBOS -- Logan Data'!AN239+'KBED -- Bedford Data'!AN239)/2</f>
        <v>512.25</v>
      </c>
      <c r="AF239">
        <f>+('KBOS -- Logan Data'!AO239+'KBED -- Bedford Data'!AO239)/2</f>
        <v>540.85</v>
      </c>
      <c r="AG239">
        <f>+('KBOS -- Logan Data'!AP239+'KBED -- Bedford Data'!AP239)/2</f>
        <v>569.6</v>
      </c>
      <c r="AH239">
        <f>+('KBOS -- Logan Data'!AQ239+'KBED -- Bedford Data'!AQ239)/2</f>
        <v>598.75</v>
      </c>
      <c r="AI239">
        <f>+('KBOS -- Logan Data'!AR239+'KBED -- Bedford Data'!AR239)/2</f>
        <v>628.04999999999995</v>
      </c>
    </row>
    <row r="240" spans="1:35" x14ac:dyDescent="0.25">
      <c r="A240" s="1">
        <v>43586</v>
      </c>
      <c r="B240">
        <f>+('KBOS -- Logan Data'!B240+'KBED -- Bedford Data'!B240)/2</f>
        <v>0.05</v>
      </c>
      <c r="C240">
        <f>+('KBOS -- Logan Data'!C240+'KBED -- Bedford Data'!C240)/2</f>
        <v>0.05</v>
      </c>
      <c r="D240">
        <f>+('KBOS -- Logan Data'!D240+'KBED -- Bedford Data'!D240)/2</f>
        <v>0.2</v>
      </c>
      <c r="E240">
        <f>+('KBOS -- Logan Data'!E240+'KBED -- Bedford Data'!E240)/2</f>
        <v>0.4</v>
      </c>
      <c r="F240">
        <f>+('KBOS -- Logan Data'!F240+'KBED -- Bedford Data'!F240)/2</f>
        <v>0.8</v>
      </c>
      <c r="G240">
        <f>+('KBOS -- Logan Data'!G240+'KBED -- Bedford Data'!G240)/2</f>
        <v>1.35</v>
      </c>
      <c r="H240">
        <f>+('KBOS -- Logan Data'!H240+'KBED -- Bedford Data'!H240)/2</f>
        <v>2.5</v>
      </c>
      <c r="I240">
        <f>+('KBOS -- Logan Data'!I240+'KBED -- Bedford Data'!I240)/2</f>
        <v>4.3</v>
      </c>
      <c r="J240">
        <f>+('KBOS -- Logan Data'!J240+'KBED -- Bedford Data'!J240)/2</f>
        <v>7.15</v>
      </c>
      <c r="K240">
        <f>+('KBOS -- Logan Data'!K240+'KBED -- Bedford Data'!K240)/2</f>
        <v>10.75</v>
      </c>
      <c r="L240">
        <f>+('KBOS -- Logan Data'!L240+'KBED -- Bedford Data'!L240)/2</f>
        <v>15.25</v>
      </c>
      <c r="M240">
        <f>+('KBOS -- Logan Data'!M240+'KBED -- Bedford Data'!M240)/2</f>
        <v>20.5</v>
      </c>
      <c r="N240">
        <f>+('KBOS -- Logan Data'!R240+'KBED -- Bedford Data'!R240)/2</f>
        <v>26.7</v>
      </c>
      <c r="O240">
        <f>+('KBOS -- Logan Data'!S240+'KBED -- Bedford Data'!S240)/2</f>
        <v>34.299999999999997</v>
      </c>
      <c r="P240">
        <f>+('KBOS -- Logan Data'!T240+'KBED -- Bedford Data'!T240)/2</f>
        <v>43.849999999999994</v>
      </c>
      <c r="Q240">
        <f>+('KBOS -- Logan Data'!U240+'KBED -- Bedford Data'!U240)/2</f>
        <v>54.7</v>
      </c>
      <c r="R240">
        <f>+('KBOS -- Logan Data'!V240+'KBED -- Bedford Data'!V240)/2</f>
        <v>66.95</v>
      </c>
      <c r="S240">
        <f>+('KBOS -- Logan Data'!W240+'KBED -- Bedford Data'!W240)/2</f>
        <v>80.75</v>
      </c>
      <c r="T240">
        <f>+('KBOS -- Logan Data'!X240+'KBED -- Bedford Data'!X240)/2</f>
        <v>95.75</v>
      </c>
      <c r="U240">
        <f>+('KBOS -- Logan Data'!Y240+'KBED -- Bedford Data'!Y240)/2</f>
        <v>112</v>
      </c>
      <c r="V240">
        <f>+('KBOS -- Logan Data'!Z240+'KBED -- Bedford Data'!Z240)/2</f>
        <v>129.69999999999999</v>
      </c>
      <c r="W240">
        <f>+('KBOS -- Logan Data'!AA240+'KBED -- Bedford Data'!AA240)/2</f>
        <v>148.10000000000002</v>
      </c>
      <c r="X240">
        <f>+('KBOS -- Logan Data'!AB240+'KBED -- Bedford Data'!AB240)/2</f>
        <v>167.75</v>
      </c>
      <c r="Y240">
        <f>+('KBOS -- Logan Data'!AH240+'KBED -- Bedford Data'!AH240)/2</f>
        <v>188.5</v>
      </c>
      <c r="Z240">
        <f>+('KBOS -- Logan Data'!AI240+'KBED -- Bedford Data'!AI240)/2</f>
        <v>210.5</v>
      </c>
      <c r="AA240">
        <f>+('KBOS -- Logan Data'!AJ240+'KBED -- Bedford Data'!AJ240)/2</f>
        <v>233.2</v>
      </c>
      <c r="AB240">
        <f>+('KBOS -- Logan Data'!AK240+'KBED -- Bedford Data'!AK240)/2</f>
        <v>257.10000000000002</v>
      </c>
      <c r="AC240">
        <f>+('KBOS -- Logan Data'!AL240+'KBED -- Bedford Data'!AL240)/2</f>
        <v>281.75</v>
      </c>
      <c r="AD240">
        <f>+('KBOS -- Logan Data'!AM240+'KBED -- Bedford Data'!AM240)/2</f>
        <v>306.95</v>
      </c>
      <c r="AE240">
        <f>+('KBOS -- Logan Data'!AN240+'KBED -- Bedford Data'!AN240)/2</f>
        <v>332.95000000000005</v>
      </c>
      <c r="AF240">
        <f>+('KBOS -- Logan Data'!AO240+'KBED -- Bedford Data'!AO240)/2</f>
        <v>359.7</v>
      </c>
      <c r="AG240">
        <f>+('KBOS -- Logan Data'!AP240+'KBED -- Bedford Data'!AP240)/2</f>
        <v>386.95</v>
      </c>
      <c r="AH240">
        <f>+('KBOS -- Logan Data'!AQ240+'KBED -- Bedford Data'!AQ240)/2</f>
        <v>415.04999999999995</v>
      </c>
      <c r="AI240">
        <f>+('KBOS -- Logan Data'!AR240+'KBED -- Bedford Data'!AR240)/2</f>
        <v>443.55</v>
      </c>
    </row>
    <row r="241" spans="1:35" x14ac:dyDescent="0.25">
      <c r="A241" s="1">
        <v>43617</v>
      </c>
      <c r="B241">
        <f>+('KBOS -- Logan Data'!B241+'KBED -- Bedford Data'!B241)/2</f>
        <v>0</v>
      </c>
      <c r="C241">
        <f>+('KBOS -- Logan Data'!C241+'KBED -- Bedford Data'!C241)/2</f>
        <v>0</v>
      </c>
      <c r="D241">
        <f>+('KBOS -- Logan Data'!D241+'KBED -- Bedford Data'!D241)/2</f>
        <v>0</v>
      </c>
      <c r="E241">
        <f>+('KBOS -- Logan Data'!E241+'KBED -- Bedford Data'!E241)/2</f>
        <v>0</v>
      </c>
      <c r="F241">
        <f>+('KBOS -- Logan Data'!F241+'KBED -- Bedford Data'!F241)/2</f>
        <v>0</v>
      </c>
      <c r="G241">
        <f>+('KBOS -- Logan Data'!G241+'KBED -- Bedford Data'!G241)/2</f>
        <v>0</v>
      </c>
      <c r="H241">
        <f>+('KBOS -- Logan Data'!H241+'KBED -- Bedford Data'!H241)/2</f>
        <v>0</v>
      </c>
      <c r="I241">
        <f>+('KBOS -- Logan Data'!I241+'KBED -- Bedford Data'!I241)/2</f>
        <v>0</v>
      </c>
      <c r="J241">
        <f>+('KBOS -- Logan Data'!J241+'KBED -- Bedford Data'!J241)/2</f>
        <v>0</v>
      </c>
      <c r="K241">
        <f>+('KBOS -- Logan Data'!K241+'KBED -- Bedford Data'!K241)/2</f>
        <v>0.05</v>
      </c>
      <c r="L241">
        <f>+('KBOS -- Logan Data'!L241+'KBED -- Bedford Data'!L241)/2</f>
        <v>0.1</v>
      </c>
      <c r="M241">
        <f>+('KBOS -- Logan Data'!M241+'KBED -- Bedford Data'!M241)/2</f>
        <v>0.2</v>
      </c>
      <c r="N241">
        <f>+('KBOS -- Logan Data'!R241+'KBED -- Bedford Data'!R241)/2</f>
        <v>0.25</v>
      </c>
      <c r="O241">
        <f>+('KBOS -- Logan Data'!S241+'KBED -- Bedford Data'!S241)/2</f>
        <v>0.45</v>
      </c>
      <c r="P241">
        <f>+('KBOS -- Logan Data'!T241+'KBED -- Bedford Data'!T241)/2</f>
        <v>0.65</v>
      </c>
      <c r="Q241">
        <f>+('KBOS -- Logan Data'!U241+'KBED -- Bedford Data'!U241)/2</f>
        <v>1</v>
      </c>
      <c r="R241">
        <f>+('KBOS -- Logan Data'!V241+'KBED -- Bedford Data'!V241)/2</f>
        <v>1.6</v>
      </c>
      <c r="S241">
        <f>+('KBOS -- Logan Data'!W241+'KBED -- Bedford Data'!W241)/2</f>
        <v>2.75</v>
      </c>
      <c r="T241">
        <f>+('KBOS -- Logan Data'!X241+'KBED -- Bedford Data'!X241)/2</f>
        <v>4.5</v>
      </c>
      <c r="U241">
        <f>+('KBOS -- Logan Data'!Y241+'KBED -- Bedford Data'!Y241)/2</f>
        <v>6.8000000000000007</v>
      </c>
      <c r="V241">
        <f>+('KBOS -- Logan Data'!Z241+'KBED -- Bedford Data'!Z241)/2</f>
        <v>9.8000000000000007</v>
      </c>
      <c r="W241">
        <f>+('KBOS -- Logan Data'!AA241+'KBED -- Bedford Data'!AA241)/2</f>
        <v>13.2</v>
      </c>
      <c r="X241">
        <f>+('KBOS -- Logan Data'!AB241+'KBED -- Bedford Data'!AB241)/2</f>
        <v>17.3</v>
      </c>
      <c r="Y241">
        <f>+('KBOS -- Logan Data'!AH241+'KBED -- Bedford Data'!AH241)/2</f>
        <v>22.2</v>
      </c>
      <c r="Z241">
        <f>+('KBOS -- Logan Data'!AI241+'KBED -- Bedford Data'!AI241)/2</f>
        <v>27.950000000000003</v>
      </c>
      <c r="AA241">
        <f>+('KBOS -- Logan Data'!AJ241+'KBED -- Bedford Data'!AJ241)/2</f>
        <v>34.6</v>
      </c>
      <c r="AB241">
        <f>+('KBOS -- Logan Data'!AK241+'KBED -- Bedford Data'!AK241)/2</f>
        <v>42</v>
      </c>
      <c r="AC241">
        <f>+('KBOS -- Logan Data'!AL241+'KBED -- Bedford Data'!AL241)/2</f>
        <v>51</v>
      </c>
      <c r="AD241">
        <f>+('KBOS -- Logan Data'!AM241+'KBED -- Bedford Data'!AM241)/2</f>
        <v>61.15</v>
      </c>
      <c r="AE241">
        <f>+('KBOS -- Logan Data'!AN241+'KBED -- Bedford Data'!AN241)/2</f>
        <v>73.5</v>
      </c>
      <c r="AF241">
        <f>+('KBOS -- Logan Data'!AO241+'KBED -- Bedford Data'!AO241)/2</f>
        <v>87.35</v>
      </c>
      <c r="AG241">
        <f>+('KBOS -- Logan Data'!AP241+'KBED -- Bedford Data'!AP241)/2</f>
        <v>102.9</v>
      </c>
      <c r="AH241">
        <f>+('KBOS -- Logan Data'!AQ241+'KBED -- Bedford Data'!AQ241)/2</f>
        <v>120.44999999999999</v>
      </c>
      <c r="AI241">
        <f>+('KBOS -- Logan Data'!AR241+'KBED -- Bedford Data'!AR241)/2</f>
        <v>139.55000000000001</v>
      </c>
    </row>
    <row r="242" spans="1:35" x14ac:dyDescent="0.25">
      <c r="A242" s="1">
        <v>43647</v>
      </c>
      <c r="B242">
        <f>+('KBOS -- Logan Data'!B242+'KBED -- Bedford Data'!B242)/2</f>
        <v>0</v>
      </c>
      <c r="C242">
        <f>+('KBOS -- Logan Data'!C242+'KBED -- Bedford Data'!C242)/2</f>
        <v>0</v>
      </c>
      <c r="D242">
        <f>+('KBOS -- Logan Data'!D242+'KBED -- Bedford Data'!D242)/2</f>
        <v>0</v>
      </c>
      <c r="E242">
        <f>+('KBOS -- Logan Data'!E242+'KBED -- Bedford Data'!E242)/2</f>
        <v>0</v>
      </c>
      <c r="F242">
        <f>+('KBOS -- Logan Data'!F242+'KBED -- Bedford Data'!F242)/2</f>
        <v>0</v>
      </c>
      <c r="G242">
        <f>+('KBOS -- Logan Data'!G242+'KBED -- Bedford Data'!G242)/2</f>
        <v>0</v>
      </c>
      <c r="H242">
        <f>+('KBOS -- Logan Data'!H242+'KBED -- Bedford Data'!H242)/2</f>
        <v>0</v>
      </c>
      <c r="I242">
        <f>+('KBOS -- Logan Data'!I242+'KBED -- Bedford Data'!I242)/2</f>
        <v>0</v>
      </c>
      <c r="J242">
        <f>+('KBOS -- Logan Data'!J242+'KBED -- Bedford Data'!J242)/2</f>
        <v>0</v>
      </c>
      <c r="K242">
        <f>+('KBOS -- Logan Data'!K242+'KBED -- Bedford Data'!K242)/2</f>
        <v>0</v>
      </c>
      <c r="L242">
        <f>+('KBOS -- Logan Data'!L242+'KBED -- Bedford Data'!L242)/2</f>
        <v>0</v>
      </c>
      <c r="M242">
        <f>+('KBOS -- Logan Data'!M242+'KBED -- Bedford Data'!M242)/2</f>
        <v>0</v>
      </c>
      <c r="N242">
        <f>+('KBOS -- Logan Data'!R242+'KBED -- Bedford Data'!R242)/2</f>
        <v>0</v>
      </c>
      <c r="O242">
        <f>+('KBOS -- Logan Data'!S242+'KBED -- Bedford Data'!S242)/2</f>
        <v>0</v>
      </c>
      <c r="P242">
        <f>+('KBOS -- Logan Data'!T242+'KBED -- Bedford Data'!T242)/2</f>
        <v>0</v>
      </c>
      <c r="Q242">
        <f>+('KBOS -- Logan Data'!U242+'KBED -- Bedford Data'!U242)/2</f>
        <v>0</v>
      </c>
      <c r="R242">
        <f>+('KBOS -- Logan Data'!V242+'KBED -- Bedford Data'!V242)/2</f>
        <v>0</v>
      </c>
      <c r="S242">
        <f>+('KBOS -- Logan Data'!W242+'KBED -- Bedford Data'!W242)/2</f>
        <v>0</v>
      </c>
      <c r="T242">
        <f>+('KBOS -- Logan Data'!X242+'KBED -- Bedford Data'!X242)/2</f>
        <v>0</v>
      </c>
      <c r="U242">
        <f>+('KBOS -- Logan Data'!Y242+'KBED -- Bedford Data'!Y242)/2</f>
        <v>0</v>
      </c>
      <c r="V242">
        <f>+('KBOS -- Logan Data'!Z242+'KBED -- Bedford Data'!Z242)/2</f>
        <v>0</v>
      </c>
      <c r="W242">
        <f>+('KBOS -- Logan Data'!AA242+'KBED -- Bedford Data'!AA242)/2</f>
        <v>0.05</v>
      </c>
      <c r="X242">
        <f>+('KBOS -- Logan Data'!AB242+'KBED -- Bedford Data'!AB242)/2</f>
        <v>0.15</v>
      </c>
      <c r="Y242">
        <f>+('KBOS -- Logan Data'!AH242+'KBED -- Bedford Data'!AH242)/2</f>
        <v>0.35</v>
      </c>
      <c r="Z242">
        <f>+('KBOS -- Logan Data'!AI242+'KBED -- Bedford Data'!AI242)/2</f>
        <v>0.8</v>
      </c>
      <c r="AA242">
        <f>+('KBOS -- Logan Data'!AJ242+'KBED -- Bedford Data'!AJ242)/2</f>
        <v>1.4</v>
      </c>
      <c r="AB242">
        <f>+('KBOS -- Logan Data'!AK242+'KBED -- Bedford Data'!AK242)/2</f>
        <v>2.2000000000000002</v>
      </c>
      <c r="AC242">
        <f>+('KBOS -- Logan Data'!AL242+'KBED -- Bedford Data'!AL242)/2</f>
        <v>3.15</v>
      </c>
      <c r="AD242">
        <f>+('KBOS -- Logan Data'!AM242+'KBED -- Bedford Data'!AM242)/2</f>
        <v>4.7</v>
      </c>
      <c r="AE242">
        <f>+('KBOS -- Logan Data'!AN242+'KBED -- Bedford Data'!AN242)/2</f>
        <v>6.8</v>
      </c>
      <c r="AF242">
        <f>+('KBOS -- Logan Data'!AO242+'KBED -- Bedford Data'!AO242)/2</f>
        <v>9.9</v>
      </c>
      <c r="AG242">
        <f>+('KBOS -- Logan Data'!AP242+'KBED -- Bedford Data'!AP242)/2</f>
        <v>13.899999999999999</v>
      </c>
      <c r="AH242">
        <f>+('KBOS -- Logan Data'!AQ242+'KBED -- Bedford Data'!AQ242)/2</f>
        <v>18.75</v>
      </c>
      <c r="AI242">
        <f>+('KBOS -- Logan Data'!AR242+'KBED -- Bedford Data'!AR242)/2</f>
        <v>24.1</v>
      </c>
    </row>
    <row r="243" spans="1:35" x14ac:dyDescent="0.25">
      <c r="A243" s="1">
        <v>43678</v>
      </c>
      <c r="B243">
        <f>+('KBOS -- Logan Data'!B243+'KBED -- Bedford Data'!B243)/2</f>
        <v>0</v>
      </c>
      <c r="C243">
        <f>+('KBOS -- Logan Data'!C243+'KBED -- Bedford Data'!C243)/2</f>
        <v>0</v>
      </c>
      <c r="D243">
        <f>+('KBOS -- Logan Data'!D243+'KBED -- Bedford Data'!D243)/2</f>
        <v>0</v>
      </c>
      <c r="E243">
        <f>+('KBOS -- Logan Data'!E243+'KBED -- Bedford Data'!E243)/2</f>
        <v>0</v>
      </c>
      <c r="F243">
        <f>+('KBOS -- Logan Data'!F243+'KBED -- Bedford Data'!F243)/2</f>
        <v>0</v>
      </c>
      <c r="G243">
        <f>+('KBOS -- Logan Data'!G243+'KBED -- Bedford Data'!G243)/2</f>
        <v>0</v>
      </c>
      <c r="H243">
        <f>+('KBOS -- Logan Data'!H243+'KBED -- Bedford Data'!H243)/2</f>
        <v>0</v>
      </c>
      <c r="I243">
        <f>+('KBOS -- Logan Data'!I243+'KBED -- Bedford Data'!I243)/2</f>
        <v>0</v>
      </c>
      <c r="J243">
        <f>+('KBOS -- Logan Data'!J243+'KBED -- Bedford Data'!J243)/2</f>
        <v>0</v>
      </c>
      <c r="K243">
        <f>+('KBOS -- Logan Data'!K243+'KBED -- Bedford Data'!K243)/2</f>
        <v>0</v>
      </c>
      <c r="L243">
        <f>+('KBOS -- Logan Data'!L243+'KBED -- Bedford Data'!L243)/2</f>
        <v>0</v>
      </c>
      <c r="M243">
        <f>+('KBOS -- Logan Data'!M243+'KBED -- Bedford Data'!M243)/2</f>
        <v>0</v>
      </c>
      <c r="N243">
        <f>+('KBOS -- Logan Data'!R243+'KBED -- Bedford Data'!R243)/2</f>
        <v>0.1</v>
      </c>
      <c r="O243">
        <f>+('KBOS -- Logan Data'!S243+'KBED -- Bedford Data'!S243)/2</f>
        <v>0.35</v>
      </c>
      <c r="P243">
        <f>+('KBOS -- Logan Data'!T243+'KBED -- Bedford Data'!T243)/2</f>
        <v>0.55000000000000004</v>
      </c>
      <c r="Q243">
        <f>+('KBOS -- Logan Data'!U243+'KBED -- Bedford Data'!U243)/2</f>
        <v>0.85</v>
      </c>
      <c r="R243">
        <f>+('KBOS -- Logan Data'!V243+'KBED -- Bedford Data'!V243)/2</f>
        <v>1.2</v>
      </c>
      <c r="S243">
        <f>+('KBOS -- Logan Data'!W243+'KBED -- Bedford Data'!W243)/2</f>
        <v>1.6</v>
      </c>
      <c r="T243">
        <f>+('KBOS -- Logan Data'!X243+'KBED -- Bedford Data'!X243)/2</f>
        <v>2.1</v>
      </c>
      <c r="U243">
        <f>+('KBOS -- Logan Data'!Y243+'KBED -- Bedford Data'!Y243)/2</f>
        <v>2.6</v>
      </c>
      <c r="V243">
        <f>+('KBOS -- Logan Data'!Z243+'KBED -- Bedford Data'!Z243)/2</f>
        <v>3.4499999999999997</v>
      </c>
      <c r="W243">
        <f>+('KBOS -- Logan Data'!AA243+'KBED -- Bedford Data'!AA243)/2</f>
        <v>4.45</v>
      </c>
      <c r="X243">
        <f>+('KBOS -- Logan Data'!AB243+'KBED -- Bedford Data'!AB243)/2</f>
        <v>5.75</v>
      </c>
      <c r="Y243">
        <f>+('KBOS -- Logan Data'!AH243+'KBED -- Bedford Data'!AH243)/2</f>
        <v>7.45</v>
      </c>
      <c r="Z243">
        <f>+('KBOS -- Logan Data'!AI243+'KBED -- Bedford Data'!AI243)/2</f>
        <v>9.4</v>
      </c>
      <c r="AA243">
        <f>+('KBOS -- Logan Data'!AJ243+'KBED -- Bedford Data'!AJ243)/2</f>
        <v>11.7</v>
      </c>
      <c r="AB243">
        <f>+('KBOS -- Logan Data'!AK243+'KBED -- Bedford Data'!AK243)/2</f>
        <v>14.75</v>
      </c>
      <c r="AC243">
        <f>+('KBOS -- Logan Data'!AL243+'KBED -- Bedford Data'!AL243)/2</f>
        <v>18.25</v>
      </c>
      <c r="AD243">
        <f>+('KBOS -- Logan Data'!AM243+'KBED -- Bedford Data'!AM243)/2</f>
        <v>22.45</v>
      </c>
      <c r="AE243">
        <f>+('KBOS -- Logan Data'!AN243+'KBED -- Bedford Data'!AN243)/2</f>
        <v>27.8</v>
      </c>
      <c r="AF243">
        <f>+('KBOS -- Logan Data'!AO243+'KBED -- Bedford Data'!AO243)/2</f>
        <v>33.700000000000003</v>
      </c>
      <c r="AG243">
        <f>+('KBOS -- Logan Data'!AP243+'KBED -- Bedford Data'!AP243)/2</f>
        <v>40.75</v>
      </c>
      <c r="AH243">
        <f>+('KBOS -- Logan Data'!AQ243+'KBED -- Bedford Data'!AQ243)/2</f>
        <v>49.3</v>
      </c>
      <c r="AI243">
        <f>+('KBOS -- Logan Data'!AR243+'KBED -- Bedford Data'!AR243)/2</f>
        <v>59.3</v>
      </c>
    </row>
    <row r="244" spans="1:35" x14ac:dyDescent="0.25">
      <c r="A244" s="1">
        <v>43709</v>
      </c>
      <c r="B244">
        <f>+('KBOS -- Logan Data'!B244+'KBED -- Bedford Data'!B244)/2</f>
        <v>0</v>
      </c>
      <c r="C244">
        <f>+('KBOS -- Logan Data'!C244+'KBED -- Bedford Data'!C244)/2</f>
        <v>0.05</v>
      </c>
      <c r="D244">
        <f>+('KBOS -- Logan Data'!D244+'KBED -- Bedford Data'!D244)/2</f>
        <v>0.1</v>
      </c>
      <c r="E244">
        <f>+('KBOS -- Logan Data'!E244+'KBED -- Bedford Data'!E244)/2</f>
        <v>0.25</v>
      </c>
      <c r="F244">
        <f>+('KBOS -- Logan Data'!F244+'KBED -- Bedford Data'!F244)/2</f>
        <v>0.4</v>
      </c>
      <c r="G244">
        <f>+('KBOS -- Logan Data'!G244+'KBED -- Bedford Data'!G244)/2</f>
        <v>0.55000000000000004</v>
      </c>
      <c r="H244">
        <f>+('KBOS -- Logan Data'!H244+'KBED -- Bedford Data'!H244)/2</f>
        <v>0.85</v>
      </c>
      <c r="I244">
        <f>+('KBOS -- Logan Data'!I244+'KBED -- Bedford Data'!I244)/2</f>
        <v>1.2</v>
      </c>
      <c r="J244">
        <f>+('KBOS -- Logan Data'!J244+'KBED -- Bedford Data'!J244)/2</f>
        <v>1.65</v>
      </c>
      <c r="K244">
        <f>+('KBOS -- Logan Data'!K244+'KBED -- Bedford Data'!K244)/2</f>
        <v>2.2000000000000002</v>
      </c>
      <c r="L244">
        <f>+('KBOS -- Logan Data'!L244+'KBED -- Bedford Data'!L244)/2</f>
        <v>2.8</v>
      </c>
      <c r="M244">
        <f>+('KBOS -- Logan Data'!M244+'KBED -- Bedford Data'!M244)/2</f>
        <v>3.65</v>
      </c>
      <c r="N244">
        <f>+('KBOS -- Logan Data'!R244+'KBED -- Bedford Data'!R244)/2</f>
        <v>4.5</v>
      </c>
      <c r="O244">
        <f>+('KBOS -- Logan Data'!S244+'KBED -- Bedford Data'!S244)/2</f>
        <v>5.55</v>
      </c>
      <c r="P244">
        <f>+('KBOS -- Logan Data'!T244+'KBED -- Bedford Data'!T244)/2</f>
        <v>6.8999999999999995</v>
      </c>
      <c r="Q244">
        <f>+('KBOS -- Logan Data'!U244+'KBED -- Bedford Data'!U244)/2</f>
        <v>8.4</v>
      </c>
      <c r="R244">
        <f>+('KBOS -- Logan Data'!V244+'KBED -- Bedford Data'!V244)/2</f>
        <v>10.5</v>
      </c>
      <c r="S244">
        <f>+('KBOS -- Logan Data'!W244+'KBED -- Bedford Data'!W244)/2</f>
        <v>13</v>
      </c>
      <c r="T244">
        <f>+('KBOS -- Logan Data'!X244+'KBED -- Bedford Data'!X244)/2</f>
        <v>15.950000000000001</v>
      </c>
      <c r="U244">
        <f>+('KBOS -- Logan Data'!Y244+'KBED -- Bedford Data'!Y244)/2</f>
        <v>19.700000000000003</v>
      </c>
      <c r="V244">
        <f>+('KBOS -- Logan Data'!Z244+'KBED -- Bedford Data'!Z244)/2</f>
        <v>24.049999999999997</v>
      </c>
      <c r="W244">
        <f>+('KBOS -- Logan Data'!AA244+'KBED -- Bedford Data'!AA244)/2</f>
        <v>29.05</v>
      </c>
      <c r="X244">
        <f>+('KBOS -- Logan Data'!AB244+'KBED -- Bedford Data'!AB244)/2</f>
        <v>34.85</v>
      </c>
      <c r="Y244">
        <f>+('KBOS -- Logan Data'!AH244+'KBED -- Bedford Data'!AH244)/2</f>
        <v>42</v>
      </c>
      <c r="Z244">
        <f>+('KBOS -- Logan Data'!AI244+'KBED -- Bedford Data'!AI244)/2</f>
        <v>49.95</v>
      </c>
      <c r="AA244">
        <f>+('KBOS -- Logan Data'!AJ244+'KBED -- Bedford Data'!AJ244)/2</f>
        <v>59.25</v>
      </c>
      <c r="AB244">
        <f>+('KBOS -- Logan Data'!AK244+'KBED -- Bedford Data'!AK244)/2</f>
        <v>69.75</v>
      </c>
      <c r="AC244">
        <f>+('KBOS -- Logan Data'!AL244+'KBED -- Bedford Data'!AL244)/2</f>
        <v>81.8</v>
      </c>
      <c r="AD244">
        <f>+('KBOS -- Logan Data'!AM244+'KBED -- Bedford Data'!AM244)/2</f>
        <v>94.9</v>
      </c>
      <c r="AE244">
        <f>+('KBOS -- Logan Data'!AN244+'KBED -- Bedford Data'!AN244)/2</f>
        <v>109.45</v>
      </c>
      <c r="AF244">
        <f>+('KBOS -- Logan Data'!AO244+'KBED -- Bedford Data'!AO244)/2</f>
        <v>125</v>
      </c>
      <c r="AG244">
        <f>+('KBOS -- Logan Data'!AP244+'KBED -- Bedford Data'!AP244)/2</f>
        <v>142.4</v>
      </c>
      <c r="AH244">
        <f>+('KBOS -- Logan Data'!AQ244+'KBED -- Bedford Data'!AQ244)/2</f>
        <v>161.05000000000001</v>
      </c>
      <c r="AI244">
        <f>+('KBOS -- Logan Data'!AR244+'KBED -- Bedford Data'!AR244)/2</f>
        <v>181.7</v>
      </c>
    </row>
    <row r="245" spans="1:35" x14ac:dyDescent="0.25">
      <c r="A245" s="1">
        <v>43739</v>
      </c>
      <c r="B245">
        <f>+('KBOS -- Logan Data'!B245+'KBED -- Bedford Data'!B245)/2</f>
        <v>1.1000000000000001</v>
      </c>
      <c r="C245">
        <f>+('KBOS -- Logan Data'!C245+'KBED -- Bedford Data'!C245)/2</f>
        <v>1.75</v>
      </c>
      <c r="D245">
        <f>+('KBOS -- Logan Data'!D245+'KBED -- Bedford Data'!D245)/2</f>
        <v>2.5499999999999998</v>
      </c>
      <c r="E245">
        <f>+('KBOS -- Logan Data'!E245+'KBED -- Bedford Data'!E245)/2</f>
        <v>3.4</v>
      </c>
      <c r="F245">
        <f>+('KBOS -- Logan Data'!F245+'KBED -- Bedford Data'!F245)/2</f>
        <v>4.3499999999999996</v>
      </c>
      <c r="G245">
        <f>+('KBOS -- Logan Data'!G245+'KBED -- Bedford Data'!G245)/2</f>
        <v>5.5</v>
      </c>
      <c r="H245">
        <f>+('KBOS -- Logan Data'!H245+'KBED -- Bedford Data'!H245)/2</f>
        <v>6.95</v>
      </c>
      <c r="I245">
        <f>+('KBOS -- Logan Data'!I245+'KBED -- Bedford Data'!I245)/2</f>
        <v>8.7000000000000011</v>
      </c>
      <c r="J245">
        <f>+('KBOS -- Logan Data'!J245+'KBED -- Bedford Data'!J245)/2</f>
        <v>10.7</v>
      </c>
      <c r="K245">
        <f>+('KBOS -- Logan Data'!K245+'KBED -- Bedford Data'!K245)/2</f>
        <v>13</v>
      </c>
      <c r="L245">
        <f>+('KBOS -- Logan Data'!L245+'KBED -- Bedford Data'!L245)/2</f>
        <v>15.65</v>
      </c>
      <c r="M245">
        <f>+('KBOS -- Logan Data'!M245+'KBED -- Bedford Data'!M245)/2</f>
        <v>18.849999999999998</v>
      </c>
      <c r="N245">
        <f>+('KBOS -- Logan Data'!R245+'KBED -- Bedford Data'!R245)/2</f>
        <v>22.55</v>
      </c>
      <c r="O245">
        <f>+('KBOS -- Logan Data'!S245+'KBED -- Bedford Data'!S245)/2</f>
        <v>26.75</v>
      </c>
      <c r="P245">
        <f>+('KBOS -- Logan Data'!T245+'KBED -- Bedford Data'!T245)/2</f>
        <v>32.65</v>
      </c>
      <c r="Q245">
        <f>+('KBOS -- Logan Data'!U245+'KBED -- Bedford Data'!U245)/2</f>
        <v>40.049999999999997</v>
      </c>
      <c r="R245">
        <f>+('KBOS -- Logan Data'!V245+'KBED -- Bedford Data'!V245)/2</f>
        <v>49.1</v>
      </c>
      <c r="S245">
        <f>+('KBOS -- Logan Data'!W245+'KBED -- Bedford Data'!W245)/2</f>
        <v>61.55</v>
      </c>
      <c r="T245">
        <f>+('KBOS -- Logan Data'!X245+'KBED -- Bedford Data'!X245)/2</f>
        <v>75.75</v>
      </c>
      <c r="U245">
        <f>+('KBOS -- Logan Data'!Y245+'KBED -- Bedford Data'!Y245)/2</f>
        <v>91.95</v>
      </c>
      <c r="V245">
        <f>+('KBOS -- Logan Data'!Z245+'KBED -- Bedford Data'!Z245)/2</f>
        <v>110.6</v>
      </c>
      <c r="W245">
        <f>+('KBOS -- Logan Data'!AA245+'KBED -- Bedford Data'!AA245)/2</f>
        <v>130.85</v>
      </c>
      <c r="X245">
        <f>+('KBOS -- Logan Data'!AB245+'KBED -- Bedford Data'!AB245)/2</f>
        <v>152.44999999999999</v>
      </c>
      <c r="Y245">
        <f>+('KBOS -- Logan Data'!AH245+'KBED -- Bedford Data'!AH245)/2</f>
        <v>175.85</v>
      </c>
      <c r="Z245">
        <f>+('KBOS -- Logan Data'!AI245+'KBED -- Bedford Data'!AI245)/2</f>
        <v>200.2</v>
      </c>
      <c r="AA245">
        <f>+('KBOS -- Logan Data'!AJ245+'KBED -- Bedford Data'!AJ245)/2</f>
        <v>225.5</v>
      </c>
      <c r="AB245">
        <f>+('KBOS -- Logan Data'!AK245+'KBED -- Bedford Data'!AK245)/2</f>
        <v>251.60000000000002</v>
      </c>
      <c r="AC245">
        <f>+('KBOS -- Logan Data'!AL245+'KBED -- Bedford Data'!AL245)/2</f>
        <v>278.29999999999995</v>
      </c>
      <c r="AD245">
        <f>+('KBOS -- Logan Data'!AM245+'KBED -- Bedford Data'!AM245)/2</f>
        <v>305.5</v>
      </c>
      <c r="AE245">
        <f>+('KBOS -- Logan Data'!AN245+'KBED -- Bedford Data'!AN245)/2</f>
        <v>333.15</v>
      </c>
      <c r="AF245">
        <f>+('KBOS -- Logan Data'!AO245+'KBED -- Bedford Data'!AO245)/2</f>
        <v>361.1</v>
      </c>
      <c r="AG245">
        <f>+('KBOS -- Logan Data'!AP245+'KBED -- Bedford Data'!AP245)/2</f>
        <v>389.20000000000005</v>
      </c>
      <c r="AH245">
        <f>+('KBOS -- Logan Data'!AQ245+'KBED -- Bedford Data'!AQ245)/2</f>
        <v>417.8</v>
      </c>
      <c r="AI245">
        <f>+('KBOS -- Logan Data'!AR245+'KBED -- Bedford Data'!AR245)/2</f>
        <v>446.9</v>
      </c>
    </row>
    <row r="246" spans="1:35" x14ac:dyDescent="0.25">
      <c r="A246" s="1">
        <v>43770</v>
      </c>
      <c r="B246">
        <f>+('KBOS -- Logan Data'!B246+'KBED -- Bedford Data'!B246)/2</f>
        <v>76.5</v>
      </c>
      <c r="C246">
        <f>+('KBOS -- Logan Data'!C246+'KBED -- Bedford Data'!C246)/2</f>
        <v>88.85</v>
      </c>
      <c r="D246">
        <f>+('KBOS -- Logan Data'!D246+'KBED -- Bedford Data'!D246)/2</f>
        <v>102.3</v>
      </c>
      <c r="E246">
        <f>+('KBOS -- Logan Data'!E246+'KBED -- Bedford Data'!E246)/2</f>
        <v>117.8</v>
      </c>
      <c r="F246">
        <f>+('KBOS -- Logan Data'!F246+'KBED -- Bedford Data'!F246)/2</f>
        <v>134.6</v>
      </c>
      <c r="G246">
        <f>+('KBOS -- Logan Data'!G246+'KBED -- Bedford Data'!G246)/2</f>
        <v>152.5</v>
      </c>
      <c r="H246">
        <f>+('KBOS -- Logan Data'!H246+'KBED -- Bedford Data'!H246)/2</f>
        <v>171.9</v>
      </c>
      <c r="I246">
        <f>+('KBOS -- Logan Data'!I246+'KBED -- Bedford Data'!I246)/2</f>
        <v>192.3</v>
      </c>
      <c r="J246">
        <f>+('KBOS -- Logan Data'!J246+'KBED -- Bedford Data'!J246)/2</f>
        <v>213.55</v>
      </c>
      <c r="K246">
        <f>+('KBOS -- Logan Data'!K246+'KBED -- Bedford Data'!K246)/2</f>
        <v>235.45</v>
      </c>
      <c r="L246">
        <f>+('KBOS -- Logan Data'!L246+'KBED -- Bedford Data'!L246)/2</f>
        <v>258.39999999999998</v>
      </c>
      <c r="M246">
        <f>+('KBOS -- Logan Data'!M246+'KBED -- Bedford Data'!M246)/2</f>
        <v>282.10000000000002</v>
      </c>
      <c r="N246">
        <f>+('KBOS -- Logan Data'!R246+'KBED -- Bedford Data'!R246)/2</f>
        <v>306.8</v>
      </c>
      <c r="O246">
        <f>+('KBOS -- Logan Data'!S246+'KBED -- Bedford Data'!S246)/2</f>
        <v>332.3</v>
      </c>
      <c r="P246">
        <f>+('KBOS -- Logan Data'!T246+'KBED -- Bedford Data'!T246)/2</f>
        <v>358.85</v>
      </c>
      <c r="Q246">
        <f>+('KBOS -- Logan Data'!U246+'KBED -- Bedford Data'!U246)/2</f>
        <v>385.95000000000005</v>
      </c>
      <c r="R246">
        <f>+('KBOS -- Logan Data'!V246+'KBED -- Bedford Data'!V246)/2</f>
        <v>413.79999999999995</v>
      </c>
      <c r="S246">
        <f>+('KBOS -- Logan Data'!W246+'KBED -- Bedford Data'!W246)/2</f>
        <v>442</v>
      </c>
      <c r="T246">
        <f>+('KBOS -- Logan Data'!X246+'KBED -- Bedford Data'!X246)/2</f>
        <v>470.65</v>
      </c>
      <c r="U246">
        <f>+('KBOS -- Logan Data'!Y246+'KBED -- Bedford Data'!Y246)/2</f>
        <v>499.79999999999995</v>
      </c>
      <c r="V246">
        <f>+('KBOS -- Logan Data'!Z246+'KBED -- Bedford Data'!Z246)/2</f>
        <v>529.1</v>
      </c>
      <c r="W246">
        <f>+('KBOS -- Logan Data'!AA246+'KBED -- Bedford Data'!AA246)/2</f>
        <v>558.54999999999995</v>
      </c>
      <c r="X246">
        <f>+('KBOS -- Logan Data'!AB246+'KBED -- Bedford Data'!AB246)/2</f>
        <v>588.25</v>
      </c>
      <c r="Y246">
        <f>+('KBOS -- Logan Data'!AH246+'KBED -- Bedford Data'!AH246)/2</f>
        <v>617.95000000000005</v>
      </c>
      <c r="Z246">
        <f>+('KBOS -- Logan Data'!AI246+'KBED -- Bedford Data'!AI246)/2</f>
        <v>647.70000000000005</v>
      </c>
      <c r="AA246">
        <f>+('KBOS -- Logan Data'!AJ246+'KBED -- Bedford Data'!AJ246)/2</f>
        <v>677.5</v>
      </c>
      <c r="AB246">
        <f>+('KBOS -- Logan Data'!AK246+'KBED -- Bedford Data'!AK246)/2</f>
        <v>707.3</v>
      </c>
      <c r="AC246">
        <f>+('KBOS -- Logan Data'!AL246+'KBED -- Bedford Data'!AL246)/2</f>
        <v>737.15000000000009</v>
      </c>
      <c r="AD246">
        <f>+('KBOS -- Logan Data'!AM246+'KBED -- Bedford Data'!AM246)/2</f>
        <v>767</v>
      </c>
      <c r="AE246">
        <f>+('KBOS -- Logan Data'!AN246+'KBED -- Bedford Data'!AN246)/2</f>
        <v>796.85</v>
      </c>
      <c r="AF246">
        <f>+('KBOS -- Logan Data'!AO246+'KBED -- Bedford Data'!AO246)/2</f>
        <v>826.65</v>
      </c>
      <c r="AG246">
        <f>+('KBOS -- Logan Data'!AP246+'KBED -- Bedford Data'!AP246)/2</f>
        <v>856.5</v>
      </c>
      <c r="AH246">
        <f>+('KBOS -- Logan Data'!AQ246+'KBED -- Bedford Data'!AQ246)/2</f>
        <v>886.35</v>
      </c>
      <c r="AI246">
        <f>+('KBOS -- Logan Data'!AR246+'KBED -- Bedford Data'!AR246)/2</f>
        <v>916.2</v>
      </c>
    </row>
    <row r="247" spans="1:35" x14ac:dyDescent="0.25">
      <c r="A247" s="1">
        <v>43800</v>
      </c>
      <c r="B247">
        <f>+('KBOS -- Logan Data'!B247+'KBED -- Bedford Data'!B247)/2</f>
        <v>177.1</v>
      </c>
      <c r="C247">
        <f>+('KBOS -- Logan Data'!C247+'KBED -- Bedford Data'!C247)/2</f>
        <v>198.60000000000002</v>
      </c>
      <c r="D247">
        <f>+('KBOS -- Logan Data'!D247+'KBED -- Bedford Data'!D247)/2</f>
        <v>221.35000000000002</v>
      </c>
      <c r="E247">
        <f>+('KBOS -- Logan Data'!E247+'KBED -- Bedford Data'!E247)/2</f>
        <v>244.95</v>
      </c>
      <c r="F247">
        <f>+('KBOS -- Logan Data'!F247+'KBED -- Bedford Data'!F247)/2</f>
        <v>269.10000000000002</v>
      </c>
      <c r="G247">
        <f>+('KBOS -- Logan Data'!G247+'KBED -- Bedford Data'!G247)/2</f>
        <v>293.95000000000005</v>
      </c>
      <c r="H247">
        <f>+('KBOS -- Logan Data'!H247+'KBED -- Bedford Data'!H247)/2</f>
        <v>319.35000000000002</v>
      </c>
      <c r="I247">
        <f>+('KBOS -- Logan Data'!I247+'KBED -- Bedford Data'!I247)/2</f>
        <v>345.45000000000005</v>
      </c>
      <c r="J247">
        <f>+('KBOS -- Logan Data'!J247+'KBED -- Bedford Data'!J247)/2</f>
        <v>372.1</v>
      </c>
      <c r="K247">
        <f>+('KBOS -- Logan Data'!K247+'KBED -- Bedford Data'!K247)/2</f>
        <v>399.2</v>
      </c>
      <c r="L247">
        <f>+('KBOS -- Logan Data'!L247+'KBED -- Bedford Data'!L247)/2</f>
        <v>426.45000000000005</v>
      </c>
      <c r="M247">
        <f>+('KBOS -- Logan Data'!M247+'KBED -- Bedford Data'!M247)/2</f>
        <v>454.25</v>
      </c>
      <c r="N247">
        <f>+('KBOS -- Logan Data'!R247+'KBED -- Bedford Data'!R247)/2</f>
        <v>482.1</v>
      </c>
      <c r="O247">
        <f>+('KBOS -- Logan Data'!S247+'KBED -- Bedford Data'!S247)/2</f>
        <v>510.70000000000005</v>
      </c>
      <c r="P247">
        <f>+('KBOS -- Logan Data'!T247+'KBED -- Bedford Data'!T247)/2</f>
        <v>539.5</v>
      </c>
      <c r="Q247">
        <f>+('KBOS -- Logan Data'!U247+'KBED -- Bedford Data'!U247)/2</f>
        <v>568.79999999999995</v>
      </c>
      <c r="R247">
        <f>+('KBOS -- Logan Data'!V247+'KBED -- Bedford Data'!V247)/2</f>
        <v>598.1</v>
      </c>
      <c r="S247">
        <f>+('KBOS -- Logan Data'!W247+'KBED -- Bedford Data'!W247)/2</f>
        <v>627.79999999999995</v>
      </c>
      <c r="T247">
        <f>+('KBOS -- Logan Data'!X247+'KBED -- Bedford Data'!X247)/2</f>
        <v>657.55</v>
      </c>
      <c r="U247">
        <f>+('KBOS -- Logan Data'!Y247+'KBED -- Bedford Data'!Y247)/2</f>
        <v>687.75</v>
      </c>
      <c r="V247">
        <f>+('KBOS -- Logan Data'!Z247+'KBED -- Bedford Data'!Z247)/2</f>
        <v>718.09999999999991</v>
      </c>
      <c r="W247">
        <f>+('KBOS -- Logan Data'!AA247+'KBED -- Bedford Data'!AA247)/2</f>
        <v>748.6</v>
      </c>
      <c r="X247">
        <f>+('KBOS -- Logan Data'!AB247+'KBED -- Bedford Data'!AB247)/2</f>
        <v>779.34999999999991</v>
      </c>
      <c r="Y247">
        <f>+('KBOS -- Logan Data'!AH247+'KBED -- Bedford Data'!AH247)/2</f>
        <v>810.25</v>
      </c>
      <c r="Z247">
        <f>+('KBOS -- Logan Data'!AI247+'KBED -- Bedford Data'!AI247)/2</f>
        <v>841.2</v>
      </c>
      <c r="AA247">
        <f>+('KBOS -- Logan Data'!AJ247+'KBED -- Bedford Data'!AJ247)/2</f>
        <v>872.15</v>
      </c>
      <c r="AB247">
        <f>+('KBOS -- Logan Data'!AK247+'KBED -- Bedford Data'!AK247)/2</f>
        <v>903.15</v>
      </c>
      <c r="AC247">
        <f>+('KBOS -- Logan Data'!AL247+'KBED -- Bedford Data'!AL247)/2</f>
        <v>934.15</v>
      </c>
      <c r="AD247">
        <f>+('KBOS -- Logan Data'!AM247+'KBED -- Bedford Data'!AM247)/2</f>
        <v>965.15000000000009</v>
      </c>
      <c r="AE247">
        <f>+('KBOS -- Logan Data'!AN247+'KBED -- Bedford Data'!AN247)/2</f>
        <v>996.15000000000009</v>
      </c>
      <c r="AF247">
        <f>+('KBOS -- Logan Data'!AO247+'KBED -- Bedford Data'!AO247)/2</f>
        <v>1027.1500000000001</v>
      </c>
      <c r="AG247">
        <f>+('KBOS -- Logan Data'!AP247+'KBED -- Bedford Data'!AP247)/2</f>
        <v>1058.1500000000001</v>
      </c>
      <c r="AH247">
        <f>+('KBOS -- Logan Data'!AQ247+'KBED -- Bedford Data'!AQ247)/2</f>
        <v>1089.1500000000001</v>
      </c>
      <c r="AI247">
        <f>+('KBOS -- Logan Data'!AR247+'KBED -- Bedford Data'!AR247)/2</f>
        <v>1120.1500000000001</v>
      </c>
    </row>
    <row r="248" spans="1:35" x14ac:dyDescent="0.25">
      <c r="A248" s="1">
        <v>43831</v>
      </c>
      <c r="B248">
        <f>+('KBOS -- Logan Data'!B248+'KBED -- Bedford Data'!B248)/2</f>
        <v>164.8</v>
      </c>
      <c r="C248">
        <f>+('KBOS -- Logan Data'!C248+'KBED -- Bedford Data'!C248)/2</f>
        <v>183.14999999999998</v>
      </c>
      <c r="D248">
        <f>+('KBOS -- Logan Data'!D248+'KBED -- Bedford Data'!D248)/2</f>
        <v>202.95</v>
      </c>
      <c r="E248">
        <f>+('KBOS -- Logan Data'!E248+'KBED -- Bedford Data'!E248)/2</f>
        <v>224.15</v>
      </c>
      <c r="F248">
        <f>+('KBOS -- Logan Data'!F248+'KBED -- Bedford Data'!F248)/2</f>
        <v>246.65</v>
      </c>
      <c r="G248">
        <f>+('KBOS -- Logan Data'!G248+'KBED -- Bedford Data'!G248)/2</f>
        <v>270.35000000000002</v>
      </c>
      <c r="H248">
        <f>+('KBOS -- Logan Data'!H248+'KBED -- Bedford Data'!H248)/2</f>
        <v>295.14999999999998</v>
      </c>
      <c r="I248">
        <f>+('KBOS -- Logan Data'!I248+'KBED -- Bedford Data'!I248)/2</f>
        <v>320.64999999999998</v>
      </c>
      <c r="J248">
        <f>+('KBOS -- Logan Data'!J248+'KBED -- Bedford Data'!J248)/2</f>
        <v>347.15</v>
      </c>
      <c r="K248">
        <f>+('KBOS -- Logan Data'!K248+'KBED -- Bedford Data'!K248)/2</f>
        <v>374.54999999999995</v>
      </c>
      <c r="L248">
        <f>+('KBOS -- Logan Data'!L248+'KBED -- Bedford Data'!L248)/2</f>
        <v>402.2</v>
      </c>
      <c r="M248">
        <f>+('KBOS -- Logan Data'!M248+'KBED -- Bedford Data'!M248)/2</f>
        <v>430.54999999999995</v>
      </c>
      <c r="N248">
        <f>+('KBOS -- Logan Data'!R248+'KBED -- Bedford Data'!R248)/2</f>
        <v>459.25</v>
      </c>
      <c r="O248">
        <f>+('KBOS -- Logan Data'!S248+'KBED -- Bedford Data'!S248)/2</f>
        <v>488.5</v>
      </c>
      <c r="P248">
        <f>+('KBOS -- Logan Data'!T248+'KBED -- Bedford Data'!T248)/2</f>
        <v>517.85</v>
      </c>
      <c r="Q248">
        <f>+('KBOS -- Logan Data'!U248+'KBED -- Bedford Data'!U248)/2</f>
        <v>547.35</v>
      </c>
      <c r="R248">
        <f>+('KBOS -- Logan Data'!V248+'KBED -- Bedford Data'!V248)/2</f>
        <v>576.85</v>
      </c>
      <c r="S248">
        <f>+('KBOS -- Logan Data'!W248+'KBED -- Bedford Data'!W248)/2</f>
        <v>606.40000000000009</v>
      </c>
      <c r="T248">
        <f>+('KBOS -- Logan Data'!X248+'KBED -- Bedford Data'!X248)/2</f>
        <v>636</v>
      </c>
      <c r="U248">
        <f>+('KBOS -- Logan Data'!Y248+'KBED -- Bedford Data'!Y248)/2</f>
        <v>665.65</v>
      </c>
      <c r="V248">
        <f>+('KBOS -- Logan Data'!Z248+'KBED -- Bedford Data'!Z248)/2</f>
        <v>695.35</v>
      </c>
      <c r="W248">
        <f>+('KBOS -- Logan Data'!AA248+'KBED -- Bedford Data'!AA248)/2</f>
        <v>725.1</v>
      </c>
      <c r="X248">
        <f>+('KBOS -- Logan Data'!AB248+'KBED -- Bedford Data'!AB248)/2</f>
        <v>754.75</v>
      </c>
      <c r="Y248">
        <f>+('KBOS -- Logan Data'!AH248+'KBED -- Bedford Data'!AH248)/2</f>
        <v>784.5</v>
      </c>
      <c r="Z248">
        <f>+('KBOS -- Logan Data'!AI248+'KBED -- Bedford Data'!AI248)/2</f>
        <v>814.25</v>
      </c>
      <c r="AA248">
        <f>+('KBOS -- Logan Data'!AJ248+'KBED -- Bedford Data'!AJ248)/2</f>
        <v>844.15000000000009</v>
      </c>
      <c r="AB248">
        <f>+('KBOS -- Logan Data'!AK248+'KBED -- Bedford Data'!AK248)/2</f>
        <v>874.1</v>
      </c>
      <c r="AC248">
        <f>+('KBOS -- Logan Data'!AL248+'KBED -- Bedford Data'!AL248)/2</f>
        <v>904.3</v>
      </c>
      <c r="AD248">
        <f>+('KBOS -- Logan Data'!AM248+'KBED -- Bedford Data'!AM248)/2</f>
        <v>934.75</v>
      </c>
      <c r="AE248">
        <f>+('KBOS -- Logan Data'!AN248+'KBED -- Bedford Data'!AN248)/2</f>
        <v>965.35</v>
      </c>
      <c r="AF248">
        <f>+('KBOS -- Logan Data'!AO248+'KBED -- Bedford Data'!AO248)/2</f>
        <v>996.1</v>
      </c>
      <c r="AG248">
        <f>+('KBOS -- Logan Data'!AP248+'KBED -- Bedford Data'!AP248)/2</f>
        <v>1026.8499999999999</v>
      </c>
      <c r="AH248">
        <f>+('KBOS -- Logan Data'!AQ248+'KBED -- Bedford Data'!AQ248)/2</f>
        <v>1057.6999999999998</v>
      </c>
      <c r="AI248">
        <f>+('KBOS -- Logan Data'!AR248+'KBED -- Bedford Data'!AR248)/2</f>
        <v>1088.6500000000001</v>
      </c>
    </row>
    <row r="249" spans="1:35" x14ac:dyDescent="0.25">
      <c r="A249" s="1">
        <v>43862</v>
      </c>
      <c r="B249">
        <f>+('KBOS -- Logan Data'!B249+'KBED -- Bedford Data'!B249)/2</f>
        <v>132.35</v>
      </c>
      <c r="C249">
        <f>+('KBOS -- Logan Data'!C249+'KBED -- Bedford Data'!C249)/2</f>
        <v>150</v>
      </c>
      <c r="D249">
        <f>+('KBOS -- Logan Data'!D249+'KBED -- Bedford Data'!D249)/2</f>
        <v>168.65</v>
      </c>
      <c r="E249">
        <f>+('KBOS -- Logan Data'!E249+'KBED -- Bedford Data'!E249)/2</f>
        <v>188.8</v>
      </c>
      <c r="F249">
        <f>+('KBOS -- Logan Data'!F249+'KBED -- Bedford Data'!F249)/2</f>
        <v>210.45</v>
      </c>
      <c r="G249">
        <f>+('KBOS -- Logan Data'!G249+'KBED -- Bedford Data'!G249)/2</f>
        <v>233.3</v>
      </c>
      <c r="H249">
        <f>+('KBOS -- Logan Data'!H249+'KBED -- Bedford Data'!H249)/2</f>
        <v>257.05</v>
      </c>
      <c r="I249">
        <f>+('KBOS -- Logan Data'!I249+'KBED -- Bedford Data'!I249)/2</f>
        <v>282.10000000000002</v>
      </c>
      <c r="J249">
        <f>+('KBOS -- Logan Data'!J249+'KBED -- Bedford Data'!J249)/2</f>
        <v>308.10000000000002</v>
      </c>
      <c r="K249">
        <f>+('KBOS -- Logan Data'!K249+'KBED -- Bedford Data'!K249)/2</f>
        <v>334.85</v>
      </c>
      <c r="L249">
        <f>+('KBOS -- Logan Data'!L249+'KBED -- Bedford Data'!L249)/2</f>
        <v>362.15</v>
      </c>
      <c r="M249">
        <f>+('KBOS -- Logan Data'!M249+'KBED -- Bedford Data'!M249)/2</f>
        <v>389.85</v>
      </c>
      <c r="N249">
        <f>+('KBOS -- Logan Data'!R249+'KBED -- Bedford Data'!R249)/2</f>
        <v>417.75</v>
      </c>
      <c r="O249">
        <f>+('KBOS -- Logan Data'!S249+'KBED -- Bedford Data'!S249)/2</f>
        <v>445.8</v>
      </c>
      <c r="P249">
        <f>+('KBOS -- Logan Data'!T249+'KBED -- Bedford Data'!T249)/2</f>
        <v>473.95000000000005</v>
      </c>
      <c r="Q249">
        <f>+('KBOS -- Logan Data'!U249+'KBED -- Bedford Data'!U249)/2</f>
        <v>502.35</v>
      </c>
      <c r="R249">
        <f>+('KBOS -- Logan Data'!V249+'KBED -- Bedford Data'!V249)/2</f>
        <v>530.75</v>
      </c>
      <c r="S249">
        <f>+('KBOS -- Logan Data'!W249+'KBED -- Bedford Data'!W249)/2</f>
        <v>559.29999999999995</v>
      </c>
      <c r="T249">
        <f>+('KBOS -- Logan Data'!X249+'KBED -- Bedford Data'!X249)/2</f>
        <v>587.95000000000005</v>
      </c>
      <c r="U249">
        <f>+('KBOS -- Logan Data'!Y249+'KBED -- Bedford Data'!Y249)/2</f>
        <v>616.6</v>
      </c>
      <c r="V249">
        <f>+('KBOS -- Logan Data'!Z249+'KBED -- Bedford Data'!Z249)/2</f>
        <v>645.4</v>
      </c>
      <c r="W249">
        <f>+('KBOS -- Logan Data'!AA249+'KBED -- Bedford Data'!AA249)/2</f>
        <v>674.15000000000009</v>
      </c>
      <c r="X249">
        <f>+('KBOS -- Logan Data'!AB249+'KBED -- Bedford Data'!AB249)/2</f>
        <v>702.95</v>
      </c>
      <c r="Y249">
        <f>+('KBOS -- Logan Data'!AH249+'KBED -- Bedford Data'!AH249)/2</f>
        <v>731.8</v>
      </c>
      <c r="Z249">
        <f>+('KBOS -- Logan Data'!AI249+'KBED -- Bedford Data'!AI249)/2</f>
        <v>760.65000000000009</v>
      </c>
      <c r="AA249">
        <f>+('KBOS -- Logan Data'!AJ249+'KBED -- Bedford Data'!AJ249)/2</f>
        <v>789.55</v>
      </c>
      <c r="AB249">
        <f>+('KBOS -- Logan Data'!AK249+'KBED -- Bedford Data'!AK249)/2</f>
        <v>818.55</v>
      </c>
      <c r="AC249">
        <f>+('KBOS -- Logan Data'!AL249+'KBED -- Bedford Data'!AL249)/2</f>
        <v>847.55</v>
      </c>
      <c r="AD249">
        <f>+('KBOS -- Logan Data'!AM249+'KBED -- Bedford Data'!AM249)/2</f>
        <v>876.55</v>
      </c>
      <c r="AE249">
        <f>+('KBOS -- Logan Data'!AN249+'KBED -- Bedford Data'!AN249)/2</f>
        <v>905.55</v>
      </c>
      <c r="AF249">
        <f>+('KBOS -- Logan Data'!AO249+'KBED -- Bedford Data'!AO249)/2</f>
        <v>934.55</v>
      </c>
      <c r="AG249">
        <f>+('KBOS -- Logan Data'!AP249+'KBED -- Bedford Data'!AP249)/2</f>
        <v>963.55</v>
      </c>
      <c r="AH249">
        <f>+('KBOS -- Logan Data'!AQ249+'KBED -- Bedford Data'!AQ249)/2</f>
        <v>992.55</v>
      </c>
      <c r="AI249">
        <f>+('KBOS -- Logan Data'!AR249+'KBED -- Bedford Data'!AR249)/2</f>
        <v>1021.55</v>
      </c>
    </row>
    <row r="250" spans="1:35" x14ac:dyDescent="0.25">
      <c r="A250" s="1">
        <v>43891</v>
      </c>
      <c r="B250">
        <f>+('KBOS -- Logan Data'!B250+'KBED -- Bedford Data'!B250)/2</f>
        <v>57.3</v>
      </c>
      <c r="C250">
        <f>+('KBOS -- Logan Data'!C250+'KBED -- Bedford Data'!C250)/2</f>
        <v>67.45</v>
      </c>
      <c r="D250">
        <f>+('KBOS -- Logan Data'!D250+'KBED -- Bedford Data'!D250)/2</f>
        <v>79.3</v>
      </c>
      <c r="E250">
        <f>+('KBOS -- Logan Data'!E250+'KBED -- Bedford Data'!E250)/2</f>
        <v>92.949999999999989</v>
      </c>
      <c r="F250">
        <f>+('KBOS -- Logan Data'!F250+'KBED -- Bedford Data'!F250)/2</f>
        <v>108.44999999999999</v>
      </c>
      <c r="G250">
        <f>+('KBOS -- Logan Data'!G250+'KBED -- Bedford Data'!G250)/2</f>
        <v>125.7</v>
      </c>
      <c r="H250">
        <f>+('KBOS -- Logan Data'!H250+'KBED -- Bedford Data'!H250)/2</f>
        <v>144.60000000000002</v>
      </c>
      <c r="I250">
        <f>+('KBOS -- Logan Data'!I250+'KBED -- Bedford Data'!I250)/2</f>
        <v>165.1</v>
      </c>
      <c r="J250">
        <f>+('KBOS -- Logan Data'!J250+'KBED -- Bedford Data'!J250)/2</f>
        <v>186.55</v>
      </c>
      <c r="K250">
        <f>+('KBOS -- Logan Data'!K250+'KBED -- Bedford Data'!K250)/2</f>
        <v>208.8</v>
      </c>
      <c r="L250">
        <f>+('KBOS -- Logan Data'!L250+'KBED -- Bedford Data'!L250)/2</f>
        <v>232.45</v>
      </c>
      <c r="M250">
        <f>+('KBOS -- Logan Data'!M250+'KBED -- Bedford Data'!M250)/2</f>
        <v>256.85000000000002</v>
      </c>
      <c r="N250">
        <f>+('KBOS -- Logan Data'!R250+'KBED -- Bedford Data'!R250)/2</f>
        <v>282.14999999999998</v>
      </c>
      <c r="O250">
        <f>+('KBOS -- Logan Data'!S250+'KBED -- Bedford Data'!S250)/2</f>
        <v>308.25</v>
      </c>
      <c r="P250">
        <f>+('KBOS -- Logan Data'!T250+'KBED -- Bedford Data'!T250)/2</f>
        <v>334.9</v>
      </c>
      <c r="Q250">
        <f>+('KBOS -- Logan Data'!U250+'KBED -- Bedford Data'!U250)/2</f>
        <v>361.95</v>
      </c>
      <c r="R250">
        <f>+('KBOS -- Logan Data'!V250+'KBED -- Bedford Data'!V250)/2</f>
        <v>389.45000000000005</v>
      </c>
      <c r="S250">
        <f>+('KBOS -- Logan Data'!W250+'KBED -- Bedford Data'!W250)/2</f>
        <v>417.29999999999995</v>
      </c>
      <c r="T250">
        <f>+('KBOS -- Logan Data'!X250+'KBED -- Bedford Data'!X250)/2</f>
        <v>445.6</v>
      </c>
      <c r="U250">
        <f>+('KBOS -- Logan Data'!Y250+'KBED -- Bedford Data'!Y250)/2</f>
        <v>474.25</v>
      </c>
      <c r="V250">
        <f>+('KBOS -- Logan Data'!Z250+'KBED -- Bedford Data'!Z250)/2</f>
        <v>503.1</v>
      </c>
      <c r="W250">
        <f>+('KBOS -- Logan Data'!AA250+'KBED -- Bedford Data'!AA250)/2</f>
        <v>532.20000000000005</v>
      </c>
      <c r="X250">
        <f>+('KBOS -- Logan Data'!AB250+'KBED -- Bedford Data'!AB250)/2</f>
        <v>561.45000000000005</v>
      </c>
      <c r="Y250">
        <f>+('KBOS -- Logan Data'!AH250+'KBED -- Bedford Data'!AH250)/2</f>
        <v>591</v>
      </c>
      <c r="Z250">
        <f>+('KBOS -- Logan Data'!AI250+'KBED -- Bedford Data'!AI250)/2</f>
        <v>620.70000000000005</v>
      </c>
      <c r="AA250">
        <f>+('KBOS -- Logan Data'!AJ250+'KBED -- Bedford Data'!AJ250)/2</f>
        <v>650.54999999999995</v>
      </c>
      <c r="AB250">
        <f>+('KBOS -- Logan Data'!AK250+'KBED -- Bedford Data'!AK250)/2</f>
        <v>680.65000000000009</v>
      </c>
      <c r="AC250">
        <f>+('KBOS -- Logan Data'!AL250+'KBED -- Bedford Data'!AL250)/2</f>
        <v>710.8</v>
      </c>
      <c r="AD250">
        <f>+('KBOS -- Logan Data'!AM250+'KBED -- Bedford Data'!AM250)/2</f>
        <v>741.05</v>
      </c>
      <c r="AE250">
        <f>+('KBOS -- Logan Data'!AN250+'KBED -- Bedford Data'!AN250)/2</f>
        <v>771.5</v>
      </c>
      <c r="AF250">
        <f>+('KBOS -- Logan Data'!AO250+'KBED -- Bedford Data'!AO250)/2</f>
        <v>802.09999999999991</v>
      </c>
      <c r="AG250">
        <f>+('KBOS -- Logan Data'!AP250+'KBED -- Bedford Data'!AP250)/2</f>
        <v>832.8</v>
      </c>
      <c r="AH250">
        <f>+('KBOS -- Logan Data'!AQ250+'KBED -- Bedford Data'!AQ250)/2</f>
        <v>863.5</v>
      </c>
      <c r="AI250">
        <f>+('KBOS -- Logan Data'!AR250+'KBED -- Bedford Data'!AR250)/2</f>
        <v>894.3</v>
      </c>
    </row>
    <row r="251" spans="1:35" x14ac:dyDescent="0.25">
      <c r="A251" s="1">
        <v>43922</v>
      </c>
      <c r="B251">
        <f>+('KBOS -- Logan Data'!B251+'KBED -- Bedford Data'!B251)/2</f>
        <v>13.45</v>
      </c>
      <c r="C251">
        <f>+('KBOS -- Logan Data'!C251+'KBED -- Bedford Data'!C251)/2</f>
        <v>17.700000000000003</v>
      </c>
      <c r="D251">
        <f>+('KBOS -- Logan Data'!D251+'KBED -- Bedford Data'!D251)/2</f>
        <v>23.6</v>
      </c>
      <c r="E251">
        <f>+('KBOS -- Logan Data'!E251+'KBED -- Bedford Data'!E251)/2</f>
        <v>31.4</v>
      </c>
      <c r="F251">
        <f>+('KBOS -- Logan Data'!F251+'KBED -- Bedford Data'!F251)/2</f>
        <v>41</v>
      </c>
      <c r="G251">
        <f>+('KBOS -- Logan Data'!G251+'KBED -- Bedford Data'!G251)/2</f>
        <v>52.85</v>
      </c>
      <c r="H251">
        <f>+('KBOS -- Logan Data'!H251+'KBED -- Bedford Data'!H251)/2</f>
        <v>66.599999999999994</v>
      </c>
      <c r="I251">
        <f>+('KBOS -- Logan Data'!I251+'KBED -- Bedford Data'!I251)/2</f>
        <v>81.650000000000006</v>
      </c>
      <c r="J251">
        <f>+('KBOS -- Logan Data'!J251+'KBED -- Bedford Data'!J251)/2</f>
        <v>98.9</v>
      </c>
      <c r="K251">
        <f>+('KBOS -- Logan Data'!K251+'KBED -- Bedford Data'!K251)/2</f>
        <v>118.1</v>
      </c>
      <c r="L251">
        <f>+('KBOS -- Logan Data'!L251+'KBED -- Bedford Data'!L251)/2</f>
        <v>139.15</v>
      </c>
      <c r="M251">
        <f>+('KBOS -- Logan Data'!M251+'KBED -- Bedford Data'!M251)/2</f>
        <v>161.69999999999999</v>
      </c>
      <c r="N251">
        <f>+('KBOS -- Logan Data'!R251+'KBED -- Bedford Data'!R251)/2</f>
        <v>184.95</v>
      </c>
      <c r="O251">
        <f>+('KBOS -- Logan Data'!S251+'KBED -- Bedford Data'!S251)/2</f>
        <v>209.35</v>
      </c>
      <c r="P251">
        <f>+('KBOS -- Logan Data'!T251+'KBED -- Bedford Data'!T251)/2</f>
        <v>234.55</v>
      </c>
      <c r="Q251">
        <f>+('KBOS -- Logan Data'!U251+'KBED -- Bedford Data'!U251)/2</f>
        <v>260.5</v>
      </c>
      <c r="R251">
        <f>+('KBOS -- Logan Data'!V251+'KBED -- Bedford Data'!V251)/2</f>
        <v>287.25</v>
      </c>
      <c r="S251">
        <f>+('KBOS -- Logan Data'!W251+'KBED -- Bedford Data'!W251)/2</f>
        <v>314.39999999999998</v>
      </c>
      <c r="T251">
        <f>+('KBOS -- Logan Data'!X251+'KBED -- Bedford Data'!X251)/2</f>
        <v>342</v>
      </c>
      <c r="U251">
        <f>+('KBOS -- Logan Data'!Y251+'KBED -- Bedford Data'!Y251)/2</f>
        <v>369.70000000000005</v>
      </c>
      <c r="V251">
        <f>+('KBOS -- Logan Data'!Z251+'KBED -- Bedford Data'!Z251)/2</f>
        <v>398.1</v>
      </c>
      <c r="W251">
        <f>+('KBOS -- Logan Data'!AA251+'KBED -- Bedford Data'!AA251)/2</f>
        <v>426.7</v>
      </c>
      <c r="X251">
        <f>+('KBOS -- Logan Data'!AB251+'KBED -- Bedford Data'!AB251)/2</f>
        <v>455.75</v>
      </c>
      <c r="Y251">
        <f>+('KBOS -- Logan Data'!AH251+'KBED -- Bedford Data'!AH251)/2</f>
        <v>485.1</v>
      </c>
      <c r="Z251">
        <f>+('KBOS -- Logan Data'!AI251+'KBED -- Bedford Data'!AI251)/2</f>
        <v>514.79999999999995</v>
      </c>
      <c r="AA251">
        <f>+('KBOS -- Logan Data'!AJ251+'KBED -- Bedford Data'!AJ251)/2</f>
        <v>544.65</v>
      </c>
      <c r="AB251">
        <f>+('KBOS -- Logan Data'!AK251+'KBED -- Bedford Data'!AK251)/2</f>
        <v>574.59999999999991</v>
      </c>
      <c r="AC251">
        <f>+('KBOS -- Logan Data'!AL251+'KBED -- Bedford Data'!AL251)/2</f>
        <v>604.54999999999995</v>
      </c>
      <c r="AD251">
        <f>+('KBOS -- Logan Data'!AM251+'KBED -- Bedford Data'!AM251)/2</f>
        <v>634.54999999999995</v>
      </c>
      <c r="AE251">
        <f>+('KBOS -- Logan Data'!AN251+'KBED -- Bedford Data'!AN251)/2</f>
        <v>664.55</v>
      </c>
      <c r="AF251">
        <f>+('KBOS -- Logan Data'!AO251+'KBED -- Bedford Data'!AO251)/2</f>
        <v>694.55</v>
      </c>
      <c r="AG251">
        <f>+('KBOS -- Logan Data'!AP251+'KBED -- Bedford Data'!AP251)/2</f>
        <v>724.55</v>
      </c>
      <c r="AH251">
        <f>+('KBOS -- Logan Data'!AQ251+'KBED -- Bedford Data'!AQ251)/2</f>
        <v>754.55</v>
      </c>
      <c r="AI251">
        <f>+('KBOS -- Logan Data'!AR251+'KBED -- Bedford Data'!AR251)/2</f>
        <v>784.55</v>
      </c>
    </row>
    <row r="252" spans="1:35" x14ac:dyDescent="0.25">
      <c r="A252" s="1">
        <v>43952</v>
      </c>
      <c r="B252">
        <f>+('KBOS -- Logan Data'!B252+'KBED -- Bedford Data'!B252)/2</f>
        <v>1.7</v>
      </c>
      <c r="C252">
        <f>+('KBOS -- Logan Data'!C252+'KBED -- Bedford Data'!C252)/2</f>
        <v>2.7</v>
      </c>
      <c r="D252">
        <f>+('KBOS -- Logan Data'!D252+'KBED -- Bedford Data'!D252)/2</f>
        <v>3.9</v>
      </c>
      <c r="E252">
        <f>+('KBOS -- Logan Data'!E252+'KBED -- Bedford Data'!E252)/2</f>
        <v>5.3000000000000007</v>
      </c>
      <c r="F252">
        <f>+('KBOS -- Logan Data'!F252+'KBED -- Bedford Data'!F252)/2</f>
        <v>7.05</v>
      </c>
      <c r="G252">
        <f>+('KBOS -- Logan Data'!G252+'KBED -- Bedford Data'!G252)/2</f>
        <v>9.3000000000000007</v>
      </c>
      <c r="H252">
        <f>+('KBOS -- Logan Data'!H252+'KBED -- Bedford Data'!H252)/2</f>
        <v>12.25</v>
      </c>
      <c r="I252">
        <f>+('KBOS -- Logan Data'!I252+'KBED -- Bedford Data'!I252)/2</f>
        <v>15.850000000000001</v>
      </c>
      <c r="J252">
        <f>+('KBOS -- Logan Data'!J252+'KBED -- Bedford Data'!J252)/2</f>
        <v>19.899999999999999</v>
      </c>
      <c r="K252">
        <f>+('KBOS -- Logan Data'!K252+'KBED -- Bedford Data'!K252)/2</f>
        <v>24.75</v>
      </c>
      <c r="L252">
        <f>+('KBOS -- Logan Data'!L252+'KBED -- Bedford Data'!L252)/2</f>
        <v>30.4</v>
      </c>
      <c r="M252">
        <f>+('KBOS -- Logan Data'!M252+'KBED -- Bedford Data'!M252)/2</f>
        <v>37.299999999999997</v>
      </c>
      <c r="N252">
        <f>+('KBOS -- Logan Data'!R252+'KBED -- Bedford Data'!R252)/2</f>
        <v>45.3</v>
      </c>
      <c r="O252">
        <f>+('KBOS -- Logan Data'!S252+'KBED -- Bedford Data'!S252)/2</f>
        <v>54.5</v>
      </c>
      <c r="P252">
        <f>+('KBOS -- Logan Data'!T252+'KBED -- Bedford Data'!T252)/2</f>
        <v>64.45</v>
      </c>
      <c r="Q252">
        <f>+('KBOS -- Logan Data'!U252+'KBED -- Bedford Data'!U252)/2</f>
        <v>75.7</v>
      </c>
      <c r="R252">
        <f>+('KBOS -- Logan Data'!V252+'KBED -- Bedford Data'!V252)/2</f>
        <v>87.9</v>
      </c>
      <c r="S252">
        <f>+('KBOS -- Logan Data'!W252+'KBED -- Bedford Data'!W252)/2</f>
        <v>101.19999999999999</v>
      </c>
      <c r="T252">
        <f>+('KBOS -- Logan Data'!X252+'KBED -- Bedford Data'!X252)/2</f>
        <v>115.85</v>
      </c>
      <c r="U252">
        <f>+('KBOS -- Logan Data'!Y252+'KBED -- Bedford Data'!Y252)/2</f>
        <v>131.44999999999999</v>
      </c>
      <c r="V252">
        <f>+('KBOS -- Logan Data'!Z252+'KBED -- Bedford Data'!Z252)/2</f>
        <v>148.05000000000001</v>
      </c>
      <c r="W252">
        <f>+('KBOS -- Logan Data'!AA252+'KBED -- Bedford Data'!AA252)/2</f>
        <v>165.65</v>
      </c>
      <c r="X252">
        <f>+('KBOS -- Logan Data'!AB252+'KBED -- Bedford Data'!AB252)/2</f>
        <v>183.95</v>
      </c>
      <c r="Y252">
        <f>+('KBOS -- Logan Data'!AH252+'KBED -- Bedford Data'!AH252)/2</f>
        <v>203</v>
      </c>
      <c r="Z252">
        <f>+('KBOS -- Logan Data'!AI252+'KBED -- Bedford Data'!AI252)/2</f>
        <v>223.05</v>
      </c>
      <c r="AA252">
        <f>+('KBOS -- Logan Data'!AJ252+'KBED -- Bedford Data'!AJ252)/2</f>
        <v>244.1</v>
      </c>
      <c r="AB252">
        <f>+('KBOS -- Logan Data'!AK252+'KBED -- Bedford Data'!AK252)/2</f>
        <v>265.89999999999998</v>
      </c>
      <c r="AC252">
        <f>+('KBOS -- Logan Data'!AL252+'KBED -- Bedford Data'!AL252)/2</f>
        <v>288.75</v>
      </c>
      <c r="AD252">
        <f>+('KBOS -- Logan Data'!AM252+'KBED -- Bedford Data'!AM252)/2</f>
        <v>312.29999999999995</v>
      </c>
      <c r="AE252">
        <f>+('KBOS -- Logan Data'!AN252+'KBED -- Bedford Data'!AN252)/2</f>
        <v>336.6</v>
      </c>
      <c r="AF252">
        <f>+('KBOS -- Logan Data'!AO252+'KBED -- Bedford Data'!AO252)/2</f>
        <v>361.65</v>
      </c>
      <c r="AG252">
        <f>+('KBOS -- Logan Data'!AP252+'KBED -- Bedford Data'!AP252)/2</f>
        <v>387.45</v>
      </c>
      <c r="AH252">
        <f>+('KBOS -- Logan Data'!AQ252+'KBED -- Bedford Data'!AQ252)/2</f>
        <v>413.85</v>
      </c>
      <c r="AI252">
        <f>+('KBOS -- Logan Data'!AR252+'KBED -- Bedford Data'!AR252)/2</f>
        <v>440.6</v>
      </c>
    </row>
    <row r="253" spans="1:35" x14ac:dyDescent="0.25">
      <c r="A253" s="1">
        <v>43983</v>
      </c>
      <c r="B253">
        <f>+('KBOS -- Logan Data'!B253+'KBED -- Bedford Data'!B253)/2</f>
        <v>0</v>
      </c>
      <c r="C253">
        <f>+('KBOS -- Logan Data'!C253+'KBED -- Bedford Data'!C253)/2</f>
        <v>0</v>
      </c>
      <c r="D253">
        <f>+('KBOS -- Logan Data'!D253+'KBED -- Bedford Data'!D253)/2</f>
        <v>0.05</v>
      </c>
      <c r="E253">
        <f>+('KBOS -- Logan Data'!E253+'KBED -- Bedford Data'!E253)/2</f>
        <v>0.1</v>
      </c>
      <c r="F253">
        <f>+('KBOS -- Logan Data'!F253+'KBED -- Bedford Data'!F253)/2</f>
        <v>0.2</v>
      </c>
      <c r="G253">
        <f>+('KBOS -- Logan Data'!G253+'KBED -- Bedford Data'!G253)/2</f>
        <v>0.4</v>
      </c>
      <c r="H253">
        <f>+('KBOS -- Logan Data'!H253+'KBED -- Bedford Data'!H253)/2</f>
        <v>0.6</v>
      </c>
      <c r="I253">
        <f>+('KBOS -- Logan Data'!I253+'KBED -- Bedford Data'!I253)/2</f>
        <v>0.85</v>
      </c>
      <c r="J253">
        <f>+('KBOS -- Logan Data'!J253+'KBED -- Bedford Data'!J253)/2</f>
        <v>1.1000000000000001</v>
      </c>
      <c r="K253">
        <f>+('KBOS -- Logan Data'!K253+'KBED -- Bedford Data'!K253)/2</f>
        <v>1.4</v>
      </c>
      <c r="L253">
        <f>+('KBOS -- Logan Data'!L253+'KBED -- Bedford Data'!L253)/2</f>
        <v>1.85</v>
      </c>
      <c r="M253">
        <f>+('KBOS -- Logan Data'!M253+'KBED -- Bedford Data'!M253)/2</f>
        <v>2.2999999999999998</v>
      </c>
      <c r="N253">
        <f>+('KBOS -- Logan Data'!R253+'KBED -- Bedford Data'!R253)/2</f>
        <v>3.1</v>
      </c>
      <c r="O253">
        <f>+('KBOS -- Logan Data'!S253+'KBED -- Bedford Data'!S253)/2</f>
        <v>4.1000000000000005</v>
      </c>
      <c r="P253">
        <f>+('KBOS -- Logan Data'!T253+'KBED -- Bedford Data'!T253)/2</f>
        <v>5</v>
      </c>
      <c r="Q253">
        <f>+('KBOS -- Logan Data'!U253+'KBED -- Bedford Data'!U253)/2</f>
        <v>6.3500000000000005</v>
      </c>
      <c r="R253">
        <f>+('KBOS -- Logan Data'!V253+'KBED -- Bedford Data'!V253)/2</f>
        <v>7.7</v>
      </c>
      <c r="S253">
        <f>+('KBOS -- Logan Data'!W253+'KBED -- Bedford Data'!W253)/2</f>
        <v>9.1999999999999993</v>
      </c>
      <c r="T253">
        <f>+('KBOS -- Logan Data'!X253+'KBED -- Bedford Data'!X253)/2</f>
        <v>11.1</v>
      </c>
      <c r="U253">
        <f>+('KBOS -- Logan Data'!Y253+'KBED -- Bedford Data'!Y253)/2</f>
        <v>13.5</v>
      </c>
      <c r="V253">
        <f>+('KBOS -- Logan Data'!Z253+'KBED -- Bedford Data'!Z253)/2</f>
        <v>16.5</v>
      </c>
      <c r="W253">
        <f>+('KBOS -- Logan Data'!AA253+'KBED -- Bedford Data'!AA253)/2</f>
        <v>20.2</v>
      </c>
      <c r="X253">
        <f>+('KBOS -- Logan Data'!AB253+'KBED -- Bedford Data'!AB253)/2</f>
        <v>24.849999999999998</v>
      </c>
      <c r="Y253">
        <f>+('KBOS -- Logan Data'!AH253+'KBED -- Bedford Data'!AH253)/2</f>
        <v>30.25</v>
      </c>
      <c r="Z253">
        <f>+('KBOS -- Logan Data'!AI253+'KBED -- Bedford Data'!AI253)/2</f>
        <v>36.599999999999994</v>
      </c>
      <c r="AA253">
        <f>+('KBOS -- Logan Data'!AJ253+'KBED -- Bedford Data'!AJ253)/2</f>
        <v>43.650000000000006</v>
      </c>
      <c r="AB253">
        <f>+('KBOS -- Logan Data'!AK253+'KBED -- Bedford Data'!AK253)/2</f>
        <v>52.1</v>
      </c>
      <c r="AC253">
        <f>+('KBOS -- Logan Data'!AL253+'KBED -- Bedford Data'!AL253)/2</f>
        <v>61.349999999999994</v>
      </c>
      <c r="AD253">
        <f>+('KBOS -- Logan Data'!AM253+'KBED -- Bedford Data'!AM253)/2</f>
        <v>71.800000000000011</v>
      </c>
      <c r="AE253">
        <f>+('KBOS -- Logan Data'!AN253+'KBED -- Bedford Data'!AN253)/2</f>
        <v>83.7</v>
      </c>
      <c r="AF253">
        <f>+('KBOS -- Logan Data'!AO253+'KBED -- Bedford Data'!AO253)/2</f>
        <v>96.8</v>
      </c>
      <c r="AG253">
        <f>+('KBOS -- Logan Data'!AP253+'KBED -- Bedford Data'!AP253)/2</f>
        <v>111.45</v>
      </c>
      <c r="AH253">
        <f>+('KBOS -- Logan Data'!AQ253+'KBED -- Bedford Data'!AQ253)/2</f>
        <v>127.6</v>
      </c>
      <c r="AI253">
        <f>+('KBOS -- Logan Data'!AR253+'KBED -- Bedford Data'!AR253)/2</f>
        <v>144.85000000000002</v>
      </c>
    </row>
    <row r="254" spans="1:35" x14ac:dyDescent="0.25">
      <c r="A254" s="1">
        <v>44013</v>
      </c>
      <c r="B254">
        <f>+('KBOS -- Logan Data'!B254+'KBED -- Bedford Data'!B254)/2</f>
        <v>0</v>
      </c>
      <c r="C254">
        <f>+('KBOS -- Logan Data'!C254+'KBED -- Bedford Data'!C254)/2</f>
        <v>0</v>
      </c>
      <c r="D254">
        <f>+('KBOS -- Logan Data'!D254+'KBED -- Bedford Data'!D254)/2</f>
        <v>0</v>
      </c>
      <c r="E254">
        <f>+('KBOS -- Logan Data'!E254+'KBED -- Bedford Data'!E254)/2</f>
        <v>0</v>
      </c>
      <c r="F254">
        <f>+('KBOS -- Logan Data'!F254+'KBED -- Bedford Data'!F254)/2</f>
        <v>0</v>
      </c>
      <c r="G254">
        <f>+('KBOS -- Logan Data'!G254+'KBED -- Bedford Data'!G254)/2</f>
        <v>0</v>
      </c>
      <c r="H254">
        <f>+('KBOS -- Logan Data'!H254+'KBED -- Bedford Data'!H254)/2</f>
        <v>0</v>
      </c>
      <c r="I254">
        <f>+('KBOS -- Logan Data'!I254+'KBED -- Bedford Data'!I254)/2</f>
        <v>0</v>
      </c>
      <c r="J254">
        <f>+('KBOS -- Logan Data'!J254+'KBED -- Bedford Data'!J254)/2</f>
        <v>0</v>
      </c>
      <c r="K254">
        <f>+('KBOS -- Logan Data'!K254+'KBED -- Bedford Data'!K254)/2</f>
        <v>0</v>
      </c>
      <c r="L254">
        <f>+('KBOS -- Logan Data'!L254+'KBED -- Bedford Data'!L254)/2</f>
        <v>0</v>
      </c>
      <c r="M254">
        <f>+('KBOS -- Logan Data'!M254+'KBED -- Bedford Data'!M254)/2</f>
        <v>0</v>
      </c>
      <c r="N254">
        <f>+('KBOS -- Logan Data'!R254+'KBED -- Bedford Data'!R254)/2</f>
        <v>0</v>
      </c>
      <c r="O254">
        <f>+('KBOS -- Logan Data'!S254+'KBED -- Bedford Data'!S254)/2</f>
        <v>0</v>
      </c>
      <c r="P254">
        <f>+('KBOS -- Logan Data'!T254+'KBED -- Bedford Data'!T254)/2</f>
        <v>0</v>
      </c>
      <c r="Q254">
        <f>+('KBOS -- Logan Data'!U254+'KBED -- Bedford Data'!U254)/2</f>
        <v>0</v>
      </c>
      <c r="R254">
        <f>+('KBOS -- Logan Data'!V254+'KBED -- Bedford Data'!V254)/2</f>
        <v>0</v>
      </c>
      <c r="S254">
        <f>+('KBOS -- Logan Data'!W254+'KBED -- Bedford Data'!W254)/2</f>
        <v>0</v>
      </c>
      <c r="T254">
        <f>+('KBOS -- Logan Data'!X254+'KBED -- Bedford Data'!X254)/2</f>
        <v>0.05</v>
      </c>
      <c r="U254">
        <f>+('KBOS -- Logan Data'!Y254+'KBED -- Bedford Data'!Y254)/2</f>
        <v>0.05</v>
      </c>
      <c r="V254">
        <f>+('KBOS -- Logan Data'!Z254+'KBED -- Bedford Data'!Z254)/2</f>
        <v>0.15</v>
      </c>
      <c r="W254">
        <f>+('KBOS -- Logan Data'!AA254+'KBED -- Bedford Data'!AA254)/2</f>
        <v>0.25</v>
      </c>
      <c r="X254">
        <f>+('KBOS -- Logan Data'!AB254+'KBED -- Bedford Data'!AB254)/2</f>
        <v>0.35</v>
      </c>
      <c r="Y254">
        <f>+('KBOS -- Logan Data'!AH254+'KBED -- Bedford Data'!AH254)/2</f>
        <v>0.70000000000000007</v>
      </c>
      <c r="Z254">
        <f>+('KBOS -- Logan Data'!AI254+'KBED -- Bedford Data'!AI254)/2</f>
        <v>1.4</v>
      </c>
      <c r="AA254">
        <f>+('KBOS -- Logan Data'!AJ254+'KBED -- Bedford Data'!AJ254)/2</f>
        <v>2.4500000000000002</v>
      </c>
      <c r="AB254">
        <f>+('KBOS -- Logan Data'!AK254+'KBED -- Bedford Data'!AK254)/2</f>
        <v>4.5</v>
      </c>
      <c r="AC254">
        <f>+('KBOS -- Logan Data'!AL254+'KBED -- Bedford Data'!AL254)/2</f>
        <v>7.35</v>
      </c>
      <c r="AD254">
        <f>+('KBOS -- Logan Data'!AM254+'KBED -- Bedford Data'!AM254)/2</f>
        <v>11</v>
      </c>
      <c r="AE254">
        <f>+('KBOS -- Logan Data'!AN254+'KBED -- Bedford Data'!AN254)/2</f>
        <v>15.75</v>
      </c>
      <c r="AF254">
        <f>+('KBOS -- Logan Data'!AO254+'KBED -- Bedford Data'!AO254)/2</f>
        <v>22.05</v>
      </c>
      <c r="AG254">
        <f>+('KBOS -- Logan Data'!AP254+'KBED -- Bedford Data'!AP254)/2</f>
        <v>29.049999999999997</v>
      </c>
      <c r="AH254">
        <f>+('KBOS -- Logan Data'!AQ254+'KBED -- Bedford Data'!AQ254)/2</f>
        <v>37.5</v>
      </c>
      <c r="AI254">
        <f>+('KBOS -- Logan Data'!AR254+'KBED -- Bedford Data'!AR254)/2</f>
        <v>47.15</v>
      </c>
    </row>
    <row r="255" spans="1:35" x14ac:dyDescent="0.25">
      <c r="A255" s="1">
        <v>44044</v>
      </c>
      <c r="B255">
        <f>+('KBOS -- Logan Data'!B255+'KBED -- Bedford Data'!B255)/2</f>
        <v>0</v>
      </c>
      <c r="C255">
        <f>+('KBOS -- Logan Data'!C255+'KBED -- Bedford Data'!C255)/2</f>
        <v>0</v>
      </c>
      <c r="D255">
        <f>+('KBOS -- Logan Data'!D255+'KBED -- Bedford Data'!D255)/2</f>
        <v>0</v>
      </c>
      <c r="E255">
        <f>+('KBOS -- Logan Data'!E255+'KBED -- Bedford Data'!E255)/2</f>
        <v>0</v>
      </c>
      <c r="F255">
        <f>+('KBOS -- Logan Data'!F255+'KBED -- Bedford Data'!F255)/2</f>
        <v>0</v>
      </c>
      <c r="G255">
        <f>+('KBOS -- Logan Data'!G255+'KBED -- Bedford Data'!G255)/2</f>
        <v>0</v>
      </c>
      <c r="H255">
        <f>+('KBOS -- Logan Data'!H255+'KBED -- Bedford Data'!H255)/2</f>
        <v>0</v>
      </c>
      <c r="I255">
        <f>+('KBOS -- Logan Data'!I255+'KBED -- Bedford Data'!I255)/2</f>
        <v>0</v>
      </c>
      <c r="J255">
        <f>+('KBOS -- Logan Data'!J255+'KBED -- Bedford Data'!J255)/2</f>
        <v>0</v>
      </c>
      <c r="K255">
        <f>+('KBOS -- Logan Data'!K255+'KBED -- Bedford Data'!K255)/2</f>
        <v>0</v>
      </c>
      <c r="L255">
        <f>+('KBOS -- Logan Data'!L255+'KBED -- Bedford Data'!L255)/2</f>
        <v>0</v>
      </c>
      <c r="M255">
        <f>+('KBOS -- Logan Data'!M255+'KBED -- Bedford Data'!M255)/2</f>
        <v>0</v>
      </c>
      <c r="N255">
        <f>+('KBOS -- Logan Data'!R255+'KBED -- Bedford Data'!R255)/2</f>
        <v>0.1</v>
      </c>
      <c r="O255">
        <f>+('KBOS -- Logan Data'!S255+'KBED -- Bedford Data'!S255)/2</f>
        <v>0.2</v>
      </c>
      <c r="P255">
        <f>+('KBOS -- Logan Data'!T255+'KBED -- Bedford Data'!T255)/2</f>
        <v>0.3</v>
      </c>
      <c r="Q255">
        <f>+('KBOS -- Logan Data'!U255+'KBED -- Bedford Data'!U255)/2</f>
        <v>0.6</v>
      </c>
      <c r="R255">
        <f>+('KBOS -- Logan Data'!V255+'KBED -- Bedford Data'!V255)/2</f>
        <v>0.8</v>
      </c>
      <c r="S255">
        <f>+('KBOS -- Logan Data'!W255+'KBED -- Bedford Data'!W255)/2</f>
        <v>1.1499999999999999</v>
      </c>
      <c r="T255">
        <f>+('KBOS -- Logan Data'!X255+'KBED -- Bedford Data'!X255)/2</f>
        <v>1.6</v>
      </c>
      <c r="U255">
        <f>+('KBOS -- Logan Data'!Y255+'KBED -- Bedford Data'!Y255)/2</f>
        <v>2.0499999999999998</v>
      </c>
      <c r="V255">
        <f>+('KBOS -- Logan Data'!Z255+'KBED -- Bedford Data'!Z255)/2</f>
        <v>2.65</v>
      </c>
      <c r="W255">
        <f>+('KBOS -- Logan Data'!AA255+'KBED -- Bedford Data'!AA255)/2</f>
        <v>3.35</v>
      </c>
      <c r="X255">
        <f>+('KBOS -- Logan Data'!AB255+'KBED -- Bedford Data'!AB255)/2</f>
        <v>4.25</v>
      </c>
      <c r="Y255">
        <f>+('KBOS -- Logan Data'!AH255+'KBED -- Bedford Data'!AH255)/2</f>
        <v>5.5</v>
      </c>
      <c r="Z255">
        <f>+('KBOS -- Logan Data'!AI255+'KBED -- Bedford Data'!AI255)/2</f>
        <v>7.4499999999999993</v>
      </c>
      <c r="AA255">
        <f>+('KBOS -- Logan Data'!AJ255+'KBED -- Bedford Data'!AJ255)/2</f>
        <v>10.25</v>
      </c>
      <c r="AB255">
        <f>+('KBOS -- Logan Data'!AK255+'KBED -- Bedford Data'!AK255)/2</f>
        <v>14</v>
      </c>
      <c r="AC255">
        <f>+('KBOS -- Logan Data'!AL255+'KBED -- Bedford Data'!AL255)/2</f>
        <v>18.8</v>
      </c>
      <c r="AD255">
        <f>+('KBOS -- Logan Data'!AM255+'KBED -- Bedford Data'!AM255)/2</f>
        <v>24.4</v>
      </c>
      <c r="AE255">
        <f>+('KBOS -- Logan Data'!AN255+'KBED -- Bedford Data'!AN255)/2</f>
        <v>31.4</v>
      </c>
      <c r="AF255">
        <f>+('KBOS -- Logan Data'!AO255+'KBED -- Bedford Data'!AO255)/2</f>
        <v>39.950000000000003</v>
      </c>
      <c r="AG255">
        <f>+('KBOS -- Logan Data'!AP255+'KBED -- Bedford Data'!AP255)/2</f>
        <v>49.7</v>
      </c>
      <c r="AH255">
        <f>+('KBOS -- Logan Data'!AQ255+'KBED -- Bedford Data'!AQ255)/2</f>
        <v>60.9</v>
      </c>
      <c r="AI255">
        <f>+('KBOS -- Logan Data'!AR255+'KBED -- Bedford Data'!AR255)/2</f>
        <v>73.25</v>
      </c>
    </row>
    <row r="256" spans="1:35" x14ac:dyDescent="0.25">
      <c r="A256" s="1">
        <v>44075</v>
      </c>
      <c r="B256">
        <f>+('KBOS -- Logan Data'!B256+'KBED -- Bedford Data'!B256)/2</f>
        <v>2.0499999999999998</v>
      </c>
      <c r="C256">
        <f>+('KBOS -- Logan Data'!C256+'KBED -- Bedford Data'!C256)/2</f>
        <v>2.6</v>
      </c>
      <c r="D256">
        <f>+('KBOS -- Logan Data'!D256+'KBED -- Bedford Data'!D256)/2</f>
        <v>3.25</v>
      </c>
      <c r="E256">
        <f>+('KBOS -- Logan Data'!E256+'KBED -- Bedford Data'!E256)/2</f>
        <v>3.9</v>
      </c>
      <c r="F256">
        <f>+('KBOS -- Logan Data'!F256+'KBED -- Bedford Data'!F256)/2</f>
        <v>4.8</v>
      </c>
      <c r="G256">
        <f>+('KBOS -- Logan Data'!G256+'KBED -- Bedford Data'!G256)/2</f>
        <v>5.55</v>
      </c>
      <c r="H256">
        <f>+('KBOS -- Logan Data'!H256+'KBED -- Bedford Data'!H256)/2</f>
        <v>6.5</v>
      </c>
      <c r="I256">
        <f>+('KBOS -- Logan Data'!I256+'KBED -- Bedford Data'!I256)/2</f>
        <v>7.5</v>
      </c>
      <c r="J256">
        <f>+('KBOS -- Logan Data'!J256+'KBED -- Bedford Data'!J256)/2</f>
        <v>8.6000000000000014</v>
      </c>
      <c r="K256">
        <f>+('KBOS -- Logan Data'!K256+'KBED -- Bedford Data'!K256)/2</f>
        <v>10.1</v>
      </c>
      <c r="L256">
        <f>+('KBOS -- Logan Data'!L256+'KBED -- Bedford Data'!L256)/2</f>
        <v>12.05</v>
      </c>
      <c r="M256">
        <f>+('KBOS -- Logan Data'!M256+'KBED -- Bedford Data'!M256)/2</f>
        <v>13.95</v>
      </c>
      <c r="N256">
        <f>+('KBOS -- Logan Data'!R256+'KBED -- Bedford Data'!R256)/2</f>
        <v>16.350000000000001</v>
      </c>
      <c r="O256">
        <f>+('KBOS -- Logan Data'!S256+'KBED -- Bedford Data'!S256)/2</f>
        <v>19</v>
      </c>
      <c r="P256">
        <f>+('KBOS -- Logan Data'!T256+'KBED -- Bedford Data'!T256)/2</f>
        <v>21.9</v>
      </c>
      <c r="Q256">
        <f>+('KBOS -- Logan Data'!U256+'KBED -- Bedford Data'!U256)/2</f>
        <v>25.549999999999997</v>
      </c>
      <c r="R256">
        <f>+('KBOS -- Logan Data'!V256+'KBED -- Bedford Data'!V256)/2</f>
        <v>29.35</v>
      </c>
      <c r="S256">
        <f>+('KBOS -- Logan Data'!W256+'KBED -- Bedford Data'!W256)/2</f>
        <v>33.799999999999997</v>
      </c>
      <c r="T256">
        <f>+('KBOS -- Logan Data'!X256+'KBED -- Bedford Data'!X256)/2</f>
        <v>38.450000000000003</v>
      </c>
      <c r="U256">
        <f>+('KBOS -- Logan Data'!Y256+'KBED -- Bedford Data'!Y256)/2</f>
        <v>44</v>
      </c>
      <c r="V256">
        <f>+('KBOS -- Logan Data'!Z256+'KBED -- Bedford Data'!Z256)/2</f>
        <v>50.2</v>
      </c>
      <c r="W256">
        <f>+('KBOS -- Logan Data'!AA256+'KBED -- Bedford Data'!AA256)/2</f>
        <v>57</v>
      </c>
      <c r="X256">
        <f>+('KBOS -- Logan Data'!AB256+'KBED -- Bedford Data'!AB256)/2</f>
        <v>65.400000000000006</v>
      </c>
      <c r="Y256">
        <f>+('KBOS -- Logan Data'!AH256+'KBED -- Bedford Data'!AH256)/2</f>
        <v>74.25</v>
      </c>
      <c r="Z256">
        <f>+('KBOS -- Logan Data'!AI256+'KBED -- Bedford Data'!AI256)/2</f>
        <v>84.5</v>
      </c>
      <c r="AA256">
        <f>+('KBOS -- Logan Data'!AJ256+'KBED -- Bedford Data'!AJ256)/2</f>
        <v>95.25</v>
      </c>
      <c r="AB256">
        <f>+('KBOS -- Logan Data'!AK256+'KBED -- Bedford Data'!AK256)/2</f>
        <v>107.55000000000001</v>
      </c>
      <c r="AC256">
        <f>+('KBOS -- Logan Data'!AL256+'KBED -- Bedford Data'!AL256)/2</f>
        <v>121.1</v>
      </c>
      <c r="AD256">
        <f>+('KBOS -- Logan Data'!AM256+'KBED -- Bedford Data'!AM256)/2</f>
        <v>135.75</v>
      </c>
      <c r="AE256">
        <f>+('KBOS -- Logan Data'!AN256+'KBED -- Bedford Data'!AN256)/2</f>
        <v>152.30000000000001</v>
      </c>
      <c r="AF256">
        <f>+('KBOS -- Logan Data'!AO256+'KBED -- Bedford Data'!AO256)/2</f>
        <v>169.75</v>
      </c>
      <c r="AG256">
        <f>+('KBOS -- Logan Data'!AP256+'KBED -- Bedford Data'!AP256)/2</f>
        <v>188.45</v>
      </c>
      <c r="AH256">
        <f>+('KBOS -- Logan Data'!AQ256+'KBED -- Bedford Data'!AQ256)/2</f>
        <v>208</v>
      </c>
      <c r="AI256">
        <f>+('KBOS -- Logan Data'!AR256+'KBED -- Bedford Data'!AR256)/2</f>
        <v>229.05</v>
      </c>
    </row>
    <row r="257" spans="1:35" x14ac:dyDescent="0.25">
      <c r="A257" s="1">
        <v>44105</v>
      </c>
      <c r="B257">
        <f>+('KBOS -- Logan Data'!B257+'KBED -- Bedford Data'!B257)/2</f>
        <v>16.55</v>
      </c>
      <c r="C257">
        <f>+('KBOS -- Logan Data'!C257+'KBED -- Bedford Data'!C257)/2</f>
        <v>19.049999999999997</v>
      </c>
      <c r="D257">
        <f>+('KBOS -- Logan Data'!D257+'KBED -- Bedford Data'!D257)/2</f>
        <v>21.85</v>
      </c>
      <c r="E257">
        <f>+('KBOS -- Logan Data'!E257+'KBED -- Bedford Data'!E257)/2</f>
        <v>24.900000000000002</v>
      </c>
      <c r="F257">
        <f>+('KBOS -- Logan Data'!F257+'KBED -- Bedford Data'!F257)/2</f>
        <v>28.3</v>
      </c>
      <c r="G257">
        <f>+('KBOS -- Logan Data'!G257+'KBED -- Bedford Data'!G257)/2</f>
        <v>32.15</v>
      </c>
      <c r="H257">
        <f>+('KBOS -- Logan Data'!H257+'KBED -- Bedford Data'!H257)/2</f>
        <v>36.700000000000003</v>
      </c>
      <c r="I257">
        <f>+('KBOS -- Logan Data'!I257+'KBED -- Bedford Data'!I257)/2</f>
        <v>42</v>
      </c>
      <c r="J257">
        <f>+('KBOS -- Logan Data'!J257+'KBED -- Bedford Data'!J257)/2</f>
        <v>48.35</v>
      </c>
      <c r="K257">
        <f>+('KBOS -- Logan Data'!K257+'KBED -- Bedford Data'!K257)/2</f>
        <v>55.1</v>
      </c>
      <c r="L257">
        <f>+('KBOS -- Logan Data'!L257+'KBED -- Bedford Data'!L257)/2</f>
        <v>63.05</v>
      </c>
      <c r="M257">
        <f>+('KBOS -- Logan Data'!M257+'KBED -- Bedford Data'!M257)/2</f>
        <v>71.7</v>
      </c>
      <c r="N257">
        <f>+('KBOS -- Logan Data'!R257+'KBED -- Bedford Data'!R257)/2</f>
        <v>81.400000000000006</v>
      </c>
      <c r="O257">
        <f>+('KBOS -- Logan Data'!S257+'KBED -- Bedford Data'!S257)/2</f>
        <v>92.4</v>
      </c>
      <c r="P257">
        <f>+('KBOS -- Logan Data'!T257+'KBED -- Bedford Data'!T257)/2</f>
        <v>104.25</v>
      </c>
      <c r="Q257">
        <f>+('KBOS -- Logan Data'!U257+'KBED -- Bedford Data'!U257)/2</f>
        <v>118.1</v>
      </c>
      <c r="R257">
        <f>+('KBOS -- Logan Data'!V257+'KBED -- Bedford Data'!V257)/2</f>
        <v>132.85</v>
      </c>
      <c r="S257">
        <f>+('KBOS -- Logan Data'!W257+'KBED -- Bedford Data'!W257)/2</f>
        <v>148.94999999999999</v>
      </c>
      <c r="T257">
        <f>+('KBOS -- Logan Data'!X257+'KBED -- Bedford Data'!X257)/2</f>
        <v>166.7</v>
      </c>
      <c r="U257">
        <f>+('KBOS -- Logan Data'!Y257+'KBED -- Bedford Data'!Y257)/2</f>
        <v>186.05</v>
      </c>
      <c r="V257">
        <f>+('KBOS -- Logan Data'!Z257+'KBED -- Bedford Data'!Z257)/2</f>
        <v>207.5</v>
      </c>
      <c r="W257">
        <f>+('KBOS -- Logan Data'!AA257+'KBED -- Bedford Data'!AA257)/2</f>
        <v>230.1</v>
      </c>
      <c r="X257">
        <f>+('KBOS -- Logan Data'!AB257+'KBED -- Bedford Data'!AB257)/2</f>
        <v>253.75</v>
      </c>
      <c r="Y257">
        <f>+('KBOS -- Logan Data'!AH257+'KBED -- Bedford Data'!AH257)/2</f>
        <v>278.35000000000002</v>
      </c>
      <c r="Z257">
        <f>+('KBOS -- Logan Data'!AI257+'KBED -- Bedford Data'!AI257)/2</f>
        <v>303.54999999999995</v>
      </c>
      <c r="AA257">
        <f>+('KBOS -- Logan Data'!AJ257+'KBED -- Bedford Data'!AJ257)/2</f>
        <v>329.9</v>
      </c>
      <c r="AB257">
        <f>+('KBOS -- Logan Data'!AK257+'KBED -- Bedford Data'!AK257)/2</f>
        <v>356.45</v>
      </c>
      <c r="AC257">
        <f>+('KBOS -- Logan Data'!AL257+'KBED -- Bedford Data'!AL257)/2</f>
        <v>383.79999999999995</v>
      </c>
      <c r="AD257">
        <f>+('KBOS -- Logan Data'!AM257+'KBED -- Bedford Data'!AM257)/2</f>
        <v>411.5</v>
      </c>
      <c r="AE257">
        <f>+('KBOS -- Logan Data'!AN257+'KBED -- Bedford Data'!AN257)/2</f>
        <v>440</v>
      </c>
      <c r="AF257">
        <f>+('KBOS -- Logan Data'!AO257+'KBED -- Bedford Data'!AO257)/2</f>
        <v>468.95</v>
      </c>
      <c r="AG257">
        <f>+('KBOS -- Logan Data'!AP257+'KBED -- Bedford Data'!AP257)/2</f>
        <v>498.25</v>
      </c>
      <c r="AH257">
        <f>+('KBOS -- Logan Data'!AQ257+'KBED -- Bedford Data'!AQ257)/2</f>
        <v>527.95000000000005</v>
      </c>
      <c r="AI257">
        <f>+('KBOS -- Logan Data'!AR257+'KBED -- Bedford Data'!AR257)/2</f>
        <v>558.09999999999991</v>
      </c>
    </row>
    <row r="258" spans="1:35" x14ac:dyDescent="0.25">
      <c r="A258" s="1">
        <v>44136</v>
      </c>
      <c r="B258">
        <f>+('KBOS -- Logan Data'!B258+'KBED -- Bedford Data'!B258)/2</f>
        <v>40.75</v>
      </c>
      <c r="C258">
        <f>+('KBOS -- Logan Data'!C258+'KBED -- Bedford Data'!C258)/2</f>
        <v>47.75</v>
      </c>
      <c r="D258">
        <f>+('KBOS -- Logan Data'!D258+'KBED -- Bedford Data'!D258)/2</f>
        <v>55.599999999999994</v>
      </c>
      <c r="E258">
        <f>+('KBOS -- Logan Data'!E258+'KBED -- Bedford Data'!E258)/2</f>
        <v>64.8</v>
      </c>
      <c r="F258">
        <f>+('KBOS -- Logan Data'!F258+'KBED -- Bedford Data'!F258)/2</f>
        <v>75</v>
      </c>
      <c r="G258">
        <f>+('KBOS -- Logan Data'!G258+'KBED -- Bedford Data'!G258)/2</f>
        <v>86.1</v>
      </c>
      <c r="H258">
        <f>+('KBOS -- Logan Data'!H258+'KBED -- Bedford Data'!H258)/2</f>
        <v>98.8</v>
      </c>
      <c r="I258">
        <f>+('KBOS -- Logan Data'!I258+'KBED -- Bedford Data'!I258)/2</f>
        <v>112</v>
      </c>
      <c r="J258">
        <f>+('KBOS -- Logan Data'!J258+'KBED -- Bedford Data'!J258)/2</f>
        <v>126.5</v>
      </c>
      <c r="K258">
        <f>+('KBOS -- Logan Data'!K258+'KBED -- Bedford Data'!K258)/2</f>
        <v>141.9</v>
      </c>
      <c r="L258">
        <f>+('KBOS -- Logan Data'!L258+'KBED -- Bedford Data'!L258)/2</f>
        <v>158.6</v>
      </c>
      <c r="M258">
        <f>+('KBOS -- Logan Data'!M258+'KBED -- Bedford Data'!M258)/2</f>
        <v>176.55</v>
      </c>
      <c r="N258">
        <f>+('KBOS -- Logan Data'!R258+'KBED -- Bedford Data'!R258)/2</f>
        <v>195.60000000000002</v>
      </c>
      <c r="O258">
        <f>+('KBOS -- Logan Data'!S258+'KBED -- Bedford Data'!S258)/2</f>
        <v>215.8</v>
      </c>
      <c r="P258">
        <f>+('KBOS -- Logan Data'!T258+'KBED -- Bedford Data'!T258)/2</f>
        <v>237</v>
      </c>
      <c r="Q258">
        <f>+('KBOS -- Logan Data'!U258+'KBED -- Bedford Data'!U258)/2</f>
        <v>259.05</v>
      </c>
      <c r="R258">
        <f>+('KBOS -- Logan Data'!V258+'KBED -- Bedford Data'!V258)/2</f>
        <v>281.45</v>
      </c>
      <c r="S258">
        <f>+('KBOS -- Logan Data'!W258+'KBED -- Bedford Data'!W258)/2</f>
        <v>304.5</v>
      </c>
      <c r="T258">
        <f>+('KBOS -- Logan Data'!X258+'KBED -- Bedford Data'!X258)/2</f>
        <v>328.04999999999995</v>
      </c>
      <c r="U258">
        <f>+('KBOS -- Logan Data'!Y258+'KBED -- Bedford Data'!Y258)/2</f>
        <v>352</v>
      </c>
      <c r="V258">
        <f>+('KBOS -- Logan Data'!Z258+'KBED -- Bedford Data'!Z258)/2</f>
        <v>376.5</v>
      </c>
      <c r="W258">
        <f>+('KBOS -- Logan Data'!AA258+'KBED -- Bedford Data'!AA258)/2</f>
        <v>401.65</v>
      </c>
      <c r="X258">
        <f>+('KBOS -- Logan Data'!AB258+'KBED -- Bedford Data'!AB258)/2</f>
        <v>427.2</v>
      </c>
      <c r="Y258">
        <f>+('KBOS -- Logan Data'!AH258+'KBED -- Bedford Data'!AH258)/2</f>
        <v>453.29999999999995</v>
      </c>
      <c r="Z258">
        <f>+('KBOS -- Logan Data'!AI258+'KBED -- Bedford Data'!AI258)/2</f>
        <v>479.95</v>
      </c>
      <c r="AA258">
        <f>+('KBOS -- Logan Data'!AJ258+'KBED -- Bedford Data'!AJ258)/2</f>
        <v>506.79999999999995</v>
      </c>
      <c r="AB258">
        <f>+('KBOS -- Logan Data'!AK258+'KBED -- Bedford Data'!AK258)/2</f>
        <v>533.95000000000005</v>
      </c>
      <c r="AC258">
        <f>+('KBOS -- Logan Data'!AL258+'KBED -- Bedford Data'!AL258)/2</f>
        <v>561.54999999999995</v>
      </c>
      <c r="AD258">
        <f>+('KBOS -- Logan Data'!AM258+'KBED -- Bedford Data'!AM258)/2</f>
        <v>589.70000000000005</v>
      </c>
      <c r="AE258">
        <f>+('KBOS -- Logan Data'!AN258+'KBED -- Bedford Data'!AN258)/2</f>
        <v>617.79999999999995</v>
      </c>
      <c r="AF258">
        <f>+('KBOS -- Logan Data'!AO258+'KBED -- Bedford Data'!AO258)/2</f>
        <v>646.25</v>
      </c>
      <c r="AG258">
        <f>+('KBOS -- Logan Data'!AP258+'KBED -- Bedford Data'!AP258)/2</f>
        <v>674.75</v>
      </c>
      <c r="AH258">
        <f>+('KBOS -- Logan Data'!AQ258+'KBED -- Bedford Data'!AQ258)/2</f>
        <v>703.55</v>
      </c>
      <c r="AI258">
        <f>+('KBOS -- Logan Data'!AR258+'KBED -- Bedford Data'!AR258)/2</f>
        <v>732.6</v>
      </c>
    </row>
    <row r="259" spans="1:35" x14ac:dyDescent="0.25">
      <c r="A259" s="1">
        <v>44166</v>
      </c>
      <c r="B259">
        <f>+('KBOS -- Logan Data'!B259+'KBED -- Bedford Data'!B259)/2</f>
        <v>174.35</v>
      </c>
      <c r="C259">
        <f>+('KBOS -- Logan Data'!C259+'KBED -- Bedford Data'!C259)/2</f>
        <v>195.4</v>
      </c>
      <c r="D259">
        <f>+('KBOS -- Logan Data'!D259+'KBED -- Bedford Data'!D259)/2</f>
        <v>217.1</v>
      </c>
      <c r="E259">
        <f>+('KBOS -- Logan Data'!E259+'KBED -- Bedford Data'!E259)/2</f>
        <v>239.5</v>
      </c>
      <c r="F259">
        <f>+('KBOS -- Logan Data'!F259+'KBED -- Bedford Data'!F259)/2</f>
        <v>262.75</v>
      </c>
      <c r="G259">
        <f>+('KBOS -- Logan Data'!G259+'KBED -- Bedford Data'!G259)/2</f>
        <v>287.25</v>
      </c>
      <c r="H259">
        <f>+('KBOS -- Logan Data'!H259+'KBED -- Bedford Data'!H259)/2</f>
        <v>312.75</v>
      </c>
      <c r="I259">
        <f>+('KBOS -- Logan Data'!I259+'KBED -- Bedford Data'!I259)/2</f>
        <v>338.95</v>
      </c>
      <c r="J259">
        <f>+('KBOS -- Logan Data'!J259+'KBED -- Bedford Data'!J259)/2</f>
        <v>365.6</v>
      </c>
      <c r="K259">
        <f>+('KBOS -- Logan Data'!K259+'KBED -- Bedford Data'!K259)/2</f>
        <v>392.8</v>
      </c>
      <c r="L259">
        <f>+('KBOS -- Logan Data'!L259+'KBED -- Bedford Data'!L259)/2</f>
        <v>420.35</v>
      </c>
      <c r="M259">
        <f>+('KBOS -- Logan Data'!M259+'KBED -- Bedford Data'!M259)/2</f>
        <v>448.15</v>
      </c>
      <c r="N259">
        <f>+('KBOS -- Logan Data'!R259+'KBED -- Bedford Data'!R259)/2</f>
        <v>476.45</v>
      </c>
      <c r="O259">
        <f>+('KBOS -- Logan Data'!S259+'KBED -- Bedford Data'!S259)/2</f>
        <v>504.9</v>
      </c>
      <c r="P259">
        <f>+('KBOS -- Logan Data'!T259+'KBED -- Bedford Data'!T259)/2</f>
        <v>533.70000000000005</v>
      </c>
      <c r="Q259">
        <f>+('KBOS -- Logan Data'!U259+'KBED -- Bedford Data'!U259)/2</f>
        <v>562.84999999999991</v>
      </c>
      <c r="R259">
        <f>+('KBOS -- Logan Data'!V259+'KBED -- Bedford Data'!V259)/2</f>
        <v>592.09999999999991</v>
      </c>
      <c r="S259">
        <f>+('KBOS -- Logan Data'!W259+'KBED -- Bedford Data'!W259)/2</f>
        <v>621.5</v>
      </c>
      <c r="T259">
        <f>+('KBOS -- Logan Data'!X259+'KBED -- Bedford Data'!X259)/2</f>
        <v>651.15000000000009</v>
      </c>
      <c r="U259">
        <f>+('KBOS -- Logan Data'!Y259+'KBED -- Bedford Data'!Y259)/2</f>
        <v>680.95</v>
      </c>
      <c r="V259">
        <f>+('KBOS -- Logan Data'!Z259+'KBED -- Bedford Data'!Z259)/2</f>
        <v>710.9</v>
      </c>
      <c r="W259">
        <f>+('KBOS -- Logan Data'!AA259+'KBED -- Bedford Data'!AA259)/2</f>
        <v>741.15</v>
      </c>
      <c r="X259">
        <f>+('KBOS -- Logan Data'!AB259+'KBED -- Bedford Data'!AB259)/2</f>
        <v>771.45</v>
      </c>
      <c r="Y259">
        <f>+('KBOS -- Logan Data'!AH259+'KBED -- Bedford Data'!AH259)/2</f>
        <v>801.95</v>
      </c>
      <c r="Z259">
        <f>+('KBOS -- Logan Data'!AI259+'KBED -- Bedford Data'!AI259)/2</f>
        <v>832.6</v>
      </c>
      <c r="AA259">
        <f>+('KBOS -- Logan Data'!AJ259+'KBED -- Bedford Data'!AJ259)/2</f>
        <v>863.40000000000009</v>
      </c>
      <c r="AB259">
        <f>+('KBOS -- Logan Data'!AK259+'KBED -- Bedford Data'!AK259)/2</f>
        <v>894.35</v>
      </c>
      <c r="AC259">
        <f>+('KBOS -- Logan Data'!AL259+'KBED -- Bedford Data'!AL259)/2</f>
        <v>925.35</v>
      </c>
      <c r="AD259">
        <f>+('KBOS -- Logan Data'!AM259+'KBED -- Bedford Data'!AM259)/2</f>
        <v>956.35</v>
      </c>
      <c r="AE259">
        <f>+('KBOS -- Logan Data'!AN259+'KBED -- Bedford Data'!AN259)/2</f>
        <v>987.35</v>
      </c>
      <c r="AF259">
        <f>+('KBOS -- Logan Data'!AO259+'KBED -- Bedford Data'!AO259)/2</f>
        <v>1018.3499999999999</v>
      </c>
      <c r="AG259">
        <f>+('KBOS -- Logan Data'!AP259+'KBED -- Bedford Data'!AP259)/2</f>
        <v>1049.3499999999999</v>
      </c>
      <c r="AH259">
        <f>+('KBOS -- Logan Data'!AQ259+'KBED -- Bedford Data'!AQ259)/2</f>
        <v>1080.3499999999999</v>
      </c>
      <c r="AI259">
        <f>+('KBOS -- Logan Data'!AR259+'KBED -- Bedford Data'!AR259)/2</f>
        <v>1111.3499999999999</v>
      </c>
    </row>
    <row r="260" spans="1:35" x14ac:dyDescent="0.25">
      <c r="A260" s="1">
        <v>44197</v>
      </c>
      <c r="B260">
        <f>+('KBOS -- Logan Data'!B260+'KBED -- Bedford Data'!B260)/2</f>
        <v>252.85</v>
      </c>
      <c r="C260">
        <f>+('KBOS -- Logan Data'!C260+'KBED -- Bedford Data'!C260)/2</f>
        <v>279.70000000000005</v>
      </c>
      <c r="D260">
        <f>+('KBOS -- Logan Data'!D260+'KBED -- Bedford Data'!D260)/2</f>
        <v>307.55</v>
      </c>
      <c r="E260">
        <f>+('KBOS -- Logan Data'!E260+'KBED -- Bedford Data'!E260)/2</f>
        <v>336.35</v>
      </c>
      <c r="F260">
        <f>+('KBOS -- Logan Data'!F260+'KBED -- Bedford Data'!F260)/2</f>
        <v>365.85</v>
      </c>
      <c r="G260">
        <f>+('KBOS -- Logan Data'!G260+'KBED -- Bedford Data'!G260)/2</f>
        <v>395.9</v>
      </c>
      <c r="H260">
        <f>+('KBOS -- Logan Data'!H260+'KBED -- Bedford Data'!H260)/2</f>
        <v>426.3</v>
      </c>
      <c r="I260">
        <f>+('KBOS -- Logan Data'!I260+'KBED -- Bedford Data'!I260)/2</f>
        <v>456.95000000000005</v>
      </c>
      <c r="J260">
        <f>+('KBOS -- Logan Data'!J260+'KBED -- Bedford Data'!J260)/2</f>
        <v>487.65</v>
      </c>
      <c r="K260">
        <f>+('KBOS -- Logan Data'!K260+'KBED -- Bedford Data'!K260)/2</f>
        <v>518.4</v>
      </c>
      <c r="L260">
        <f>+('KBOS -- Logan Data'!L260+'KBED -- Bedford Data'!L260)/2</f>
        <v>549.25</v>
      </c>
      <c r="M260">
        <f>+('KBOS -- Logan Data'!M260+'KBED -- Bedford Data'!M260)/2</f>
        <v>580.1</v>
      </c>
      <c r="N260">
        <f>+('KBOS -- Logan Data'!R260+'KBED -- Bedford Data'!R260)/2</f>
        <v>610.95000000000005</v>
      </c>
      <c r="O260">
        <f>+('KBOS -- Logan Data'!S260+'KBED -- Bedford Data'!S260)/2</f>
        <v>641.9</v>
      </c>
      <c r="P260">
        <f>+('KBOS -- Logan Data'!T260+'KBED -- Bedford Data'!T260)/2</f>
        <v>672.85</v>
      </c>
      <c r="Q260">
        <f>+('KBOS -- Logan Data'!U260+'KBED -- Bedford Data'!U260)/2</f>
        <v>703.85</v>
      </c>
      <c r="R260">
        <f>+('KBOS -- Logan Data'!V260+'KBED -- Bedford Data'!V260)/2</f>
        <v>734.85</v>
      </c>
      <c r="S260">
        <f>+('KBOS -- Logan Data'!W260+'KBED -- Bedford Data'!W260)/2</f>
        <v>765.85</v>
      </c>
      <c r="T260">
        <f>+('KBOS -- Logan Data'!X260+'KBED -- Bedford Data'!X260)/2</f>
        <v>796.85</v>
      </c>
      <c r="U260">
        <f>+('KBOS -- Logan Data'!Y260+'KBED -- Bedford Data'!Y260)/2</f>
        <v>827.85</v>
      </c>
      <c r="V260">
        <f>+('KBOS -- Logan Data'!Z260+'KBED -- Bedford Data'!Z260)/2</f>
        <v>858.85</v>
      </c>
      <c r="W260">
        <f>+('KBOS -- Logan Data'!AA260+'KBED -- Bedford Data'!AA260)/2</f>
        <v>889.85</v>
      </c>
      <c r="X260">
        <f>+('KBOS -- Logan Data'!AB260+'KBED -- Bedford Data'!AB260)/2</f>
        <v>920.85</v>
      </c>
      <c r="Y260">
        <f>+('KBOS -- Logan Data'!AH260+'KBED -- Bedford Data'!AH260)/2</f>
        <v>951.85</v>
      </c>
      <c r="Z260">
        <f>+('KBOS -- Logan Data'!AI260+'KBED -- Bedford Data'!AI260)/2</f>
        <v>982.85</v>
      </c>
      <c r="AA260">
        <f>+('KBOS -- Logan Data'!AJ260+'KBED -- Bedford Data'!AJ260)/2</f>
        <v>1013.85</v>
      </c>
      <c r="AB260">
        <f>+('KBOS -- Logan Data'!AK260+'KBED -- Bedford Data'!AK260)/2</f>
        <v>1044.8499999999999</v>
      </c>
      <c r="AC260">
        <f>+('KBOS -- Logan Data'!AL260+'KBED -- Bedford Data'!AL260)/2</f>
        <v>1075.8499999999999</v>
      </c>
      <c r="AD260">
        <f>+('KBOS -- Logan Data'!AM260+'KBED -- Bedford Data'!AM260)/2</f>
        <v>1106.8499999999999</v>
      </c>
      <c r="AE260">
        <f>+('KBOS -- Logan Data'!AN260+'KBED -- Bedford Data'!AN260)/2</f>
        <v>1137.8499999999999</v>
      </c>
      <c r="AF260">
        <f>+('KBOS -- Logan Data'!AO260+'KBED -- Bedford Data'!AO260)/2</f>
        <v>1168.8499999999999</v>
      </c>
      <c r="AG260">
        <f>+('KBOS -- Logan Data'!AP260+'KBED -- Bedford Data'!AP260)/2</f>
        <v>1199.8499999999999</v>
      </c>
      <c r="AH260">
        <f>+('KBOS -- Logan Data'!AQ260+'KBED -- Bedford Data'!AQ260)/2</f>
        <v>1230.8499999999999</v>
      </c>
      <c r="AI260">
        <f>+('KBOS -- Logan Data'!AR260+'KBED -- Bedford Data'!AR260)/2</f>
        <v>1261.8499999999999</v>
      </c>
    </row>
    <row r="261" spans="1:35" x14ac:dyDescent="0.25">
      <c r="A261" s="1">
        <v>44228</v>
      </c>
      <c r="B261">
        <f>+('KBOS -- Logan Data'!B261+'KBED -- Bedford Data'!B261)/2</f>
        <v>247.8</v>
      </c>
      <c r="C261">
        <f>+('KBOS -- Logan Data'!C261+'KBED -- Bedford Data'!C261)/2</f>
        <v>272.29999999999995</v>
      </c>
      <c r="D261">
        <f>+('KBOS -- Logan Data'!D261+'KBED -- Bedford Data'!D261)/2</f>
        <v>297.79999999999995</v>
      </c>
      <c r="E261">
        <f>+('KBOS -- Logan Data'!E261+'KBED -- Bedford Data'!E261)/2</f>
        <v>323.64999999999998</v>
      </c>
      <c r="F261">
        <f>+('KBOS -- Logan Data'!F261+'KBED -- Bedford Data'!F261)/2</f>
        <v>350</v>
      </c>
      <c r="G261">
        <f>+('KBOS -- Logan Data'!G261+'KBED -- Bedford Data'!G261)/2</f>
        <v>376.75</v>
      </c>
      <c r="H261">
        <f>+('KBOS -- Logan Data'!H261+'KBED -- Bedford Data'!H261)/2</f>
        <v>403.85</v>
      </c>
      <c r="I261">
        <f>+('KBOS -- Logan Data'!I261+'KBED -- Bedford Data'!I261)/2</f>
        <v>431.20000000000005</v>
      </c>
      <c r="J261">
        <f>+('KBOS -- Logan Data'!J261+'KBED -- Bedford Data'!J261)/2</f>
        <v>458.7</v>
      </c>
      <c r="K261">
        <f>+('KBOS -- Logan Data'!K261+'KBED -- Bedford Data'!K261)/2</f>
        <v>486.40000000000003</v>
      </c>
      <c r="L261">
        <f>+('KBOS -- Logan Data'!L261+'KBED -- Bedford Data'!L261)/2</f>
        <v>514.29999999999995</v>
      </c>
      <c r="M261">
        <f>+('KBOS -- Logan Data'!M261+'KBED -- Bedford Data'!M261)/2</f>
        <v>542.25</v>
      </c>
      <c r="N261">
        <f>+('KBOS -- Logan Data'!R261+'KBED -- Bedford Data'!R261)/2</f>
        <v>570.25</v>
      </c>
      <c r="O261">
        <f>+('KBOS -- Logan Data'!S261+'KBED -- Bedford Data'!S261)/2</f>
        <v>598.25</v>
      </c>
      <c r="P261">
        <f>+('KBOS -- Logan Data'!T261+'KBED -- Bedford Data'!T261)/2</f>
        <v>626.25</v>
      </c>
      <c r="Q261">
        <f>+('KBOS -- Logan Data'!U261+'KBED -- Bedford Data'!U261)/2</f>
        <v>654.25</v>
      </c>
      <c r="R261">
        <f>+('KBOS -- Logan Data'!V261+'KBED -- Bedford Data'!V261)/2</f>
        <v>682.25</v>
      </c>
      <c r="S261">
        <f>+('KBOS -- Logan Data'!W261+'KBED -- Bedford Data'!W261)/2</f>
        <v>710.25</v>
      </c>
      <c r="T261">
        <f>+('KBOS -- Logan Data'!X261+'KBED -- Bedford Data'!X261)/2</f>
        <v>738.25</v>
      </c>
      <c r="U261">
        <f>+('KBOS -- Logan Data'!Y261+'KBED -- Bedford Data'!Y261)/2</f>
        <v>766.25</v>
      </c>
      <c r="V261">
        <f>+('KBOS -- Logan Data'!Z261+'KBED -- Bedford Data'!Z261)/2</f>
        <v>794.25</v>
      </c>
      <c r="W261">
        <f>+('KBOS -- Logan Data'!AA261+'KBED -- Bedford Data'!AA261)/2</f>
        <v>822.25</v>
      </c>
      <c r="X261">
        <f>+('KBOS -- Logan Data'!AB261+'KBED -- Bedford Data'!AB261)/2</f>
        <v>850.25</v>
      </c>
      <c r="Y261">
        <f>+('KBOS -- Logan Data'!AH261+'KBED -- Bedford Data'!AH261)/2</f>
        <v>878.25</v>
      </c>
      <c r="Z261">
        <f>+('KBOS -- Logan Data'!AI261+'KBED -- Bedford Data'!AI261)/2</f>
        <v>906.25</v>
      </c>
      <c r="AA261">
        <f>+('KBOS -- Logan Data'!AJ261+'KBED -- Bedford Data'!AJ261)/2</f>
        <v>934.25</v>
      </c>
      <c r="AB261">
        <f>+('KBOS -- Logan Data'!AK261+'KBED -- Bedford Data'!AK261)/2</f>
        <v>962.25</v>
      </c>
      <c r="AC261">
        <f>+('KBOS -- Logan Data'!AL261+'KBED -- Bedford Data'!AL261)/2</f>
        <v>990.25</v>
      </c>
      <c r="AD261">
        <f>+('KBOS -- Logan Data'!AM261+'KBED -- Bedford Data'!AM261)/2</f>
        <v>1018.25</v>
      </c>
      <c r="AE261">
        <f>+('KBOS -- Logan Data'!AN261+'KBED -- Bedford Data'!AN261)/2</f>
        <v>1046.25</v>
      </c>
      <c r="AF261">
        <f>+('KBOS -- Logan Data'!AO261+'KBED -- Bedford Data'!AO261)/2</f>
        <v>1074.25</v>
      </c>
      <c r="AG261">
        <f>+('KBOS -- Logan Data'!AP261+'KBED -- Bedford Data'!AP261)/2</f>
        <v>1102.25</v>
      </c>
      <c r="AH261">
        <f>+('KBOS -- Logan Data'!AQ261+'KBED -- Bedford Data'!AQ261)/2</f>
        <v>1130.25</v>
      </c>
      <c r="AI261">
        <f>+('KBOS -- Logan Data'!AR261+'KBED -- Bedford Data'!AR261)/2</f>
        <v>1158.25</v>
      </c>
    </row>
    <row r="262" spans="1:35" x14ac:dyDescent="0.25">
      <c r="A262" s="1">
        <v>44256</v>
      </c>
      <c r="B262">
        <f>+('KBOS -- Logan Data'!B262+'KBED -- Bedford Data'!B262)/2</f>
        <v>115.15</v>
      </c>
      <c r="C262">
        <f>+('KBOS -- Logan Data'!C262+'KBED -- Bedford Data'!C262)/2</f>
        <v>128.44999999999999</v>
      </c>
      <c r="D262">
        <f>+('KBOS -- Logan Data'!D262+'KBED -- Bedford Data'!D262)/2</f>
        <v>142.94999999999999</v>
      </c>
      <c r="E262">
        <f>+('KBOS -- Logan Data'!E262+'KBED -- Bedford Data'!E262)/2</f>
        <v>158.05000000000001</v>
      </c>
      <c r="F262">
        <f>+('KBOS -- Logan Data'!F262+'KBED -- Bedford Data'!F262)/2</f>
        <v>173.95</v>
      </c>
      <c r="G262">
        <f>+('KBOS -- Logan Data'!G262+'KBED -- Bedford Data'!G262)/2</f>
        <v>190.5</v>
      </c>
      <c r="H262">
        <f>+('KBOS -- Logan Data'!H262+'KBED -- Bedford Data'!H262)/2</f>
        <v>208.1</v>
      </c>
      <c r="I262">
        <f>+('KBOS -- Logan Data'!I262+'KBED -- Bedford Data'!I262)/2</f>
        <v>226.4</v>
      </c>
      <c r="J262">
        <f>+('KBOS -- Logan Data'!J262+'KBED -- Bedford Data'!J262)/2</f>
        <v>245.65</v>
      </c>
      <c r="K262">
        <f>+('KBOS -- Logan Data'!K262+'KBED -- Bedford Data'!K262)/2</f>
        <v>266.10000000000002</v>
      </c>
      <c r="L262">
        <f>+('KBOS -- Logan Data'!L262+'KBED -- Bedford Data'!L262)/2</f>
        <v>287.14999999999998</v>
      </c>
      <c r="M262">
        <f>+('KBOS -- Logan Data'!M262+'KBED -- Bedford Data'!M262)/2</f>
        <v>309.05</v>
      </c>
      <c r="N262">
        <f>+('KBOS -- Logan Data'!R262+'KBED -- Bedford Data'!R262)/2</f>
        <v>332</v>
      </c>
      <c r="O262">
        <f>+('KBOS -- Logan Data'!S262+'KBED -- Bedford Data'!S262)/2</f>
        <v>355.6</v>
      </c>
      <c r="P262">
        <f>+('KBOS -- Logan Data'!T262+'KBED -- Bedford Data'!T262)/2</f>
        <v>379.9</v>
      </c>
      <c r="Q262">
        <f>+('KBOS -- Logan Data'!U262+'KBED -- Bedford Data'!U262)/2</f>
        <v>404.75</v>
      </c>
      <c r="R262">
        <f>+('KBOS -- Logan Data'!V262+'KBED -- Bedford Data'!V262)/2</f>
        <v>430.15</v>
      </c>
      <c r="S262">
        <f>+('KBOS -- Logan Data'!W262+'KBED -- Bedford Data'!W262)/2</f>
        <v>456.1</v>
      </c>
      <c r="T262">
        <f>+('KBOS -- Logan Data'!X262+'KBED -- Bedford Data'!X262)/2</f>
        <v>482.65</v>
      </c>
      <c r="U262">
        <f>+('KBOS -- Logan Data'!Y262+'KBED -- Bedford Data'!Y262)/2</f>
        <v>509.65</v>
      </c>
      <c r="V262">
        <f>+('KBOS -- Logan Data'!Z262+'KBED -- Bedford Data'!Z262)/2</f>
        <v>537.1</v>
      </c>
      <c r="W262">
        <f>+('KBOS -- Logan Data'!AA262+'KBED -- Bedford Data'!AA262)/2</f>
        <v>565.25</v>
      </c>
      <c r="X262">
        <f>+('KBOS -- Logan Data'!AB262+'KBED -- Bedford Data'!AB262)/2</f>
        <v>593.79999999999995</v>
      </c>
      <c r="Y262">
        <f>+('KBOS -- Logan Data'!AH262+'KBED -- Bedford Data'!AH262)/2</f>
        <v>622.70000000000005</v>
      </c>
      <c r="Z262">
        <f>+('KBOS -- Logan Data'!AI262+'KBED -- Bedford Data'!AI262)/2</f>
        <v>651.90000000000009</v>
      </c>
      <c r="AA262">
        <f>+('KBOS -- Logan Data'!AJ262+'KBED -- Bedford Data'!AJ262)/2</f>
        <v>681.3</v>
      </c>
      <c r="AB262">
        <f>+('KBOS -- Logan Data'!AK262+'KBED -- Bedford Data'!AK262)/2</f>
        <v>711.15000000000009</v>
      </c>
      <c r="AC262">
        <f>+('KBOS -- Logan Data'!AL262+'KBED -- Bedford Data'!AL262)/2</f>
        <v>740.95</v>
      </c>
      <c r="AD262">
        <f>+('KBOS -- Logan Data'!AM262+'KBED -- Bedford Data'!AM262)/2</f>
        <v>771.25</v>
      </c>
      <c r="AE262">
        <f>+('KBOS -- Logan Data'!AN262+'KBED -- Bedford Data'!AN262)/2</f>
        <v>801.55</v>
      </c>
      <c r="AF262">
        <f>+('KBOS -- Logan Data'!AO262+'KBED -- Bedford Data'!AO262)/2</f>
        <v>832.1</v>
      </c>
      <c r="AG262">
        <f>+('KBOS -- Logan Data'!AP262+'KBED -- Bedford Data'!AP262)/2</f>
        <v>862.75</v>
      </c>
      <c r="AH262">
        <f>+('KBOS -- Logan Data'!AQ262+'KBED -- Bedford Data'!AQ262)/2</f>
        <v>893.5</v>
      </c>
      <c r="AI262">
        <f>+('KBOS -- Logan Data'!AR262+'KBED -- Bedford Data'!AR262)/2</f>
        <v>924.40000000000009</v>
      </c>
    </row>
    <row r="263" spans="1:35" x14ac:dyDescent="0.25">
      <c r="A263" s="1">
        <v>44287</v>
      </c>
      <c r="B263">
        <f>+('KBOS -- Logan Data'!B263+'KBED -- Bedford Data'!B263)/2</f>
        <v>13.45</v>
      </c>
      <c r="C263">
        <f>+('KBOS -- Logan Data'!C263+'KBED -- Bedford Data'!C263)/2</f>
        <v>16.850000000000001</v>
      </c>
      <c r="D263">
        <f>+('KBOS -- Logan Data'!D263+'KBED -- Bedford Data'!D263)/2</f>
        <v>20.9</v>
      </c>
      <c r="E263">
        <f>+('KBOS -- Logan Data'!E263+'KBED -- Bedford Data'!E263)/2</f>
        <v>25.5</v>
      </c>
      <c r="F263">
        <f>+('KBOS -- Logan Data'!F263+'KBED -- Bedford Data'!F263)/2</f>
        <v>30.6</v>
      </c>
      <c r="G263">
        <f>+('KBOS -- Logan Data'!G263+'KBED -- Bedford Data'!G263)/2</f>
        <v>36.25</v>
      </c>
      <c r="H263">
        <f>+('KBOS -- Logan Data'!H263+'KBED -- Bedford Data'!H263)/2</f>
        <v>42.95</v>
      </c>
      <c r="I263">
        <f>+('KBOS -- Logan Data'!I263+'KBED -- Bedford Data'!I263)/2</f>
        <v>50.4</v>
      </c>
      <c r="J263">
        <f>+('KBOS -- Logan Data'!J263+'KBED -- Bedford Data'!J263)/2</f>
        <v>59</v>
      </c>
      <c r="K263">
        <f>+('KBOS -- Logan Data'!K263+'KBED -- Bedford Data'!K263)/2</f>
        <v>68.75</v>
      </c>
      <c r="L263">
        <f>+('KBOS -- Logan Data'!L263+'KBED -- Bedford Data'!L263)/2</f>
        <v>80.199999999999989</v>
      </c>
      <c r="M263">
        <f>+('KBOS -- Logan Data'!M263+'KBED -- Bedford Data'!M263)/2</f>
        <v>93.8</v>
      </c>
      <c r="N263">
        <f>+('KBOS -- Logan Data'!R263+'KBED -- Bedford Data'!R263)/2</f>
        <v>108.8</v>
      </c>
      <c r="O263">
        <f>+('KBOS -- Logan Data'!S263+'KBED -- Bedford Data'!S263)/2</f>
        <v>125.75</v>
      </c>
      <c r="P263">
        <f>+('KBOS -- Logan Data'!T263+'KBED -- Bedford Data'!T263)/2</f>
        <v>144.05000000000001</v>
      </c>
      <c r="Q263">
        <f>+('KBOS -- Logan Data'!U263+'KBED -- Bedford Data'!U263)/2</f>
        <v>163.69999999999999</v>
      </c>
      <c r="R263">
        <f>+('KBOS -- Logan Data'!V263+'KBED -- Bedford Data'!V263)/2</f>
        <v>184.6</v>
      </c>
      <c r="S263">
        <f>+('KBOS -- Logan Data'!W263+'KBED -- Bedford Data'!W263)/2</f>
        <v>206.6</v>
      </c>
      <c r="T263">
        <f>+('KBOS -- Logan Data'!X263+'KBED -- Bedford Data'!X263)/2</f>
        <v>229.55</v>
      </c>
      <c r="U263">
        <f>+('KBOS -- Logan Data'!Y263+'KBED -- Bedford Data'!Y263)/2</f>
        <v>253.35000000000002</v>
      </c>
      <c r="V263">
        <f>+('KBOS -- Logan Data'!Z263+'KBED -- Bedford Data'!Z263)/2</f>
        <v>278.29999999999995</v>
      </c>
      <c r="W263">
        <f>+('KBOS -- Logan Data'!AA263+'KBED -- Bedford Data'!AA263)/2</f>
        <v>303.29999999999995</v>
      </c>
      <c r="X263">
        <f>+('KBOS -- Logan Data'!AB263+'KBED -- Bedford Data'!AB263)/2</f>
        <v>329.35</v>
      </c>
      <c r="Y263">
        <f>+('KBOS -- Logan Data'!AH263+'KBED -- Bedford Data'!AH263)/2</f>
        <v>356.05</v>
      </c>
      <c r="Z263">
        <f>+('KBOS -- Logan Data'!AI263+'KBED -- Bedford Data'!AI263)/2</f>
        <v>383.05</v>
      </c>
      <c r="AA263">
        <f>+('KBOS -- Logan Data'!AJ263+'KBED -- Bedford Data'!AJ263)/2</f>
        <v>410.45</v>
      </c>
      <c r="AB263">
        <f>+('KBOS -- Logan Data'!AK263+'KBED -- Bedford Data'!AK263)/2</f>
        <v>438.35</v>
      </c>
      <c r="AC263">
        <f>+('KBOS -- Logan Data'!AL263+'KBED -- Bedford Data'!AL263)/2</f>
        <v>466.3</v>
      </c>
      <c r="AD263">
        <f>+('KBOS -- Logan Data'!AM263+'KBED -- Bedford Data'!AM263)/2</f>
        <v>494.6</v>
      </c>
      <c r="AE263">
        <f>+('KBOS -- Logan Data'!AN263+'KBED -- Bedford Data'!AN263)/2</f>
        <v>523.15</v>
      </c>
      <c r="AF263">
        <f>+('KBOS -- Logan Data'!AO263+'KBED -- Bedford Data'!AO263)/2</f>
        <v>551.6</v>
      </c>
      <c r="AG263">
        <f>+('KBOS -- Logan Data'!AP263+'KBED -- Bedford Data'!AP263)/2</f>
        <v>580.45000000000005</v>
      </c>
      <c r="AH263">
        <f>+('KBOS -- Logan Data'!AQ263+'KBED -- Bedford Data'!AQ263)/2</f>
        <v>609.5</v>
      </c>
      <c r="AI263">
        <f>+('KBOS -- Logan Data'!AR263+'KBED -- Bedford Data'!AR263)/2</f>
        <v>638.70000000000005</v>
      </c>
    </row>
    <row r="264" spans="1:35" x14ac:dyDescent="0.25">
      <c r="A264" s="1">
        <v>44317</v>
      </c>
      <c r="B264">
        <f>+('KBOS -- Logan Data'!B264+'KBED -- Bedford Data'!B264)/2</f>
        <v>0</v>
      </c>
      <c r="C264">
        <f>+('KBOS -- Logan Data'!C264+'KBED -- Bedford Data'!C264)/2</f>
        <v>0</v>
      </c>
      <c r="D264">
        <f>+('KBOS -- Logan Data'!D264+'KBED -- Bedford Data'!D264)/2</f>
        <v>0.05</v>
      </c>
      <c r="E264">
        <f>+('KBOS -- Logan Data'!E264+'KBED -- Bedford Data'!E264)/2</f>
        <v>0.2</v>
      </c>
      <c r="F264">
        <f>+('KBOS -- Logan Data'!F264+'KBED -- Bedford Data'!F264)/2</f>
        <v>0.5</v>
      </c>
      <c r="G264">
        <f>+('KBOS -- Logan Data'!G264+'KBED -- Bedford Data'!G264)/2</f>
        <v>0.95</v>
      </c>
      <c r="H264">
        <f>+('KBOS -- Logan Data'!H264+'KBED -- Bedford Data'!H264)/2</f>
        <v>1.6</v>
      </c>
      <c r="I264">
        <f>+('KBOS -- Logan Data'!I264+'KBED -- Bedford Data'!I264)/2</f>
        <v>2.4</v>
      </c>
      <c r="J264">
        <f>+('KBOS -- Logan Data'!J264+'KBED -- Bedford Data'!J264)/2</f>
        <v>3.5</v>
      </c>
      <c r="K264">
        <f>+('KBOS -- Logan Data'!K264+'KBED -- Bedford Data'!K264)/2</f>
        <v>4.8499999999999996</v>
      </c>
      <c r="L264">
        <f>+('KBOS -- Logan Data'!L264+'KBED -- Bedford Data'!L264)/2</f>
        <v>7.1499999999999995</v>
      </c>
      <c r="M264">
        <f>+('KBOS -- Logan Data'!M264+'KBED -- Bedford Data'!M264)/2</f>
        <v>10.450000000000001</v>
      </c>
      <c r="N264">
        <f>+('KBOS -- Logan Data'!R264+'KBED -- Bedford Data'!R264)/2</f>
        <v>15.649999999999999</v>
      </c>
      <c r="O264">
        <f>+('KBOS -- Logan Data'!S264+'KBED -- Bedford Data'!S264)/2</f>
        <v>22.5</v>
      </c>
      <c r="P264">
        <f>+('KBOS -- Logan Data'!T264+'KBED -- Bedford Data'!T264)/2</f>
        <v>30.8</v>
      </c>
      <c r="Q264">
        <f>+('KBOS -- Logan Data'!U264+'KBED -- Bedford Data'!U264)/2</f>
        <v>39.9</v>
      </c>
      <c r="R264">
        <f>+('KBOS -- Logan Data'!V264+'KBED -- Bedford Data'!V264)/2</f>
        <v>50.300000000000004</v>
      </c>
      <c r="S264">
        <f>+('KBOS -- Logan Data'!W264+'KBED -- Bedford Data'!W264)/2</f>
        <v>61.5</v>
      </c>
      <c r="T264">
        <f>+('KBOS -- Logan Data'!X264+'KBED -- Bedford Data'!X264)/2</f>
        <v>73.849999999999994</v>
      </c>
      <c r="U264">
        <f>+('KBOS -- Logan Data'!Y264+'KBED -- Bedford Data'!Y264)/2</f>
        <v>87</v>
      </c>
      <c r="V264">
        <f>+('KBOS -- Logan Data'!Z264+'KBED -- Bedford Data'!Z264)/2</f>
        <v>101.15</v>
      </c>
      <c r="W264">
        <f>+('KBOS -- Logan Data'!AA264+'KBED -- Bedford Data'!AA264)/2</f>
        <v>116.39999999999999</v>
      </c>
      <c r="X264">
        <f>+('KBOS -- Logan Data'!AB264+'KBED -- Bedford Data'!AB264)/2</f>
        <v>132.10000000000002</v>
      </c>
      <c r="Y264">
        <f>+('KBOS -- Logan Data'!AH264+'KBED -- Bedford Data'!AH264)/2</f>
        <v>148.75</v>
      </c>
      <c r="Z264">
        <f>+('KBOS -- Logan Data'!AI264+'KBED -- Bedford Data'!AI264)/2</f>
        <v>166.8</v>
      </c>
      <c r="AA264">
        <f>+('KBOS -- Logan Data'!AJ264+'KBED -- Bedford Data'!AJ264)/2</f>
        <v>185.39999999999998</v>
      </c>
      <c r="AB264">
        <f>+('KBOS -- Logan Data'!AK264+'KBED -- Bedford Data'!AK264)/2</f>
        <v>205.2</v>
      </c>
      <c r="AC264">
        <f>+('KBOS -- Logan Data'!AL264+'KBED -- Bedford Data'!AL264)/2</f>
        <v>226.1</v>
      </c>
      <c r="AD264">
        <f>+('KBOS -- Logan Data'!AM264+'KBED -- Bedford Data'!AM264)/2</f>
        <v>248</v>
      </c>
      <c r="AE264">
        <f>+('KBOS -- Logan Data'!AN264+'KBED -- Bedford Data'!AN264)/2</f>
        <v>270.95</v>
      </c>
      <c r="AF264">
        <f>+('KBOS -- Logan Data'!AO264+'KBED -- Bedford Data'!AO264)/2</f>
        <v>294.64999999999998</v>
      </c>
      <c r="AG264">
        <f>+('KBOS -- Logan Data'!AP264+'KBED -- Bedford Data'!AP264)/2</f>
        <v>319.2</v>
      </c>
      <c r="AH264">
        <f>+('KBOS -- Logan Data'!AQ264+'KBED -- Bedford Data'!AQ264)/2</f>
        <v>344.15</v>
      </c>
      <c r="AI264">
        <f>+('KBOS -- Logan Data'!AR264+'KBED -- Bedford Data'!AR264)/2</f>
        <v>369.75</v>
      </c>
    </row>
    <row r="265" spans="1:35" x14ac:dyDescent="0.25">
      <c r="A265" s="1">
        <v>44348</v>
      </c>
      <c r="B265">
        <f>+('KBOS -- Logan Data'!B265+'KBED -- Bedford Data'!B265)/2</f>
        <v>0</v>
      </c>
      <c r="C265">
        <f>+('KBOS -- Logan Data'!C265+'KBED -- Bedford Data'!C265)/2</f>
        <v>0</v>
      </c>
      <c r="D265">
        <f>+('KBOS -- Logan Data'!D265+'KBED -- Bedford Data'!D265)/2</f>
        <v>0</v>
      </c>
      <c r="E265">
        <f>+('KBOS -- Logan Data'!E265+'KBED -- Bedford Data'!E265)/2</f>
        <v>0</v>
      </c>
      <c r="F265">
        <f>+('KBOS -- Logan Data'!F265+'KBED -- Bedford Data'!F265)/2</f>
        <v>0</v>
      </c>
      <c r="G265">
        <f>+('KBOS -- Logan Data'!G265+'KBED -- Bedford Data'!G265)/2</f>
        <v>0</v>
      </c>
      <c r="H265">
        <f>+('KBOS -- Logan Data'!H265+'KBED -- Bedford Data'!H265)/2</f>
        <v>0</v>
      </c>
      <c r="I265">
        <f>+('KBOS -- Logan Data'!I265+'KBED -- Bedford Data'!I265)/2</f>
        <v>0</v>
      </c>
      <c r="J265">
        <f>+('KBOS -- Logan Data'!J265+'KBED -- Bedford Data'!J265)/2</f>
        <v>0</v>
      </c>
      <c r="K265">
        <f>+('KBOS -- Logan Data'!K265+'KBED -- Bedford Data'!K265)/2</f>
        <v>0</v>
      </c>
      <c r="L265">
        <f>+('KBOS -- Logan Data'!L265+'KBED -- Bedford Data'!L265)/2</f>
        <v>0.05</v>
      </c>
      <c r="M265">
        <f>+('KBOS -- Logan Data'!M265+'KBED -- Bedford Data'!M265)/2</f>
        <v>0.1</v>
      </c>
      <c r="N265">
        <f>+('KBOS -- Logan Data'!R265+'KBED -- Bedford Data'!R265)/2</f>
        <v>0.4</v>
      </c>
      <c r="O265">
        <f>+('KBOS -- Logan Data'!S265+'KBED -- Bedford Data'!S265)/2</f>
        <v>0.85</v>
      </c>
      <c r="P265">
        <f>+('KBOS -- Logan Data'!T265+'KBED -- Bedford Data'!T265)/2</f>
        <v>1.35</v>
      </c>
      <c r="Q265">
        <f>+('KBOS -- Logan Data'!U265+'KBED -- Bedford Data'!U265)/2</f>
        <v>2.0499999999999998</v>
      </c>
      <c r="R265">
        <f>+('KBOS -- Logan Data'!V265+'KBED -- Bedford Data'!V265)/2</f>
        <v>2.75</v>
      </c>
      <c r="S265">
        <f>+('KBOS -- Logan Data'!W265+'KBED -- Bedford Data'!W265)/2</f>
        <v>3.6</v>
      </c>
      <c r="T265">
        <f>+('KBOS -- Logan Data'!X265+'KBED -- Bedford Data'!X265)/2</f>
        <v>4.5999999999999996</v>
      </c>
      <c r="U265">
        <f>+('KBOS -- Logan Data'!Y265+'KBED -- Bedford Data'!Y265)/2</f>
        <v>5.75</v>
      </c>
      <c r="V265">
        <f>+('KBOS -- Logan Data'!Z265+'KBED -- Bedford Data'!Z265)/2</f>
        <v>7.3500000000000005</v>
      </c>
      <c r="W265">
        <f>+('KBOS -- Logan Data'!AA265+'KBED -- Bedford Data'!AA265)/2</f>
        <v>9.15</v>
      </c>
      <c r="X265">
        <f>+('KBOS -- Logan Data'!AB265+'KBED -- Bedford Data'!AB265)/2</f>
        <v>11.75</v>
      </c>
      <c r="Y265">
        <f>+('KBOS -- Logan Data'!AH265+'KBED -- Bedford Data'!AH265)/2</f>
        <v>14.799999999999999</v>
      </c>
      <c r="Z265">
        <f>+('KBOS -- Logan Data'!AI265+'KBED -- Bedford Data'!AI265)/2</f>
        <v>18.649999999999999</v>
      </c>
      <c r="AA265">
        <f>+('KBOS -- Logan Data'!AJ265+'KBED -- Bedford Data'!AJ265)/2</f>
        <v>23.25</v>
      </c>
      <c r="AB265">
        <f>+('KBOS -- Logan Data'!AK265+'KBED -- Bedford Data'!AK265)/2</f>
        <v>28.9</v>
      </c>
      <c r="AC265">
        <f>+('KBOS -- Logan Data'!AL265+'KBED -- Bedford Data'!AL265)/2</f>
        <v>35.849999999999994</v>
      </c>
      <c r="AD265">
        <f>+('KBOS -- Logan Data'!AM265+'KBED -- Bedford Data'!AM265)/2</f>
        <v>43.65</v>
      </c>
      <c r="AE265">
        <f>+('KBOS -- Logan Data'!AN265+'KBED -- Bedford Data'!AN265)/2</f>
        <v>52.65</v>
      </c>
      <c r="AF265">
        <f>+('KBOS -- Logan Data'!AO265+'KBED -- Bedford Data'!AO265)/2</f>
        <v>62.55</v>
      </c>
      <c r="AG265">
        <f>+('KBOS -- Logan Data'!AP265+'KBED -- Bedford Data'!AP265)/2</f>
        <v>73.400000000000006</v>
      </c>
      <c r="AH265">
        <f>+('KBOS -- Logan Data'!AQ265+'KBED -- Bedford Data'!AQ265)/2</f>
        <v>85.2</v>
      </c>
      <c r="AI265">
        <f>+('KBOS -- Logan Data'!AR265+'KBED -- Bedford Data'!AR265)/2</f>
        <v>98.050000000000011</v>
      </c>
    </row>
    <row r="266" spans="1:35" x14ac:dyDescent="0.25">
      <c r="A266" s="1">
        <v>44378</v>
      </c>
      <c r="B266">
        <f>+('KBOS -- Logan Data'!B266+'KBED -- Bedford Data'!B266)/2</f>
        <v>0</v>
      </c>
      <c r="C266">
        <f>+('KBOS -- Logan Data'!C266+'KBED -- Bedford Data'!C266)/2</f>
        <v>0</v>
      </c>
      <c r="D266">
        <f>+('KBOS -- Logan Data'!D266+'KBED -- Bedford Data'!D266)/2</f>
        <v>0</v>
      </c>
      <c r="E266">
        <f>+('KBOS -- Logan Data'!E266+'KBED -- Bedford Data'!E266)/2</f>
        <v>0</v>
      </c>
      <c r="F266">
        <f>+('KBOS -- Logan Data'!F266+'KBED -- Bedford Data'!F266)/2</f>
        <v>0</v>
      </c>
      <c r="G266">
        <f>+('KBOS -- Logan Data'!G266+'KBED -- Bedford Data'!G266)/2</f>
        <v>0</v>
      </c>
      <c r="H266">
        <f>+('KBOS -- Logan Data'!H266+'KBED -- Bedford Data'!H266)/2</f>
        <v>0</v>
      </c>
      <c r="I266">
        <f>+('KBOS -- Logan Data'!I266+'KBED -- Bedford Data'!I266)/2</f>
        <v>0</v>
      </c>
      <c r="J266">
        <f>+('KBOS -- Logan Data'!J266+'KBED -- Bedford Data'!J266)/2</f>
        <v>0</v>
      </c>
      <c r="K266">
        <f>+('KBOS -- Logan Data'!K266+'KBED -- Bedford Data'!K266)/2</f>
        <v>0</v>
      </c>
      <c r="L266">
        <f>+('KBOS -- Logan Data'!L266+'KBED -- Bedford Data'!L266)/2</f>
        <v>0</v>
      </c>
      <c r="M266">
        <f>+('KBOS -- Logan Data'!M266+'KBED -- Bedford Data'!M266)/2</f>
        <v>0</v>
      </c>
      <c r="N266">
        <f>+('KBOS -- Logan Data'!R266+'KBED -- Bedford Data'!R266)/2</f>
        <v>0</v>
      </c>
      <c r="O266">
        <f>+('KBOS -- Logan Data'!S266+'KBED -- Bedford Data'!S266)/2</f>
        <v>0</v>
      </c>
      <c r="P266">
        <f>+('KBOS -- Logan Data'!T266+'KBED -- Bedford Data'!T266)/2</f>
        <v>0</v>
      </c>
      <c r="Q266">
        <f>+('KBOS -- Logan Data'!U266+'KBED -- Bedford Data'!U266)/2</f>
        <v>0</v>
      </c>
      <c r="R266">
        <f>+('KBOS -- Logan Data'!V266+'KBED -- Bedford Data'!V266)/2</f>
        <v>0.05</v>
      </c>
      <c r="S266">
        <f>+('KBOS -- Logan Data'!W266+'KBED -- Bedford Data'!W266)/2</f>
        <v>0.1</v>
      </c>
      <c r="T266">
        <f>+('KBOS -- Logan Data'!X266+'KBED -- Bedford Data'!X266)/2</f>
        <v>0.25</v>
      </c>
      <c r="U266">
        <f>+('KBOS -- Logan Data'!Y266+'KBED -- Bedford Data'!Y266)/2</f>
        <v>0.75</v>
      </c>
      <c r="V266">
        <f>+('KBOS -- Logan Data'!Z266+'KBED -- Bedford Data'!Z266)/2</f>
        <v>1.8</v>
      </c>
      <c r="W266">
        <f>+('KBOS -- Logan Data'!AA266+'KBED -- Bedford Data'!AA266)/2</f>
        <v>3.6500000000000004</v>
      </c>
      <c r="X266">
        <f>+('KBOS -- Logan Data'!AB266+'KBED -- Bedford Data'!AB266)/2</f>
        <v>5.85</v>
      </c>
      <c r="Y266">
        <f>+('KBOS -- Logan Data'!AH266+'KBED -- Bedford Data'!AH266)/2</f>
        <v>8.8000000000000007</v>
      </c>
      <c r="Z266">
        <f>+('KBOS -- Logan Data'!AI266+'KBED -- Bedford Data'!AI266)/2</f>
        <v>12.149999999999999</v>
      </c>
      <c r="AA266">
        <f>+('KBOS -- Logan Data'!AJ266+'KBED -- Bedford Data'!AJ266)/2</f>
        <v>15.75</v>
      </c>
      <c r="AB266">
        <f>+('KBOS -- Logan Data'!AK266+'KBED -- Bedford Data'!AK266)/2</f>
        <v>20.399999999999999</v>
      </c>
      <c r="AC266">
        <f>+('KBOS -- Logan Data'!AL266+'KBED -- Bedford Data'!AL266)/2</f>
        <v>25.85</v>
      </c>
      <c r="AD266">
        <f>+('KBOS -- Logan Data'!AM266+'KBED -- Bedford Data'!AM266)/2</f>
        <v>32.450000000000003</v>
      </c>
      <c r="AE266">
        <f>+('KBOS -- Logan Data'!AN266+'KBED -- Bedford Data'!AN266)/2</f>
        <v>40.9</v>
      </c>
      <c r="AF266">
        <f>+('KBOS -- Logan Data'!AO266+'KBED -- Bedford Data'!AO266)/2</f>
        <v>51.45</v>
      </c>
      <c r="AG266">
        <f>+('KBOS -- Logan Data'!AP266+'KBED -- Bedford Data'!AP266)/2</f>
        <v>63.75</v>
      </c>
      <c r="AH266">
        <f>+('KBOS -- Logan Data'!AQ266+'KBED -- Bedford Data'!AQ266)/2</f>
        <v>77.800000000000011</v>
      </c>
      <c r="AI266">
        <f>+('KBOS -- Logan Data'!AR266+'KBED -- Bedford Data'!AR266)/2</f>
        <v>94.4</v>
      </c>
    </row>
    <row r="267" spans="1:35" x14ac:dyDescent="0.25">
      <c r="A267" s="1">
        <v>44409</v>
      </c>
      <c r="B267">
        <f>+('KBOS -- Logan Data'!B267+'KBED -- Bedford Data'!B267)/2</f>
        <v>0</v>
      </c>
      <c r="C267">
        <f>+('KBOS -- Logan Data'!C267+'KBED -- Bedford Data'!C267)/2</f>
        <v>0</v>
      </c>
      <c r="D267">
        <f>+('KBOS -- Logan Data'!D267+'KBED -- Bedford Data'!D267)/2</f>
        <v>0</v>
      </c>
      <c r="E267">
        <f>+('KBOS -- Logan Data'!E267+'KBED -- Bedford Data'!E267)/2</f>
        <v>0</v>
      </c>
      <c r="F267">
        <f>+('KBOS -- Logan Data'!F267+'KBED -- Bedford Data'!F267)/2</f>
        <v>0</v>
      </c>
      <c r="G267">
        <f>+('KBOS -- Logan Data'!G267+'KBED -- Bedford Data'!G267)/2</f>
        <v>0</v>
      </c>
      <c r="H267">
        <f>+('KBOS -- Logan Data'!H267+'KBED -- Bedford Data'!H267)/2</f>
        <v>0</v>
      </c>
      <c r="I267">
        <f>+('KBOS -- Logan Data'!I267+'KBED -- Bedford Data'!I267)/2</f>
        <v>0</v>
      </c>
      <c r="J267">
        <f>+('KBOS -- Logan Data'!J267+'KBED -- Bedford Data'!J267)/2</f>
        <v>0</v>
      </c>
      <c r="K267">
        <f>+('KBOS -- Logan Data'!K267+'KBED -- Bedford Data'!K267)/2</f>
        <v>0</v>
      </c>
      <c r="L267">
        <f>+('KBOS -- Logan Data'!L267+'KBED -- Bedford Data'!L267)/2</f>
        <v>0</v>
      </c>
      <c r="M267">
        <f>+('KBOS -- Logan Data'!M267+'KBED -- Bedford Data'!M267)/2</f>
        <v>0</v>
      </c>
      <c r="N267">
        <f>+('KBOS -- Logan Data'!R267+'KBED -- Bedford Data'!R267)/2</f>
        <v>0</v>
      </c>
      <c r="O267">
        <f>+('KBOS -- Logan Data'!S267+'KBED -- Bedford Data'!S267)/2</f>
        <v>0</v>
      </c>
      <c r="P267">
        <f>+('KBOS -- Logan Data'!T267+'KBED -- Bedford Data'!T267)/2</f>
        <v>0</v>
      </c>
      <c r="Q267">
        <f>+('KBOS -- Logan Data'!U267+'KBED -- Bedford Data'!U267)/2</f>
        <v>0</v>
      </c>
      <c r="R267">
        <f>+('KBOS -- Logan Data'!V267+'KBED -- Bedford Data'!V267)/2</f>
        <v>0.05</v>
      </c>
      <c r="S267">
        <f>+('KBOS -- Logan Data'!W267+'KBED -- Bedford Data'!W267)/2</f>
        <v>0.15</v>
      </c>
      <c r="T267">
        <f>+('KBOS -- Logan Data'!X267+'KBED -- Bedford Data'!X267)/2</f>
        <v>0.3</v>
      </c>
      <c r="U267">
        <f>+('KBOS -- Logan Data'!Y267+'KBED -- Bedford Data'!Y267)/2</f>
        <v>0.55000000000000004</v>
      </c>
      <c r="V267">
        <f>+('KBOS -- Logan Data'!Z267+'KBED -- Bedford Data'!Z267)/2</f>
        <v>0.85</v>
      </c>
      <c r="W267">
        <f>+('KBOS -- Logan Data'!AA267+'KBED -- Bedford Data'!AA267)/2</f>
        <v>1.25</v>
      </c>
      <c r="X267">
        <f>+('KBOS -- Logan Data'!AB267+'KBED -- Bedford Data'!AB267)/2</f>
        <v>1.85</v>
      </c>
      <c r="Y267">
        <f>+('KBOS -- Logan Data'!AH267+'KBED -- Bedford Data'!AH267)/2</f>
        <v>2.5</v>
      </c>
      <c r="Z267">
        <f>+('KBOS -- Logan Data'!AI267+'KBED -- Bedford Data'!AI267)/2</f>
        <v>3.45</v>
      </c>
      <c r="AA267">
        <f>+('KBOS -- Logan Data'!AJ267+'KBED -- Bedford Data'!AJ267)/2</f>
        <v>4.5</v>
      </c>
      <c r="AB267">
        <f>+('KBOS -- Logan Data'!AK267+'KBED -- Bedford Data'!AK267)/2</f>
        <v>5.85</v>
      </c>
      <c r="AC267">
        <f>+('KBOS -- Logan Data'!AL267+'KBED -- Bedford Data'!AL267)/2</f>
        <v>7.7</v>
      </c>
      <c r="AD267">
        <f>+('KBOS -- Logan Data'!AM267+'KBED -- Bedford Data'!AM267)/2</f>
        <v>10.199999999999999</v>
      </c>
      <c r="AE267">
        <f>+('KBOS -- Logan Data'!AN267+'KBED -- Bedford Data'!AN267)/2</f>
        <v>13.5</v>
      </c>
      <c r="AF267">
        <f>+('KBOS -- Logan Data'!AO267+'KBED -- Bedford Data'!AO267)/2</f>
        <v>17.55</v>
      </c>
      <c r="AG267">
        <f>+('KBOS -- Logan Data'!AP267+'KBED -- Bedford Data'!AP267)/2</f>
        <v>22.65</v>
      </c>
      <c r="AH267">
        <f>+('KBOS -- Logan Data'!AQ267+'KBED -- Bedford Data'!AQ267)/2</f>
        <v>28.9</v>
      </c>
      <c r="AI267">
        <f>+('KBOS -- Logan Data'!AR267+'KBED -- Bedford Data'!AR267)/2</f>
        <v>37.15</v>
      </c>
    </row>
    <row r="268" spans="1:35" x14ac:dyDescent="0.25">
      <c r="A268" s="1">
        <v>44440</v>
      </c>
      <c r="B268">
        <f>+('KBOS -- Logan Data'!B268+'KBED -- Bedford Data'!B268)/2</f>
        <v>0</v>
      </c>
      <c r="C268">
        <f>+('KBOS -- Logan Data'!C268+'KBED -- Bedford Data'!C268)/2</f>
        <v>0</v>
      </c>
      <c r="D268">
        <f>+('KBOS -- Logan Data'!D268+'KBED -- Bedford Data'!D268)/2</f>
        <v>0</v>
      </c>
      <c r="E268">
        <f>+('KBOS -- Logan Data'!E268+'KBED -- Bedford Data'!E268)/2</f>
        <v>0</v>
      </c>
      <c r="F268">
        <f>+('KBOS -- Logan Data'!F268+'KBED -- Bedford Data'!F268)/2</f>
        <v>0</v>
      </c>
      <c r="G268">
        <f>+('KBOS -- Logan Data'!G268+'KBED -- Bedford Data'!G268)/2</f>
        <v>0</v>
      </c>
      <c r="H268">
        <f>+('KBOS -- Logan Data'!H268+'KBED -- Bedford Data'!H268)/2</f>
        <v>0</v>
      </c>
      <c r="I268">
        <f>+('KBOS -- Logan Data'!I268+'KBED -- Bedford Data'!I268)/2</f>
        <v>0</v>
      </c>
      <c r="J268">
        <f>+('KBOS -- Logan Data'!J268+'KBED -- Bedford Data'!J268)/2</f>
        <v>0</v>
      </c>
      <c r="K268">
        <f>+('KBOS -- Logan Data'!K268+'KBED -- Bedford Data'!K268)/2</f>
        <v>0</v>
      </c>
      <c r="L268">
        <f>+('KBOS -- Logan Data'!L268+'KBED -- Bedford Data'!L268)/2</f>
        <v>0.1</v>
      </c>
      <c r="M268">
        <f>+('KBOS -- Logan Data'!M268+'KBED -- Bedford Data'!M268)/2</f>
        <v>0.3</v>
      </c>
      <c r="N268">
        <f>+('KBOS -- Logan Data'!R268+'KBED -- Bedford Data'!R268)/2</f>
        <v>0.6</v>
      </c>
      <c r="O268">
        <f>+('KBOS -- Logan Data'!S268+'KBED -- Bedford Data'!S268)/2</f>
        <v>1.05</v>
      </c>
      <c r="P268">
        <f>+('KBOS -- Logan Data'!T268+'KBED -- Bedford Data'!T268)/2</f>
        <v>1.75</v>
      </c>
      <c r="Q268">
        <f>+('KBOS -- Logan Data'!U268+'KBED -- Bedford Data'!U268)/2</f>
        <v>2.4500000000000002</v>
      </c>
      <c r="R268">
        <f>+('KBOS -- Logan Data'!V268+'KBED -- Bedford Data'!V268)/2</f>
        <v>3.55</v>
      </c>
      <c r="S268">
        <f>+('KBOS -- Logan Data'!W268+'KBED -- Bedford Data'!W268)/2</f>
        <v>5.1000000000000005</v>
      </c>
      <c r="T268">
        <f>+('KBOS -- Logan Data'!X268+'KBED -- Bedford Data'!X268)/2</f>
        <v>6.9499999999999993</v>
      </c>
      <c r="U268">
        <f>+('KBOS -- Logan Data'!Y268+'KBED -- Bedford Data'!Y268)/2</f>
        <v>9.2000000000000011</v>
      </c>
      <c r="V268">
        <f>+('KBOS -- Logan Data'!Z268+'KBED -- Bedford Data'!Z268)/2</f>
        <v>11.95</v>
      </c>
      <c r="W268">
        <f>+('KBOS -- Logan Data'!AA268+'KBED -- Bedford Data'!AA268)/2</f>
        <v>15.2</v>
      </c>
      <c r="X268">
        <f>+('KBOS -- Logan Data'!AB268+'KBED -- Bedford Data'!AB268)/2</f>
        <v>19.100000000000001</v>
      </c>
      <c r="Y268">
        <f>+('KBOS -- Logan Data'!AH268+'KBED -- Bedford Data'!AH268)/2</f>
        <v>23.450000000000003</v>
      </c>
      <c r="Z268">
        <f>+('KBOS -- Logan Data'!AI268+'KBED -- Bedford Data'!AI268)/2</f>
        <v>28.549999999999997</v>
      </c>
      <c r="AA268">
        <f>+('KBOS -- Logan Data'!AJ268+'KBED -- Bedford Data'!AJ268)/2</f>
        <v>34.9</v>
      </c>
      <c r="AB268">
        <f>+('KBOS -- Logan Data'!AK268+'KBED -- Bedford Data'!AK268)/2</f>
        <v>42.4</v>
      </c>
      <c r="AC268">
        <f>+('KBOS -- Logan Data'!AL268+'KBED -- Bedford Data'!AL268)/2</f>
        <v>50.8</v>
      </c>
      <c r="AD268">
        <f>+('KBOS -- Logan Data'!AM268+'KBED -- Bedford Data'!AM268)/2</f>
        <v>60.8</v>
      </c>
      <c r="AE268">
        <f>+('KBOS -- Logan Data'!AN268+'KBED -- Bedford Data'!AN268)/2</f>
        <v>72.5</v>
      </c>
      <c r="AF268">
        <f>+('KBOS -- Logan Data'!AO268+'KBED -- Bedford Data'!AO268)/2</f>
        <v>85.95</v>
      </c>
      <c r="AG268">
        <f>+('KBOS -- Logan Data'!AP268+'KBED -- Bedford Data'!AP268)/2</f>
        <v>101.30000000000001</v>
      </c>
      <c r="AH268">
        <f>+('KBOS -- Logan Data'!AQ268+'KBED -- Bedford Data'!AQ268)/2</f>
        <v>118.35000000000001</v>
      </c>
      <c r="AI268">
        <f>+('KBOS -- Logan Data'!AR268+'KBED -- Bedford Data'!AR268)/2</f>
        <v>137.1</v>
      </c>
    </row>
    <row r="269" spans="1:35" x14ac:dyDescent="0.25">
      <c r="A269" s="1">
        <v>44470</v>
      </c>
      <c r="B269">
        <f>+('KBOS -- Logan Data'!B269+'KBED -- Bedford Data'!B269)/2</f>
        <v>1.5</v>
      </c>
      <c r="C269">
        <f>+('KBOS -- Logan Data'!C269+'KBED -- Bedford Data'!C269)/2</f>
        <v>1.85</v>
      </c>
      <c r="D269">
        <f>+('KBOS -- Logan Data'!D269+'KBED -- Bedford Data'!D269)/2</f>
        <v>2.2999999999999998</v>
      </c>
      <c r="E269">
        <f>+('KBOS -- Logan Data'!E269+'KBED -- Bedford Data'!E269)/2</f>
        <v>2.7</v>
      </c>
      <c r="F269">
        <f>+('KBOS -- Logan Data'!F269+'KBED -- Bedford Data'!F269)/2</f>
        <v>3.3</v>
      </c>
      <c r="G269">
        <f>+('KBOS -- Logan Data'!G269+'KBED -- Bedford Data'!G269)/2</f>
        <v>3.9499999999999997</v>
      </c>
      <c r="H269">
        <f>+('KBOS -- Logan Data'!H269+'KBED -- Bedford Data'!H269)/2</f>
        <v>4.8499999999999996</v>
      </c>
      <c r="I269">
        <f>+('KBOS -- Logan Data'!I269+'KBED -- Bedford Data'!I269)/2</f>
        <v>5.95</v>
      </c>
      <c r="J269">
        <f>+('KBOS -- Logan Data'!J269+'KBED -- Bedford Data'!J269)/2</f>
        <v>7.4499999999999993</v>
      </c>
      <c r="K269">
        <f>+('KBOS -- Logan Data'!K269+'KBED -- Bedford Data'!K269)/2</f>
        <v>9.35</v>
      </c>
      <c r="L269">
        <f>+('KBOS -- Logan Data'!L269+'KBED -- Bedford Data'!L269)/2</f>
        <v>12</v>
      </c>
      <c r="M269">
        <f>+('KBOS -- Logan Data'!M269+'KBED -- Bedford Data'!M269)/2</f>
        <v>15.75</v>
      </c>
      <c r="N269">
        <f>+('KBOS -- Logan Data'!R269+'KBED -- Bedford Data'!R269)/2</f>
        <v>20.399999999999999</v>
      </c>
      <c r="O269">
        <f>+('KBOS -- Logan Data'!S269+'KBED -- Bedford Data'!S269)/2</f>
        <v>26</v>
      </c>
      <c r="P269">
        <f>+('KBOS -- Logan Data'!T269+'KBED -- Bedford Data'!T269)/2</f>
        <v>32.799999999999997</v>
      </c>
      <c r="Q269">
        <f>+('KBOS -- Logan Data'!U269+'KBED -- Bedford Data'!U269)/2</f>
        <v>40.849999999999994</v>
      </c>
      <c r="R269">
        <f>+('KBOS -- Logan Data'!V269+'KBED -- Bedford Data'!V269)/2</f>
        <v>49.95</v>
      </c>
      <c r="S269">
        <f>+('KBOS -- Logan Data'!W269+'KBED -- Bedford Data'!W269)/2</f>
        <v>60.4</v>
      </c>
      <c r="T269">
        <f>+('KBOS -- Logan Data'!X269+'KBED -- Bedford Data'!X269)/2</f>
        <v>71.75</v>
      </c>
      <c r="U269">
        <f>+('KBOS -- Logan Data'!Y269+'KBED -- Bedford Data'!Y269)/2</f>
        <v>84.300000000000011</v>
      </c>
      <c r="V269">
        <f>+('KBOS -- Logan Data'!Z269+'KBED -- Bedford Data'!Z269)/2</f>
        <v>98.4</v>
      </c>
      <c r="W269">
        <f>+('KBOS -- Logan Data'!AA269+'KBED -- Bedford Data'!AA269)/2</f>
        <v>114.05</v>
      </c>
      <c r="X269">
        <f>+('KBOS -- Logan Data'!AB269+'KBED -- Bedford Data'!AB269)/2</f>
        <v>131.15</v>
      </c>
      <c r="Y269">
        <f>+('KBOS -- Logan Data'!AH269+'KBED -- Bedford Data'!AH269)/2</f>
        <v>149.44999999999999</v>
      </c>
      <c r="Z269">
        <f>+('KBOS -- Logan Data'!AI269+'KBED -- Bedford Data'!AI269)/2</f>
        <v>169.45</v>
      </c>
      <c r="AA269">
        <f>+('KBOS -- Logan Data'!AJ269+'KBED -- Bedford Data'!AJ269)/2</f>
        <v>190.95</v>
      </c>
      <c r="AB269">
        <f>+('KBOS -- Logan Data'!AK269+'KBED -- Bedford Data'!AK269)/2</f>
        <v>214.10000000000002</v>
      </c>
      <c r="AC269">
        <f>+('KBOS -- Logan Data'!AL269+'KBED -- Bedford Data'!AL269)/2</f>
        <v>238.3</v>
      </c>
      <c r="AD269">
        <f>+('KBOS -- Logan Data'!AM269+'KBED -- Bedford Data'!AM269)/2</f>
        <v>263.75</v>
      </c>
      <c r="AE269">
        <f>+('KBOS -- Logan Data'!AN269+'KBED -- Bedford Data'!AN269)/2</f>
        <v>290.10000000000002</v>
      </c>
      <c r="AF269">
        <f>+('KBOS -- Logan Data'!AO269+'KBED -- Bedford Data'!AO269)/2</f>
        <v>317.20000000000005</v>
      </c>
      <c r="AG269">
        <f>+('KBOS -- Logan Data'!AP269+'KBED -- Bedford Data'!AP269)/2</f>
        <v>344.6</v>
      </c>
      <c r="AH269">
        <f>+('KBOS -- Logan Data'!AQ269+'KBED -- Bedford Data'!AQ269)/2</f>
        <v>372.75</v>
      </c>
      <c r="AI269">
        <f>+('KBOS -- Logan Data'!AR269+'KBED -- Bedford Data'!AR269)/2</f>
        <v>401.25</v>
      </c>
    </row>
    <row r="270" spans="1:35" x14ac:dyDescent="0.25">
      <c r="A270" s="1">
        <v>44501</v>
      </c>
      <c r="B270">
        <f>+('KBOS -- Logan Data'!B270+'KBED -- Bedford Data'!B270)/2</f>
        <v>49.05</v>
      </c>
      <c r="C270">
        <f>+('KBOS -- Logan Data'!C270+'KBED -- Bedford Data'!C270)/2</f>
        <v>59.05</v>
      </c>
      <c r="D270">
        <f>+('KBOS -- Logan Data'!D270+'KBED -- Bedford Data'!D270)/2</f>
        <v>70.849999999999994</v>
      </c>
      <c r="E270">
        <f>+('KBOS -- Logan Data'!E270+'KBED -- Bedford Data'!E270)/2</f>
        <v>82.95</v>
      </c>
      <c r="F270">
        <f>+('KBOS -- Logan Data'!F270+'KBED -- Bedford Data'!F270)/2</f>
        <v>96.25</v>
      </c>
      <c r="G270">
        <f>+('KBOS -- Logan Data'!G270+'KBED -- Bedford Data'!G270)/2</f>
        <v>110.39999999999999</v>
      </c>
      <c r="H270">
        <f>+('KBOS -- Logan Data'!H270+'KBED -- Bedford Data'!H270)/2</f>
        <v>125.80000000000001</v>
      </c>
      <c r="I270">
        <f>+('KBOS -- Logan Data'!I270+'KBED -- Bedford Data'!I270)/2</f>
        <v>142.44999999999999</v>
      </c>
      <c r="J270">
        <f>+('KBOS -- Logan Data'!J270+'KBED -- Bedford Data'!J270)/2</f>
        <v>159.9</v>
      </c>
      <c r="K270">
        <f>+('KBOS -- Logan Data'!K270+'KBED -- Bedford Data'!K270)/2</f>
        <v>178.60000000000002</v>
      </c>
      <c r="L270">
        <f>+('KBOS -- Logan Data'!L270+'KBED -- Bedford Data'!L270)/2</f>
        <v>198.65</v>
      </c>
      <c r="M270">
        <f>+('KBOS -- Logan Data'!M270+'KBED -- Bedford Data'!M270)/2</f>
        <v>219.25</v>
      </c>
      <c r="N270">
        <f>+('KBOS -- Logan Data'!R270+'KBED -- Bedford Data'!R270)/2</f>
        <v>240.8</v>
      </c>
      <c r="O270">
        <f>+('KBOS -- Logan Data'!S270+'KBED -- Bedford Data'!S270)/2</f>
        <v>263.64999999999998</v>
      </c>
      <c r="P270">
        <f>+('KBOS -- Logan Data'!T270+'KBED -- Bedford Data'!T270)/2</f>
        <v>287.5</v>
      </c>
      <c r="Q270">
        <f>+('KBOS -- Logan Data'!U270+'KBED -- Bedford Data'!U270)/2</f>
        <v>312.60000000000002</v>
      </c>
      <c r="R270">
        <f>+('KBOS -- Logan Data'!V270+'KBED -- Bedford Data'!V270)/2</f>
        <v>338.4</v>
      </c>
      <c r="S270">
        <f>+('KBOS -- Logan Data'!W270+'KBED -- Bedford Data'!W270)/2</f>
        <v>364.75</v>
      </c>
      <c r="T270">
        <f>+('KBOS -- Logan Data'!X270+'KBED -- Bedford Data'!X270)/2</f>
        <v>392</v>
      </c>
      <c r="U270">
        <f>+('KBOS -- Logan Data'!Y270+'KBED -- Bedford Data'!Y270)/2</f>
        <v>419.5</v>
      </c>
      <c r="V270">
        <f>+('KBOS -- Logan Data'!Z270+'KBED -- Bedford Data'!Z270)/2</f>
        <v>447.4</v>
      </c>
      <c r="W270">
        <f>+('KBOS -- Logan Data'!AA270+'KBED -- Bedford Data'!AA270)/2</f>
        <v>475.95000000000005</v>
      </c>
      <c r="X270">
        <f>+('KBOS -- Logan Data'!AB270+'KBED -- Bedford Data'!AB270)/2</f>
        <v>504.54999999999995</v>
      </c>
      <c r="Y270">
        <f>+('KBOS -- Logan Data'!AH270+'KBED -- Bedford Data'!AH270)/2</f>
        <v>533.54999999999995</v>
      </c>
      <c r="Z270">
        <f>+('KBOS -- Logan Data'!AI270+'KBED -- Bedford Data'!AI270)/2</f>
        <v>562.6</v>
      </c>
      <c r="AA270">
        <f>+('KBOS -- Logan Data'!AJ270+'KBED -- Bedford Data'!AJ270)/2</f>
        <v>592.04999999999995</v>
      </c>
      <c r="AB270">
        <f>+('KBOS -- Logan Data'!AK270+'KBED -- Bedford Data'!AK270)/2</f>
        <v>621.54999999999995</v>
      </c>
      <c r="AC270">
        <f>+('KBOS -- Logan Data'!AL270+'KBED -- Bedford Data'!AL270)/2</f>
        <v>651.15</v>
      </c>
      <c r="AD270">
        <f>+('KBOS -- Logan Data'!AM270+'KBED -- Bedford Data'!AM270)/2</f>
        <v>680.85</v>
      </c>
      <c r="AE270">
        <f>+('KBOS -- Logan Data'!AN270+'KBED -- Bedford Data'!AN270)/2</f>
        <v>710.5</v>
      </c>
      <c r="AF270">
        <f>+('KBOS -- Logan Data'!AO270+'KBED -- Bedford Data'!AO270)/2</f>
        <v>740.25</v>
      </c>
      <c r="AG270">
        <f>+('KBOS -- Logan Data'!AP270+'KBED -- Bedford Data'!AP270)/2</f>
        <v>770.15000000000009</v>
      </c>
      <c r="AH270">
        <f>+('KBOS -- Logan Data'!AQ270+'KBED -- Bedford Data'!AQ270)/2</f>
        <v>800.1</v>
      </c>
      <c r="AI270">
        <f>+('KBOS -- Logan Data'!AR270+'KBED -- Bedford Data'!AR270)/2</f>
        <v>830.2</v>
      </c>
    </row>
    <row r="271" spans="1:35" x14ac:dyDescent="0.25">
      <c r="A271" s="1">
        <v>44531</v>
      </c>
      <c r="B271">
        <f>+('KBOS -- Logan Data'!B271+'KBED -- Bedford Data'!B271)/2</f>
        <v>98.6</v>
      </c>
      <c r="C271">
        <f>+('KBOS -- Logan Data'!C271+'KBED -- Bedford Data'!C271)/2</f>
        <v>115.39999999999999</v>
      </c>
      <c r="D271">
        <f>+('KBOS -- Logan Data'!D271+'KBED -- Bedford Data'!D271)/2</f>
        <v>133.9</v>
      </c>
      <c r="E271">
        <f>+('KBOS -- Logan Data'!E271+'KBED -- Bedford Data'!E271)/2</f>
        <v>153.65</v>
      </c>
      <c r="F271">
        <f>+('KBOS -- Logan Data'!F271+'KBED -- Bedford Data'!F271)/2</f>
        <v>175.2</v>
      </c>
      <c r="G271">
        <f>+('KBOS -- Logan Data'!G271+'KBED -- Bedford Data'!G271)/2</f>
        <v>198.35</v>
      </c>
      <c r="H271">
        <f>+('KBOS -- Logan Data'!H271+'KBED -- Bedford Data'!H271)/2</f>
        <v>222.65</v>
      </c>
      <c r="I271">
        <f>+('KBOS -- Logan Data'!I271+'KBED -- Bedford Data'!I271)/2</f>
        <v>247.9</v>
      </c>
      <c r="J271">
        <f>+('KBOS -- Logan Data'!J271+'KBED -- Bedford Data'!J271)/2</f>
        <v>274.10000000000002</v>
      </c>
      <c r="K271">
        <f>+('KBOS -- Logan Data'!K271+'KBED -- Bedford Data'!K271)/2</f>
        <v>300.8</v>
      </c>
      <c r="L271">
        <f>+('KBOS -- Logan Data'!L271+'KBED -- Bedford Data'!L271)/2</f>
        <v>328.04999999999995</v>
      </c>
      <c r="M271">
        <f>+('KBOS -- Logan Data'!M271+'KBED -- Bedford Data'!M271)/2</f>
        <v>355.35</v>
      </c>
      <c r="N271">
        <f>+('KBOS -- Logan Data'!R271+'KBED -- Bedford Data'!R271)/2</f>
        <v>383</v>
      </c>
      <c r="O271">
        <f>+('KBOS -- Logan Data'!S271+'KBED -- Bedford Data'!S271)/2</f>
        <v>410.70000000000005</v>
      </c>
      <c r="P271">
        <f>+('KBOS -- Logan Data'!T271+'KBED -- Bedford Data'!T271)/2</f>
        <v>438.70000000000005</v>
      </c>
      <c r="Q271">
        <f>+('KBOS -- Logan Data'!U271+'KBED -- Bedford Data'!U271)/2</f>
        <v>466.8</v>
      </c>
      <c r="R271">
        <f>+('KBOS -- Logan Data'!V271+'KBED -- Bedford Data'!V271)/2</f>
        <v>495.25</v>
      </c>
      <c r="S271">
        <f>+('KBOS -- Logan Data'!W271+'KBED -- Bedford Data'!W271)/2</f>
        <v>524.1</v>
      </c>
      <c r="T271">
        <f>+('KBOS -- Logan Data'!X271+'KBED -- Bedford Data'!X271)/2</f>
        <v>553.4</v>
      </c>
      <c r="U271">
        <f>+('KBOS -- Logan Data'!Y271+'KBED -- Bedford Data'!Y271)/2</f>
        <v>582.95000000000005</v>
      </c>
      <c r="V271">
        <f>+('KBOS -- Logan Data'!Z271+'KBED -- Bedford Data'!Z271)/2</f>
        <v>612.75</v>
      </c>
      <c r="W271">
        <f>+('KBOS -- Logan Data'!AA271+'KBED -- Bedford Data'!AA271)/2</f>
        <v>642.9</v>
      </c>
      <c r="X271">
        <f>+('KBOS -- Logan Data'!AB271+'KBED -- Bedford Data'!AB271)/2</f>
        <v>673.25</v>
      </c>
      <c r="Y271">
        <f>+('KBOS -- Logan Data'!AH271+'KBED -- Bedford Data'!AH271)/2</f>
        <v>703.8</v>
      </c>
      <c r="Z271">
        <f>+('KBOS -- Logan Data'!AI271+'KBED -- Bedford Data'!AI271)/2</f>
        <v>734.6</v>
      </c>
      <c r="AA271">
        <f>+('KBOS -- Logan Data'!AJ271+'KBED -- Bedford Data'!AJ271)/2</f>
        <v>765.45</v>
      </c>
      <c r="AB271">
        <f>+('KBOS -- Logan Data'!AK271+'KBED -- Bedford Data'!AK271)/2</f>
        <v>796.34999999999991</v>
      </c>
      <c r="AC271">
        <f>+('KBOS -- Logan Data'!AL271+'KBED -- Bedford Data'!AL271)/2</f>
        <v>827.34999999999991</v>
      </c>
      <c r="AD271">
        <f>+('KBOS -- Logan Data'!AM271+'KBED -- Bedford Data'!AM271)/2</f>
        <v>858.34999999999991</v>
      </c>
      <c r="AE271">
        <f>+('KBOS -- Logan Data'!AN271+'KBED -- Bedford Data'!AN271)/2</f>
        <v>889.34999999999991</v>
      </c>
      <c r="AF271">
        <f>+('KBOS -- Logan Data'!AO271+'KBED -- Bedford Data'!AO271)/2</f>
        <v>920.34999999999991</v>
      </c>
      <c r="AG271">
        <f>+('KBOS -- Logan Data'!AP271+'KBED -- Bedford Data'!AP271)/2</f>
        <v>951.34999999999991</v>
      </c>
      <c r="AH271">
        <f>+('KBOS -- Logan Data'!AQ271+'KBED -- Bedford Data'!AQ271)/2</f>
        <v>982.34999999999991</v>
      </c>
      <c r="AI271">
        <f>+('KBOS -- Logan Data'!AR271+'KBED -- Bedford Data'!AR271)/2</f>
        <v>1013.35</v>
      </c>
    </row>
    <row r="272" spans="1:35" x14ac:dyDescent="0.25">
      <c r="A272" s="1">
        <v>44562</v>
      </c>
      <c r="B272">
        <f>+('KBOS -- Logan Data'!B272+'KBED -- Bedford Data'!B272)/2</f>
        <v>384.29999999999995</v>
      </c>
      <c r="C272">
        <f>+('KBOS -- Logan Data'!C272+'KBED -- Bedford Data'!C272)/2</f>
        <v>410.4</v>
      </c>
      <c r="D272">
        <f>+('KBOS -- Logan Data'!D272+'KBED -- Bedford Data'!D272)/2</f>
        <v>437.15</v>
      </c>
      <c r="E272">
        <f>+('KBOS -- Logan Data'!E272+'KBED -- Bedford Data'!E272)/2</f>
        <v>464.45000000000005</v>
      </c>
      <c r="F272">
        <f>+('KBOS -- Logan Data'!F272+'KBED -- Bedford Data'!F272)/2</f>
        <v>492.29999999999995</v>
      </c>
      <c r="G272">
        <f>+('KBOS -- Logan Data'!G272+'KBED -- Bedford Data'!G272)/2</f>
        <v>520.45000000000005</v>
      </c>
      <c r="H272">
        <f>+('KBOS -- Logan Data'!H272+'KBED -- Bedford Data'!H272)/2</f>
        <v>548.95000000000005</v>
      </c>
      <c r="I272">
        <f>+('KBOS -- Logan Data'!I272+'KBED -- Bedford Data'!I272)/2</f>
        <v>578.1</v>
      </c>
      <c r="J272">
        <f>+('KBOS -- Logan Data'!J272+'KBED -- Bedford Data'!J272)/2</f>
        <v>607.90000000000009</v>
      </c>
      <c r="K272">
        <f>+('KBOS -- Logan Data'!K272+'KBED -- Bedford Data'!K272)/2</f>
        <v>637.95000000000005</v>
      </c>
      <c r="L272">
        <f>+('KBOS -- Logan Data'!L272+'KBED -- Bedford Data'!L272)/2</f>
        <v>668.4</v>
      </c>
      <c r="M272">
        <f>+('KBOS -- Logan Data'!M272+'KBED -- Bedford Data'!M272)/2</f>
        <v>699</v>
      </c>
      <c r="N272">
        <f>+('KBOS -- Logan Data'!R272+'KBED -- Bedford Data'!R272)/2</f>
        <v>729.65000000000009</v>
      </c>
      <c r="O272">
        <f>+('KBOS -- Logan Data'!S272+'KBED -- Bedford Data'!S272)/2</f>
        <v>760.5</v>
      </c>
      <c r="P272">
        <f>+('KBOS -- Logan Data'!T272+'KBED -- Bedford Data'!T272)/2</f>
        <v>791.5</v>
      </c>
      <c r="Q272">
        <f>+('KBOS -- Logan Data'!U272+'KBED -- Bedford Data'!U272)/2</f>
        <v>822.5</v>
      </c>
      <c r="R272">
        <f>+('KBOS -- Logan Data'!V272+'KBED -- Bedford Data'!V272)/2</f>
        <v>853.5</v>
      </c>
      <c r="S272">
        <f>+('KBOS -- Logan Data'!W272+'KBED -- Bedford Data'!W272)/2</f>
        <v>884.5</v>
      </c>
      <c r="T272">
        <f>+('KBOS -- Logan Data'!X272+'KBED -- Bedford Data'!X272)/2</f>
        <v>915.5</v>
      </c>
      <c r="U272">
        <f>+('KBOS -- Logan Data'!Y272+'KBED -- Bedford Data'!Y272)/2</f>
        <v>946.5</v>
      </c>
      <c r="V272">
        <f>+('KBOS -- Logan Data'!Z272+'KBED -- Bedford Data'!Z272)/2</f>
        <v>977.5</v>
      </c>
      <c r="W272">
        <f>+('KBOS -- Logan Data'!AA272+'KBED -- Bedford Data'!AA272)/2</f>
        <v>1008.5</v>
      </c>
      <c r="X272">
        <f>+('KBOS -- Logan Data'!AB272+'KBED -- Bedford Data'!AB272)/2</f>
        <v>1039.5</v>
      </c>
      <c r="Y272">
        <f>+('KBOS -- Logan Data'!AH272+'KBED -- Bedford Data'!AH272)/2</f>
        <v>1070.5</v>
      </c>
      <c r="Z272">
        <f>+('KBOS -- Logan Data'!AI272+'KBED -- Bedford Data'!AI272)/2</f>
        <v>1101.5</v>
      </c>
      <c r="AA272">
        <f>+('KBOS -- Logan Data'!AJ272+'KBED -- Bedford Data'!AJ272)/2</f>
        <v>1132.5</v>
      </c>
      <c r="AB272">
        <f>+('KBOS -- Logan Data'!AK272+'KBED -- Bedford Data'!AK272)/2</f>
        <v>1163.5</v>
      </c>
      <c r="AC272">
        <f>+('KBOS -- Logan Data'!AL272+'KBED -- Bedford Data'!AL272)/2</f>
        <v>1194.5</v>
      </c>
      <c r="AD272">
        <f>+('KBOS -- Logan Data'!AM272+'KBED -- Bedford Data'!AM272)/2</f>
        <v>1225.5</v>
      </c>
      <c r="AE272">
        <f>+('KBOS -- Logan Data'!AN272+'KBED -- Bedford Data'!AN272)/2</f>
        <v>1256.5</v>
      </c>
      <c r="AF272">
        <f>+('KBOS -- Logan Data'!AO272+'KBED -- Bedford Data'!AO272)/2</f>
        <v>1287.5</v>
      </c>
      <c r="AG272">
        <f>+('KBOS -- Logan Data'!AP272+'KBED -- Bedford Data'!AP272)/2</f>
        <v>1318.5</v>
      </c>
      <c r="AH272">
        <f>+('KBOS -- Logan Data'!AQ272+'KBED -- Bedford Data'!AQ272)/2</f>
        <v>1349.5</v>
      </c>
      <c r="AI272">
        <f>+('KBOS -- Logan Data'!AR272+'KBED -- Bedford Data'!AR272)/2</f>
        <v>1380.5</v>
      </c>
    </row>
    <row r="273" spans="1:35" x14ac:dyDescent="0.25">
      <c r="A273" s="1">
        <v>44593</v>
      </c>
      <c r="B273">
        <f>+('KBOS -- Logan Data'!B273+'KBED -- Bedford Data'!B273)/2</f>
        <v>239.8</v>
      </c>
      <c r="C273">
        <f>+('KBOS -- Logan Data'!C273+'KBED -- Bedford Data'!C273)/2</f>
        <v>259.39999999999998</v>
      </c>
      <c r="D273">
        <f>+('KBOS -- Logan Data'!D273+'KBED -- Bedford Data'!D273)/2</f>
        <v>280.14999999999998</v>
      </c>
      <c r="E273">
        <f>+('KBOS -- Logan Data'!E273+'KBED -- Bedford Data'!E273)/2</f>
        <v>301.75</v>
      </c>
      <c r="F273">
        <f>+('KBOS -- Logan Data'!F273+'KBED -- Bedford Data'!F273)/2</f>
        <v>324.05</v>
      </c>
      <c r="G273">
        <f>+('KBOS -- Logan Data'!G273+'KBED -- Bedford Data'!G273)/2</f>
        <v>346.9</v>
      </c>
      <c r="H273">
        <f>+('KBOS -- Logan Data'!H273+'KBED -- Bedford Data'!H273)/2</f>
        <v>370</v>
      </c>
      <c r="I273">
        <f>+('KBOS -- Logan Data'!I273+'KBED -- Bedford Data'!I273)/2</f>
        <v>393.5</v>
      </c>
      <c r="J273">
        <f>+('KBOS -- Logan Data'!J273+'KBED -- Bedford Data'!J273)/2</f>
        <v>417.29999999999995</v>
      </c>
      <c r="K273">
        <f>+('KBOS -- Logan Data'!K273+'KBED -- Bedford Data'!K273)/2</f>
        <v>441.6</v>
      </c>
      <c r="L273">
        <f>+('KBOS -- Logan Data'!L273+'KBED -- Bedford Data'!L273)/2</f>
        <v>466.20000000000005</v>
      </c>
      <c r="M273">
        <f>+('KBOS -- Logan Data'!M273+'KBED -- Bedford Data'!M273)/2</f>
        <v>491.1</v>
      </c>
      <c r="N273">
        <f>+('KBOS -- Logan Data'!R273+'KBED -- Bedford Data'!R273)/2</f>
        <v>516.29999999999995</v>
      </c>
      <c r="O273">
        <f>+('KBOS -- Logan Data'!S273+'KBED -- Bedford Data'!S273)/2</f>
        <v>541.70000000000005</v>
      </c>
      <c r="P273">
        <f>+('KBOS -- Logan Data'!T273+'KBED -- Bedford Data'!T273)/2</f>
        <v>567.29999999999995</v>
      </c>
      <c r="Q273">
        <f>+('KBOS -- Logan Data'!U273+'KBED -- Bedford Data'!U273)/2</f>
        <v>592.95000000000005</v>
      </c>
      <c r="R273">
        <f>+('KBOS -- Logan Data'!V273+'KBED -- Bedford Data'!V273)/2</f>
        <v>618.79999999999995</v>
      </c>
      <c r="S273">
        <f>+('KBOS -- Logan Data'!W273+'KBED -- Bedford Data'!W273)/2</f>
        <v>644.65</v>
      </c>
      <c r="T273">
        <f>+('KBOS -- Logan Data'!X273+'KBED -- Bedford Data'!X273)/2</f>
        <v>670.9</v>
      </c>
      <c r="U273">
        <f>+('KBOS -- Logan Data'!Y273+'KBED -- Bedford Data'!Y273)/2</f>
        <v>697.5</v>
      </c>
      <c r="V273">
        <f>+('KBOS -- Logan Data'!Z273+'KBED -- Bedford Data'!Z273)/2</f>
        <v>724.4</v>
      </c>
      <c r="W273">
        <f>+('KBOS -- Logan Data'!AA273+'KBED -- Bedford Data'!AA273)/2</f>
        <v>751.65</v>
      </c>
      <c r="X273">
        <f>+('KBOS -- Logan Data'!AB273+'KBED -- Bedford Data'!AB273)/2</f>
        <v>779.1</v>
      </c>
      <c r="Y273">
        <f>+('KBOS -- Logan Data'!AH273+'KBED -- Bedford Data'!AH273)/2</f>
        <v>806.7</v>
      </c>
      <c r="Z273">
        <f>+('KBOS -- Logan Data'!AI273+'KBED -- Bedford Data'!AI273)/2</f>
        <v>834.4</v>
      </c>
      <c r="AA273">
        <f>+('KBOS -- Logan Data'!AJ273+'KBED -- Bedford Data'!AJ273)/2</f>
        <v>862.2</v>
      </c>
      <c r="AB273">
        <f>+('KBOS -- Logan Data'!AK273+'KBED -- Bedford Data'!AK273)/2</f>
        <v>889.95</v>
      </c>
      <c r="AC273">
        <f>+('KBOS -- Logan Data'!AL273+'KBED -- Bedford Data'!AL273)/2</f>
        <v>917.75</v>
      </c>
      <c r="AD273">
        <f>+('KBOS -- Logan Data'!AM273+'KBED -- Bedford Data'!AM273)/2</f>
        <v>945.6</v>
      </c>
      <c r="AE273">
        <f>+('KBOS -- Logan Data'!AN273+'KBED -- Bedford Data'!AN273)/2</f>
        <v>973.5</v>
      </c>
      <c r="AF273">
        <f>+('KBOS -- Logan Data'!AO273+'KBED -- Bedford Data'!AO273)/2</f>
        <v>1001.4000000000001</v>
      </c>
      <c r="AG273">
        <f>+('KBOS -- Logan Data'!AP273+'KBED -- Bedford Data'!AP273)/2</f>
        <v>1029.3499999999999</v>
      </c>
      <c r="AH273">
        <f>+('KBOS -- Logan Data'!AQ273+'KBED -- Bedford Data'!AQ273)/2</f>
        <v>1057.3499999999999</v>
      </c>
      <c r="AI273">
        <f>+('KBOS -- Logan Data'!AR273+'KBED -- Bedford Data'!AR273)/2</f>
        <v>1085.3499999999999</v>
      </c>
    </row>
    <row r="274" spans="1:35" x14ac:dyDescent="0.25">
      <c r="A274" s="1">
        <v>44621</v>
      </c>
      <c r="B274">
        <f>+('KBOS -- Logan Data'!B274+'KBED -- Bedford Data'!B274)/2</f>
        <v>91.9</v>
      </c>
      <c r="C274">
        <f>+('KBOS -- Logan Data'!C274+'KBED -- Bedford Data'!C274)/2</f>
        <v>103.95</v>
      </c>
      <c r="D274">
        <f>+('KBOS -- Logan Data'!D274+'KBED -- Bedford Data'!D274)/2</f>
        <v>117</v>
      </c>
      <c r="E274">
        <f>+('KBOS -- Logan Data'!E274+'KBED -- Bedford Data'!E274)/2</f>
        <v>131.6</v>
      </c>
      <c r="F274">
        <f>+('KBOS -- Logan Data'!F274+'KBED -- Bedford Data'!F274)/2</f>
        <v>147.69999999999999</v>
      </c>
      <c r="G274">
        <f>+('KBOS -- Logan Data'!G274+'KBED -- Bedford Data'!G274)/2</f>
        <v>165.14999999999998</v>
      </c>
      <c r="H274">
        <f>+('KBOS -- Logan Data'!H274+'KBED -- Bedford Data'!H274)/2</f>
        <v>184</v>
      </c>
      <c r="I274">
        <f>+('KBOS -- Logan Data'!I274+'KBED -- Bedford Data'!I274)/2</f>
        <v>203.6</v>
      </c>
      <c r="J274">
        <f>+('KBOS -- Logan Data'!J274+'KBED -- Bedford Data'!J274)/2</f>
        <v>224.55</v>
      </c>
      <c r="K274">
        <f>+('KBOS -- Logan Data'!K274+'KBED -- Bedford Data'!K274)/2</f>
        <v>246.29999999999998</v>
      </c>
      <c r="L274">
        <f>+('KBOS -- Logan Data'!L274+'KBED -- Bedford Data'!L274)/2</f>
        <v>269.64999999999998</v>
      </c>
      <c r="M274">
        <f>+('KBOS -- Logan Data'!M274+'KBED -- Bedford Data'!M274)/2</f>
        <v>293.39999999999998</v>
      </c>
      <c r="N274">
        <f>+('KBOS -- Logan Data'!R274+'KBED -- Bedford Data'!R274)/2</f>
        <v>318.05</v>
      </c>
      <c r="O274">
        <f>+('KBOS -- Logan Data'!S274+'KBED -- Bedford Data'!S274)/2</f>
        <v>343.55</v>
      </c>
      <c r="P274">
        <f>+('KBOS -- Logan Data'!T274+'KBED -- Bedford Data'!T274)/2</f>
        <v>369.55</v>
      </c>
      <c r="Q274">
        <f>+('KBOS -- Logan Data'!U274+'KBED -- Bedford Data'!U274)/2</f>
        <v>395.9</v>
      </c>
      <c r="R274">
        <f>+('KBOS -- Logan Data'!V274+'KBED -- Bedford Data'!V274)/2</f>
        <v>422.85</v>
      </c>
      <c r="S274">
        <f>+('KBOS -- Logan Data'!W274+'KBED -- Bedford Data'!W274)/2</f>
        <v>450.3</v>
      </c>
      <c r="T274">
        <f>+('KBOS -- Logan Data'!X274+'KBED -- Bedford Data'!X274)/2</f>
        <v>478.55</v>
      </c>
      <c r="U274">
        <f>+('KBOS -- Logan Data'!Y274+'KBED -- Bedford Data'!Y274)/2</f>
        <v>506.9</v>
      </c>
      <c r="V274">
        <f>+('KBOS -- Logan Data'!Z274+'KBED -- Bedford Data'!Z274)/2</f>
        <v>535.6</v>
      </c>
      <c r="W274">
        <f>+('KBOS -- Logan Data'!AA274+'KBED -- Bedford Data'!AA274)/2</f>
        <v>564.75</v>
      </c>
      <c r="X274">
        <f>+('KBOS -- Logan Data'!AB274+'KBED -- Bedford Data'!AB274)/2</f>
        <v>593.84999999999991</v>
      </c>
      <c r="Y274">
        <f>+('KBOS -- Logan Data'!AH274+'KBED -- Bedford Data'!AH274)/2</f>
        <v>623.45000000000005</v>
      </c>
      <c r="Z274">
        <f>+('KBOS -- Logan Data'!AI274+'KBED -- Bedford Data'!AI274)/2</f>
        <v>653.34999999999991</v>
      </c>
      <c r="AA274">
        <f>+('KBOS -- Logan Data'!AJ274+'KBED -- Bedford Data'!AJ274)/2</f>
        <v>683.55</v>
      </c>
      <c r="AB274">
        <f>+('KBOS -- Logan Data'!AK274+'KBED -- Bedford Data'!AK274)/2</f>
        <v>713.7</v>
      </c>
      <c r="AC274">
        <f>+('KBOS -- Logan Data'!AL274+'KBED -- Bedford Data'!AL274)/2</f>
        <v>744.3</v>
      </c>
      <c r="AD274">
        <f>+('KBOS -- Logan Data'!AM274+'KBED -- Bedford Data'!AM274)/2</f>
        <v>775</v>
      </c>
      <c r="AE274">
        <f>+('KBOS -- Logan Data'!AN274+'KBED -- Bedford Data'!AN274)/2</f>
        <v>805.8</v>
      </c>
      <c r="AF274">
        <f>+('KBOS -- Logan Data'!AO274+'KBED -- Bedford Data'!AO274)/2</f>
        <v>836.59999999999991</v>
      </c>
      <c r="AG274">
        <f>+('KBOS -- Logan Data'!AP274+'KBED -- Bedford Data'!AP274)/2</f>
        <v>867.4</v>
      </c>
      <c r="AH274">
        <f>+('KBOS -- Logan Data'!AQ274+'KBED -- Bedford Data'!AQ274)/2</f>
        <v>898.3</v>
      </c>
      <c r="AI274">
        <f>+('KBOS -- Logan Data'!AR274+'KBED -- Bedford Data'!AR274)/2</f>
        <v>929.05</v>
      </c>
    </row>
    <row r="275" spans="1:35" x14ac:dyDescent="0.25">
      <c r="A275" s="1">
        <v>44652</v>
      </c>
      <c r="B275">
        <f>+('KBOS -- Logan Data'!B275+'KBED -- Bedford Data'!B275)/2</f>
        <v>3.8499999999999996</v>
      </c>
      <c r="C275">
        <f>+('KBOS -- Logan Data'!C275+'KBED -- Bedford Data'!C275)/2</f>
        <v>5.1000000000000005</v>
      </c>
      <c r="D275">
        <f>+('KBOS -- Logan Data'!D275+'KBED -- Bedford Data'!D275)/2</f>
        <v>7.4</v>
      </c>
      <c r="E275">
        <f>+('KBOS -- Logan Data'!E275+'KBED -- Bedford Data'!E275)/2</f>
        <v>10.199999999999999</v>
      </c>
      <c r="F275">
        <f>+('KBOS -- Logan Data'!F275+'KBED -- Bedford Data'!F275)/2</f>
        <v>14.05</v>
      </c>
      <c r="G275">
        <f>+('KBOS -- Logan Data'!G275+'KBED -- Bedford Data'!G275)/2</f>
        <v>18.599999999999998</v>
      </c>
      <c r="H275">
        <f>+('KBOS -- Logan Data'!H275+'KBED -- Bedford Data'!H275)/2</f>
        <v>24.75</v>
      </c>
      <c r="I275">
        <f>+('KBOS -- Logan Data'!I275+'KBED -- Bedford Data'!I275)/2</f>
        <v>31.8</v>
      </c>
      <c r="J275">
        <f>+('KBOS -- Logan Data'!J275+'KBED -- Bedford Data'!J275)/2</f>
        <v>40.950000000000003</v>
      </c>
      <c r="K275">
        <f>+('KBOS -- Logan Data'!K275+'KBED -- Bedford Data'!K275)/2</f>
        <v>51.65</v>
      </c>
      <c r="L275">
        <f>+('KBOS -- Logan Data'!L275+'KBED -- Bedford Data'!L275)/2</f>
        <v>64.650000000000006</v>
      </c>
      <c r="M275">
        <f>+('KBOS -- Logan Data'!M275+'KBED -- Bedford Data'!M275)/2</f>
        <v>79.099999999999994</v>
      </c>
      <c r="N275">
        <f>+('KBOS -- Logan Data'!R275+'KBED -- Bedford Data'!R275)/2</f>
        <v>95.15</v>
      </c>
      <c r="O275">
        <f>+('KBOS -- Logan Data'!S275+'KBED -- Bedford Data'!S275)/2</f>
        <v>112.9</v>
      </c>
      <c r="P275">
        <f>+('KBOS -- Logan Data'!T275+'KBED -- Bedford Data'!T275)/2</f>
        <v>132</v>
      </c>
      <c r="Q275">
        <f>+('KBOS -- Logan Data'!U275+'KBED -- Bedford Data'!U275)/2</f>
        <v>152.85000000000002</v>
      </c>
      <c r="R275">
        <f>+('KBOS -- Logan Data'!V275+'KBED -- Bedford Data'!V275)/2</f>
        <v>175.15</v>
      </c>
      <c r="S275">
        <f>+('KBOS -- Logan Data'!W275+'KBED -- Bedford Data'!W275)/2</f>
        <v>198.4</v>
      </c>
      <c r="T275">
        <f>+('KBOS -- Logan Data'!X275+'KBED -- Bedford Data'!X275)/2</f>
        <v>222.85</v>
      </c>
      <c r="U275">
        <f>+('KBOS -- Logan Data'!Y275+'KBED -- Bedford Data'!Y275)/2</f>
        <v>248.25</v>
      </c>
      <c r="V275">
        <f>+('KBOS -- Logan Data'!Z275+'KBED -- Bedford Data'!Z275)/2</f>
        <v>274.3</v>
      </c>
      <c r="W275">
        <f>+('KBOS -- Logan Data'!AA275+'KBED -- Bedford Data'!AA275)/2</f>
        <v>300.95</v>
      </c>
      <c r="X275">
        <f>+('KBOS -- Logan Data'!AB275+'KBED -- Bedford Data'!AB275)/2</f>
        <v>327.85</v>
      </c>
      <c r="Y275">
        <f>+('KBOS -- Logan Data'!AH275+'KBED -- Bedford Data'!AH275)/2</f>
        <v>355.35</v>
      </c>
      <c r="Z275">
        <f>+('KBOS -- Logan Data'!AI275+'KBED -- Bedford Data'!AI275)/2</f>
        <v>383.15</v>
      </c>
      <c r="AA275">
        <f>+('KBOS -- Logan Data'!AJ275+'KBED -- Bedford Data'!AJ275)/2</f>
        <v>411.54999999999995</v>
      </c>
      <c r="AB275">
        <f>+('KBOS -- Logan Data'!AK275+'KBED -- Bedford Data'!AK275)/2</f>
        <v>440.4</v>
      </c>
      <c r="AC275">
        <f>+('KBOS -- Logan Data'!AL275+'KBED -- Bedford Data'!AL275)/2</f>
        <v>469.25</v>
      </c>
      <c r="AD275">
        <f>+('KBOS -- Logan Data'!AM275+'KBED -- Bedford Data'!AM275)/2</f>
        <v>498.55</v>
      </c>
      <c r="AE275">
        <f>+('KBOS -- Logan Data'!AN275+'KBED -- Bedford Data'!AN275)/2</f>
        <v>527.95000000000005</v>
      </c>
      <c r="AF275">
        <f>+('KBOS -- Logan Data'!AO275+'KBED -- Bedford Data'!AO275)/2</f>
        <v>557.5</v>
      </c>
      <c r="AG275">
        <f>+('KBOS -- Logan Data'!AP275+'KBED -- Bedford Data'!AP275)/2</f>
        <v>587.04999999999995</v>
      </c>
      <c r="AH275">
        <f>+('KBOS -- Logan Data'!AQ275+'KBED -- Bedford Data'!AQ275)/2</f>
        <v>616.9</v>
      </c>
      <c r="AI275">
        <f>+('KBOS -- Logan Data'!AR275+'KBED -- Bedford Data'!AR275)/2</f>
        <v>646.75</v>
      </c>
    </row>
    <row r="276" spans="1:35" x14ac:dyDescent="0.25">
      <c r="A276" s="1">
        <v>44682</v>
      </c>
      <c r="B276">
        <f>+('KBOS -- Logan Data'!B276+'KBED -- Bedford Data'!B276)/2</f>
        <v>0.25</v>
      </c>
      <c r="C276">
        <f>+('KBOS -- Logan Data'!C276+'KBED -- Bedford Data'!C276)/2</f>
        <v>0.45</v>
      </c>
      <c r="D276">
        <f>+('KBOS -- Logan Data'!D276+'KBED -- Bedford Data'!D276)/2</f>
        <v>0.7</v>
      </c>
      <c r="E276">
        <f>+('KBOS -- Logan Data'!E276+'KBED -- Bedford Data'!E276)/2</f>
        <v>1</v>
      </c>
      <c r="F276">
        <f>+('KBOS -- Logan Data'!F276+'KBED -- Bedford Data'!F276)/2</f>
        <v>1.55</v>
      </c>
      <c r="G276">
        <f>+('KBOS -- Logan Data'!G276+'KBED -- Bedford Data'!G276)/2</f>
        <v>2.2000000000000002</v>
      </c>
      <c r="H276">
        <f>+('KBOS -- Logan Data'!H276+'KBED -- Bedford Data'!H276)/2</f>
        <v>3.1</v>
      </c>
      <c r="I276">
        <f>+('KBOS -- Logan Data'!I276+'KBED -- Bedford Data'!I276)/2</f>
        <v>4.25</v>
      </c>
      <c r="J276">
        <f>+('KBOS -- Logan Data'!J276+'KBED -- Bedford Data'!J276)/2</f>
        <v>5.55</v>
      </c>
      <c r="K276">
        <f>+('KBOS -- Logan Data'!K276+'KBED -- Bedford Data'!K276)/2</f>
        <v>7.75</v>
      </c>
      <c r="L276">
        <f>+('KBOS -- Logan Data'!L276+'KBED -- Bedford Data'!L276)/2</f>
        <v>10.8</v>
      </c>
      <c r="M276">
        <f>+('KBOS -- Logan Data'!M276+'KBED -- Bedford Data'!M276)/2</f>
        <v>14.5</v>
      </c>
      <c r="N276">
        <f>+('KBOS -- Logan Data'!R276+'KBED -- Bedford Data'!R276)/2</f>
        <v>19</v>
      </c>
      <c r="O276">
        <f>+('KBOS -- Logan Data'!S276+'KBED -- Bedford Data'!S276)/2</f>
        <v>24.5</v>
      </c>
      <c r="P276">
        <f>+('KBOS -- Logan Data'!T276+'KBED -- Bedford Data'!T276)/2</f>
        <v>30.950000000000003</v>
      </c>
      <c r="Q276">
        <f>+('KBOS -- Logan Data'!U276+'KBED -- Bedford Data'!U276)/2</f>
        <v>38.450000000000003</v>
      </c>
      <c r="R276">
        <f>+('KBOS -- Logan Data'!V276+'KBED -- Bedford Data'!V276)/2</f>
        <v>47.35</v>
      </c>
      <c r="S276">
        <f>+('KBOS -- Logan Data'!W276+'KBED -- Bedford Data'!W276)/2</f>
        <v>57.3</v>
      </c>
      <c r="T276">
        <f>+('KBOS -- Logan Data'!X276+'KBED -- Bedford Data'!X276)/2</f>
        <v>68.599999999999994</v>
      </c>
      <c r="U276">
        <f>+('KBOS -- Logan Data'!Y276+'KBED -- Bedford Data'!Y276)/2</f>
        <v>81.25</v>
      </c>
      <c r="V276">
        <f>+('KBOS -- Logan Data'!Z276+'KBED -- Bedford Data'!Z276)/2</f>
        <v>95.25</v>
      </c>
      <c r="W276">
        <f>+('KBOS -- Logan Data'!AA276+'KBED -- Bedford Data'!AA276)/2</f>
        <v>109.85</v>
      </c>
      <c r="X276">
        <f>+('KBOS -- Logan Data'!AB276+'KBED -- Bedford Data'!AB276)/2</f>
        <v>125.35</v>
      </c>
      <c r="Y276">
        <f>+('KBOS -- Logan Data'!AH276+'KBED -- Bedford Data'!AH276)/2</f>
        <v>142.1</v>
      </c>
      <c r="Z276">
        <f>+('KBOS -- Logan Data'!AI276+'KBED -- Bedford Data'!AI276)/2</f>
        <v>159.55000000000001</v>
      </c>
      <c r="AA276">
        <f>+('KBOS -- Logan Data'!AJ276+'KBED -- Bedford Data'!AJ276)/2</f>
        <v>178</v>
      </c>
      <c r="AB276">
        <f>+('KBOS -- Logan Data'!AK276+'KBED -- Bedford Data'!AK276)/2</f>
        <v>197.7</v>
      </c>
      <c r="AC276">
        <f>+('KBOS -- Logan Data'!AL276+'KBED -- Bedford Data'!AL276)/2</f>
        <v>218.4</v>
      </c>
      <c r="AD276">
        <f>+('KBOS -- Logan Data'!AM276+'KBED -- Bedford Data'!AM276)/2</f>
        <v>239.55</v>
      </c>
      <c r="AE276">
        <f>+('KBOS -- Logan Data'!AN276+'KBED -- Bedford Data'!AN276)/2</f>
        <v>261.75</v>
      </c>
      <c r="AF276">
        <f>+('KBOS -- Logan Data'!AO276+'KBED -- Bedford Data'!AO276)/2</f>
        <v>285</v>
      </c>
      <c r="AG276">
        <f>+('KBOS -- Logan Data'!AP276+'KBED -- Bedford Data'!AP276)/2</f>
        <v>309.04999999999995</v>
      </c>
      <c r="AH276">
        <f>+('KBOS -- Logan Data'!AQ276+'KBED -- Bedford Data'!AQ276)/2</f>
        <v>333.95</v>
      </c>
      <c r="AI276">
        <f>+('KBOS -- Logan Data'!AR276+'KBED -- Bedford Data'!AR276)/2</f>
        <v>359.6</v>
      </c>
    </row>
    <row r="277" spans="1:35" x14ac:dyDescent="0.25">
      <c r="A277" s="1">
        <v>44713</v>
      </c>
      <c r="B277">
        <f>+('KBOS -- Logan Data'!B277+'KBED -- Bedford Data'!B277)/2</f>
        <v>0</v>
      </c>
      <c r="C277">
        <f>+('KBOS -- Logan Data'!C277+'KBED -- Bedford Data'!C277)/2</f>
        <v>0</v>
      </c>
      <c r="D277">
        <f>+('KBOS -- Logan Data'!D277+'KBED -- Bedford Data'!D277)/2</f>
        <v>0</v>
      </c>
      <c r="E277">
        <f>+('KBOS -- Logan Data'!E277+'KBED -- Bedford Data'!E277)/2</f>
        <v>0</v>
      </c>
      <c r="F277">
        <f>+('KBOS -- Logan Data'!F277+'KBED -- Bedford Data'!F277)/2</f>
        <v>0</v>
      </c>
      <c r="G277">
        <f>+('KBOS -- Logan Data'!G277+'KBED -- Bedford Data'!G277)/2</f>
        <v>0</v>
      </c>
      <c r="H277">
        <f>+('KBOS -- Logan Data'!H277+'KBED -- Bedford Data'!H277)/2</f>
        <v>0</v>
      </c>
      <c r="I277">
        <f>+('KBOS -- Logan Data'!I277+'KBED -- Bedford Data'!I277)/2</f>
        <v>0</v>
      </c>
      <c r="J277">
        <f>+('KBOS -- Logan Data'!J277+'KBED -- Bedford Data'!J277)/2</f>
        <v>0</v>
      </c>
      <c r="K277">
        <f>+('KBOS -- Logan Data'!K277+'KBED -- Bedford Data'!K277)/2</f>
        <v>0.1</v>
      </c>
      <c r="L277">
        <f>+('KBOS -- Logan Data'!L277+'KBED -- Bedford Data'!L277)/2</f>
        <v>0.25</v>
      </c>
      <c r="M277">
        <f>+('KBOS -- Logan Data'!M277+'KBED -- Bedford Data'!M277)/2</f>
        <v>0.5</v>
      </c>
      <c r="N277">
        <f>+('KBOS -- Logan Data'!R277+'KBED -- Bedford Data'!R277)/2</f>
        <v>0.75</v>
      </c>
      <c r="O277">
        <f>+('KBOS -- Logan Data'!S277+'KBED -- Bedford Data'!S277)/2</f>
        <v>1.2</v>
      </c>
      <c r="P277">
        <f>+('KBOS -- Logan Data'!T277+'KBED -- Bedford Data'!T277)/2</f>
        <v>1.65</v>
      </c>
      <c r="Q277">
        <f>+('KBOS -- Logan Data'!U277+'KBED -- Bedford Data'!U277)/2</f>
        <v>2.5</v>
      </c>
      <c r="R277">
        <f>+('KBOS -- Logan Data'!V277+'KBED -- Bedford Data'!V277)/2</f>
        <v>3.55</v>
      </c>
      <c r="S277">
        <f>+('KBOS -- Logan Data'!W277+'KBED -- Bedford Data'!W277)/2</f>
        <v>5.05</v>
      </c>
      <c r="T277">
        <f>+('KBOS -- Logan Data'!X277+'KBED -- Bedford Data'!X277)/2</f>
        <v>7.45</v>
      </c>
      <c r="U277">
        <f>+('KBOS -- Logan Data'!Y277+'KBED -- Bedford Data'!Y277)/2</f>
        <v>11.3</v>
      </c>
      <c r="V277">
        <f>+('KBOS -- Logan Data'!Z277+'KBED -- Bedford Data'!Z277)/2</f>
        <v>16</v>
      </c>
      <c r="W277">
        <f>+('KBOS -- Logan Data'!AA277+'KBED -- Bedford Data'!AA277)/2</f>
        <v>21.3</v>
      </c>
      <c r="X277">
        <f>+('KBOS -- Logan Data'!AB277+'KBED -- Bedford Data'!AB277)/2</f>
        <v>27.9</v>
      </c>
      <c r="Y277">
        <f>+('KBOS -- Logan Data'!AH277+'KBED -- Bedford Data'!AH277)/2</f>
        <v>35.700000000000003</v>
      </c>
      <c r="Z277">
        <f>+('KBOS -- Logan Data'!AI277+'KBED -- Bedford Data'!AI277)/2</f>
        <v>44.2</v>
      </c>
      <c r="AA277">
        <f>+('KBOS -- Logan Data'!AJ277+'KBED -- Bedford Data'!AJ277)/2</f>
        <v>54.05</v>
      </c>
      <c r="AB277">
        <f>+('KBOS -- Logan Data'!AK277+'KBED -- Bedford Data'!AK277)/2</f>
        <v>65.2</v>
      </c>
      <c r="AC277">
        <f>+('KBOS -- Logan Data'!AL277+'KBED -- Bedford Data'!AL277)/2</f>
        <v>77</v>
      </c>
      <c r="AD277">
        <f>+('KBOS -- Logan Data'!AM277+'KBED -- Bedford Data'!AM277)/2</f>
        <v>89.75</v>
      </c>
      <c r="AE277">
        <f>+('KBOS -- Logan Data'!AN277+'KBED -- Bedford Data'!AN277)/2</f>
        <v>104.05</v>
      </c>
      <c r="AF277">
        <f>+('KBOS -- Logan Data'!AO277+'KBED -- Bedford Data'!AO277)/2</f>
        <v>119.5</v>
      </c>
      <c r="AG277">
        <f>+('KBOS -- Logan Data'!AP277+'KBED -- Bedford Data'!AP277)/2</f>
        <v>136.25</v>
      </c>
      <c r="AH277">
        <f>+('KBOS -- Logan Data'!AQ277+'KBED -- Bedford Data'!AQ277)/2</f>
        <v>154.15</v>
      </c>
      <c r="AI277">
        <f>+('KBOS -- Logan Data'!AR277+'KBED -- Bedford Data'!AR277)/2</f>
        <v>172.95</v>
      </c>
    </row>
    <row r="278" spans="1:35" x14ac:dyDescent="0.25">
      <c r="A278" s="1">
        <v>44743</v>
      </c>
      <c r="B278">
        <f>+('KBOS -- Logan Data'!B278+'KBED -- Bedford Data'!B278)/2</f>
        <v>0</v>
      </c>
      <c r="C278">
        <f>+('KBOS -- Logan Data'!C278+'KBED -- Bedford Data'!C278)/2</f>
        <v>0</v>
      </c>
      <c r="D278">
        <f>+('KBOS -- Logan Data'!D278+'KBED -- Bedford Data'!D278)/2</f>
        <v>0</v>
      </c>
      <c r="E278">
        <f>+('KBOS -- Logan Data'!E278+'KBED -- Bedford Data'!E278)/2</f>
        <v>0</v>
      </c>
      <c r="F278">
        <f>+('KBOS -- Logan Data'!F278+'KBED -- Bedford Data'!F278)/2</f>
        <v>0</v>
      </c>
      <c r="G278">
        <f>+('KBOS -- Logan Data'!G278+'KBED -- Bedford Data'!G278)/2</f>
        <v>0</v>
      </c>
      <c r="H278">
        <f>+('KBOS -- Logan Data'!H278+'KBED -- Bedford Data'!H278)/2</f>
        <v>0</v>
      </c>
      <c r="I278">
        <f>+('KBOS -- Logan Data'!I278+'KBED -- Bedford Data'!I278)/2</f>
        <v>0</v>
      </c>
      <c r="J278">
        <f>+('KBOS -- Logan Data'!J278+'KBED -- Bedford Data'!J278)/2</f>
        <v>0</v>
      </c>
      <c r="K278">
        <f>+('KBOS -- Logan Data'!K278+'KBED -- Bedford Data'!K278)/2</f>
        <v>0</v>
      </c>
      <c r="L278">
        <f>+('KBOS -- Logan Data'!L278+'KBED -- Bedford Data'!L278)/2</f>
        <v>0</v>
      </c>
      <c r="M278">
        <f>+('KBOS -- Logan Data'!M278+'KBED -- Bedford Data'!M278)/2</f>
        <v>0</v>
      </c>
      <c r="N278">
        <f>+('KBOS -- Logan Data'!R278+'KBED -- Bedford Data'!R278)/2</f>
        <v>0</v>
      </c>
      <c r="O278">
        <f>+('KBOS -- Logan Data'!S278+'KBED -- Bedford Data'!S278)/2</f>
        <v>0</v>
      </c>
      <c r="P278">
        <f>+('KBOS -- Logan Data'!T278+'KBED -- Bedford Data'!T278)/2</f>
        <v>0.05</v>
      </c>
      <c r="Q278">
        <f>+('KBOS -- Logan Data'!U278+'KBED -- Bedford Data'!U278)/2</f>
        <v>0.1</v>
      </c>
      <c r="R278">
        <f>+('KBOS -- Logan Data'!V278+'KBED -- Bedford Data'!V278)/2</f>
        <v>0.15</v>
      </c>
      <c r="S278">
        <f>+('KBOS -- Logan Data'!W278+'KBED -- Bedford Data'!W278)/2</f>
        <v>0.3</v>
      </c>
      <c r="T278">
        <f>+('KBOS -- Logan Data'!X278+'KBED -- Bedford Data'!X278)/2</f>
        <v>0.45</v>
      </c>
      <c r="U278">
        <f>+('KBOS -- Logan Data'!Y278+'KBED -- Bedford Data'!Y278)/2</f>
        <v>0.7</v>
      </c>
      <c r="V278">
        <f>+('KBOS -- Logan Data'!Z278+'KBED -- Bedford Data'!Z278)/2</f>
        <v>0.85</v>
      </c>
      <c r="W278">
        <f>+('KBOS -- Logan Data'!AA278+'KBED -- Bedford Data'!AA278)/2</f>
        <v>1.3</v>
      </c>
      <c r="X278">
        <f>+('KBOS -- Logan Data'!AB278+'KBED -- Bedford Data'!AB278)/2</f>
        <v>1.9</v>
      </c>
      <c r="Y278">
        <f>+('KBOS -- Logan Data'!AH278+'KBED -- Bedford Data'!AH278)/2</f>
        <v>2.4500000000000002</v>
      </c>
      <c r="Z278">
        <f>+('KBOS -- Logan Data'!AI278+'KBED -- Bedford Data'!AI278)/2</f>
        <v>3.5</v>
      </c>
      <c r="AA278">
        <f>+('KBOS -- Logan Data'!AJ278+'KBED -- Bedford Data'!AJ278)/2</f>
        <v>4.7</v>
      </c>
      <c r="AB278">
        <f>+('KBOS -- Logan Data'!AK278+'KBED -- Bedford Data'!AK278)/2</f>
        <v>6.5500000000000007</v>
      </c>
      <c r="AC278">
        <f>+('KBOS -- Logan Data'!AL278+'KBED -- Bedford Data'!AL278)/2</f>
        <v>8.65</v>
      </c>
      <c r="AD278">
        <f>+('KBOS -- Logan Data'!AM278+'KBED -- Bedford Data'!AM278)/2</f>
        <v>11.35</v>
      </c>
      <c r="AE278">
        <f>+('KBOS -- Logan Data'!AN278+'KBED -- Bedford Data'!AN278)/2</f>
        <v>14.6</v>
      </c>
      <c r="AF278">
        <f>+('KBOS -- Logan Data'!AO278+'KBED -- Bedford Data'!AO278)/2</f>
        <v>18.899999999999999</v>
      </c>
      <c r="AG278">
        <f>+('KBOS -- Logan Data'!AP278+'KBED -- Bedford Data'!AP278)/2</f>
        <v>23.95</v>
      </c>
      <c r="AH278">
        <f>+('KBOS -- Logan Data'!AQ278+'KBED -- Bedford Data'!AQ278)/2</f>
        <v>30.049999999999997</v>
      </c>
      <c r="AI278">
        <f>+('KBOS -- Logan Data'!AR278+'KBED -- Bedford Data'!AR278)/2</f>
        <v>37.1</v>
      </c>
    </row>
    <row r="279" spans="1:35" x14ac:dyDescent="0.25">
      <c r="A279" s="1">
        <v>44774</v>
      </c>
      <c r="B279">
        <f>+('KBOS -- Logan Data'!B279+'KBED -- Bedford Data'!B279)/2</f>
        <v>0</v>
      </c>
      <c r="C279">
        <f>+('KBOS -- Logan Data'!C279+'KBED -- Bedford Data'!C279)/2</f>
        <v>0</v>
      </c>
      <c r="D279">
        <f>+('KBOS -- Logan Data'!D279+'KBED -- Bedford Data'!D279)/2</f>
        <v>0</v>
      </c>
      <c r="E279">
        <f>+('KBOS -- Logan Data'!E279+'KBED -- Bedford Data'!E279)/2</f>
        <v>0</v>
      </c>
      <c r="F279">
        <f>+('KBOS -- Logan Data'!F279+'KBED -- Bedford Data'!F279)/2</f>
        <v>0</v>
      </c>
      <c r="G279">
        <f>+('KBOS -- Logan Data'!G279+'KBED -- Bedford Data'!G279)/2</f>
        <v>0</v>
      </c>
      <c r="H279">
        <f>+('KBOS -- Logan Data'!H279+'KBED -- Bedford Data'!H279)/2</f>
        <v>0</v>
      </c>
      <c r="I279">
        <f>+('KBOS -- Logan Data'!I279+'KBED -- Bedford Data'!I279)/2</f>
        <v>0</v>
      </c>
      <c r="J279">
        <f>+('KBOS -- Logan Data'!J279+'KBED -- Bedford Data'!J279)/2</f>
        <v>0</v>
      </c>
      <c r="K279">
        <f>+('KBOS -- Logan Data'!K279+'KBED -- Bedford Data'!K279)/2</f>
        <v>0</v>
      </c>
      <c r="L279">
        <f>+('KBOS -- Logan Data'!L279+'KBED -- Bedford Data'!L279)/2</f>
        <v>0</v>
      </c>
      <c r="M279">
        <f>+('KBOS -- Logan Data'!M279+'KBED -- Bedford Data'!M279)/2</f>
        <v>0</v>
      </c>
      <c r="N279">
        <f>+('KBOS -- Logan Data'!R279+'KBED -- Bedford Data'!R279)/2</f>
        <v>0</v>
      </c>
      <c r="O279">
        <f>+('KBOS -- Logan Data'!S279+'KBED -- Bedford Data'!S279)/2</f>
        <v>0</v>
      </c>
      <c r="P279">
        <f>+('KBOS -- Logan Data'!T279+'KBED -- Bedford Data'!T279)/2</f>
        <v>0</v>
      </c>
      <c r="Q279">
        <f>+('KBOS -- Logan Data'!U279+'KBED -- Bedford Data'!U279)/2</f>
        <v>0</v>
      </c>
      <c r="R279">
        <f>+('KBOS -- Logan Data'!V279+'KBED -- Bedford Data'!V279)/2</f>
        <v>0</v>
      </c>
      <c r="S279">
        <f>+('KBOS -- Logan Data'!W279+'KBED -- Bedford Data'!W279)/2</f>
        <v>0.05</v>
      </c>
      <c r="T279">
        <f>+('KBOS -- Logan Data'!X279+'KBED -- Bedford Data'!X279)/2</f>
        <v>0.25</v>
      </c>
      <c r="U279">
        <f>+('KBOS -- Logan Data'!Y279+'KBED -- Bedford Data'!Y279)/2</f>
        <v>0.5</v>
      </c>
      <c r="V279">
        <f>+('KBOS -- Logan Data'!Z279+'KBED -- Bedford Data'!Z279)/2</f>
        <v>0.75</v>
      </c>
      <c r="W279">
        <f>+('KBOS -- Logan Data'!AA279+'KBED -- Bedford Data'!AA279)/2</f>
        <v>1.1499999999999999</v>
      </c>
      <c r="X279">
        <f>+('KBOS -- Logan Data'!AB279+'KBED -- Bedford Data'!AB279)/2</f>
        <v>1.6</v>
      </c>
      <c r="Y279">
        <f>+('KBOS -- Logan Data'!AH279+'KBED -- Bedford Data'!AH279)/2</f>
        <v>2.15</v>
      </c>
      <c r="Z279">
        <f>+('KBOS -- Logan Data'!AI279+'KBED -- Bedford Data'!AI279)/2</f>
        <v>2.9</v>
      </c>
      <c r="AA279">
        <f>+('KBOS -- Logan Data'!AJ279+'KBED -- Bedford Data'!AJ279)/2</f>
        <v>3.65</v>
      </c>
      <c r="AB279">
        <f>+('KBOS -- Logan Data'!AK279+'KBED -- Bedford Data'!AK279)/2</f>
        <v>4.6500000000000004</v>
      </c>
      <c r="AC279">
        <f>+('KBOS -- Logan Data'!AL279+'KBED -- Bedford Data'!AL279)/2</f>
        <v>6.1000000000000005</v>
      </c>
      <c r="AD279">
        <f>+('KBOS -- Logan Data'!AM279+'KBED -- Bedford Data'!AM279)/2</f>
        <v>8.25</v>
      </c>
      <c r="AE279">
        <f>+('KBOS -- Logan Data'!AN279+'KBED -- Bedford Data'!AN279)/2</f>
        <v>11.45</v>
      </c>
      <c r="AF279">
        <f>+('KBOS -- Logan Data'!AO279+'KBED -- Bedford Data'!AO279)/2</f>
        <v>15.65</v>
      </c>
      <c r="AG279">
        <f>+('KBOS -- Logan Data'!AP279+'KBED -- Bedford Data'!AP279)/2</f>
        <v>21.85</v>
      </c>
      <c r="AH279">
        <f>+('KBOS -- Logan Data'!AQ279+'KBED -- Bedford Data'!AQ279)/2</f>
        <v>29.950000000000003</v>
      </c>
      <c r="AI279">
        <f>+('KBOS -- Logan Data'!AR279+'KBED -- Bedford Data'!AR279)/2</f>
        <v>39.85</v>
      </c>
    </row>
    <row r="280" spans="1:35" x14ac:dyDescent="0.25">
      <c r="A280" s="1">
        <v>44805</v>
      </c>
      <c r="B280">
        <f>+('KBOS -- Logan Data'!B280+'KBED -- Bedford Data'!B280)/2</f>
        <v>0</v>
      </c>
      <c r="C280">
        <f>+('KBOS -- Logan Data'!C280+'KBED -- Bedford Data'!C280)/2</f>
        <v>0</v>
      </c>
      <c r="D280">
        <f>+('KBOS -- Logan Data'!D280+'KBED -- Bedford Data'!D280)/2</f>
        <v>0</v>
      </c>
      <c r="E280">
        <f>+('KBOS -- Logan Data'!E280+'KBED -- Bedford Data'!E280)/2</f>
        <v>0.05</v>
      </c>
      <c r="F280">
        <f>+('KBOS -- Logan Data'!F280+'KBED -- Bedford Data'!F280)/2</f>
        <v>0.05</v>
      </c>
      <c r="G280">
        <f>+('KBOS -- Logan Data'!G280+'KBED -- Bedford Data'!G280)/2</f>
        <v>0.2</v>
      </c>
      <c r="H280">
        <f>+('KBOS -- Logan Data'!H280+'KBED -- Bedford Data'!H280)/2</f>
        <v>0.45</v>
      </c>
      <c r="I280">
        <f>+('KBOS -- Logan Data'!I280+'KBED -- Bedford Data'!I280)/2</f>
        <v>0.75</v>
      </c>
      <c r="J280">
        <f>+('KBOS -- Logan Data'!J280+'KBED -- Bedford Data'!J280)/2</f>
        <v>1.3</v>
      </c>
      <c r="K280">
        <f>+('KBOS -- Logan Data'!K280+'KBED -- Bedford Data'!K280)/2</f>
        <v>2.0499999999999998</v>
      </c>
      <c r="L280">
        <f>+('KBOS -- Logan Data'!L280+'KBED -- Bedford Data'!L280)/2</f>
        <v>2.9</v>
      </c>
      <c r="M280">
        <f>+('KBOS -- Logan Data'!M280+'KBED -- Bedford Data'!M280)/2</f>
        <v>4.05</v>
      </c>
      <c r="N280">
        <f>+('KBOS -- Logan Data'!R280+'KBED -- Bedford Data'!R280)/2</f>
        <v>5.65</v>
      </c>
      <c r="O280">
        <f>+('KBOS -- Logan Data'!S280+'KBED -- Bedford Data'!S280)/2</f>
        <v>7.45</v>
      </c>
      <c r="P280">
        <f>+('KBOS -- Logan Data'!T280+'KBED -- Bedford Data'!T280)/2</f>
        <v>9.85</v>
      </c>
      <c r="Q280">
        <f>+('KBOS -- Logan Data'!U280+'KBED -- Bedford Data'!U280)/2</f>
        <v>12.6</v>
      </c>
      <c r="R280">
        <f>+('KBOS -- Logan Data'!V280+'KBED -- Bedford Data'!V280)/2</f>
        <v>15.9</v>
      </c>
      <c r="S280">
        <f>+('KBOS -- Logan Data'!W280+'KBED -- Bedford Data'!W280)/2</f>
        <v>19.55</v>
      </c>
      <c r="T280">
        <f>+('KBOS -- Logan Data'!X280+'KBED -- Bedford Data'!X280)/2</f>
        <v>23.5</v>
      </c>
      <c r="U280">
        <f>+('KBOS -- Logan Data'!Y280+'KBED -- Bedford Data'!Y280)/2</f>
        <v>28.35</v>
      </c>
      <c r="V280">
        <f>+('KBOS -- Logan Data'!Z280+'KBED -- Bedford Data'!Z280)/2</f>
        <v>34.150000000000006</v>
      </c>
      <c r="W280">
        <f>+('KBOS -- Logan Data'!AA280+'KBED -- Bedford Data'!AA280)/2</f>
        <v>40.85</v>
      </c>
      <c r="X280">
        <f>+('KBOS -- Logan Data'!AB280+'KBED -- Bedford Data'!AB280)/2</f>
        <v>48.599999999999994</v>
      </c>
      <c r="Y280">
        <f>+('KBOS -- Logan Data'!AH280+'KBED -- Bedford Data'!AH280)/2</f>
        <v>57.6</v>
      </c>
      <c r="Z280">
        <f>+('KBOS -- Logan Data'!AI280+'KBED -- Bedford Data'!AI280)/2</f>
        <v>68.400000000000006</v>
      </c>
      <c r="AA280">
        <f>+('KBOS -- Logan Data'!AJ280+'KBED -- Bedford Data'!AJ280)/2</f>
        <v>80.8</v>
      </c>
      <c r="AB280">
        <f>+('KBOS -- Logan Data'!AK280+'KBED -- Bedford Data'!AK280)/2</f>
        <v>95</v>
      </c>
      <c r="AC280">
        <f>+('KBOS -- Logan Data'!AL280+'KBED -- Bedford Data'!AL280)/2</f>
        <v>110.8</v>
      </c>
      <c r="AD280">
        <f>+('KBOS -- Logan Data'!AM280+'KBED -- Bedford Data'!AM280)/2</f>
        <v>128.25</v>
      </c>
      <c r="AE280">
        <f>+('KBOS -- Logan Data'!AN280+'KBED -- Bedford Data'!AN280)/2</f>
        <v>146.80000000000001</v>
      </c>
      <c r="AF280">
        <f>+('KBOS -- Logan Data'!AO280+'KBED -- Bedford Data'!AO280)/2</f>
        <v>166.64999999999998</v>
      </c>
      <c r="AG280">
        <f>+('KBOS -- Logan Data'!AP280+'KBED -- Bedford Data'!AP280)/2</f>
        <v>188.2</v>
      </c>
      <c r="AH280">
        <f>+('KBOS -- Logan Data'!AQ280+'KBED -- Bedford Data'!AQ280)/2</f>
        <v>210.45</v>
      </c>
      <c r="AI280">
        <f>+('KBOS -- Logan Data'!AR280+'KBED -- Bedford Data'!AR280)/2</f>
        <v>234.05</v>
      </c>
    </row>
    <row r="281" spans="1:35" x14ac:dyDescent="0.25">
      <c r="A281" s="1">
        <v>44835</v>
      </c>
      <c r="B281">
        <f>+('KBOS -- Logan Data'!B281+'KBED -- Bedford Data'!B281)/2</f>
        <v>4.3499999999999996</v>
      </c>
      <c r="C281">
        <f>+('KBOS -- Logan Data'!C281+'KBED -- Bedford Data'!C281)/2</f>
        <v>5.65</v>
      </c>
      <c r="D281">
        <f>+('KBOS -- Logan Data'!D281+'KBED -- Bedford Data'!D281)/2</f>
        <v>7.25</v>
      </c>
      <c r="E281">
        <f>+('KBOS -- Logan Data'!E281+'KBED -- Bedford Data'!E281)/2</f>
        <v>9.0500000000000007</v>
      </c>
      <c r="F281">
        <f>+('KBOS -- Logan Data'!F281+'KBED -- Bedford Data'!F281)/2</f>
        <v>11.350000000000001</v>
      </c>
      <c r="G281">
        <f>+('KBOS -- Logan Data'!G281+'KBED -- Bedford Data'!G281)/2</f>
        <v>14.100000000000001</v>
      </c>
      <c r="H281">
        <f>+('KBOS -- Logan Data'!H281+'KBED -- Bedford Data'!H281)/2</f>
        <v>17.25</v>
      </c>
      <c r="I281">
        <f>+('KBOS -- Logan Data'!I281+'KBED -- Bedford Data'!I281)/2</f>
        <v>21</v>
      </c>
      <c r="J281">
        <f>+('KBOS -- Logan Data'!J281+'KBED -- Bedford Data'!J281)/2</f>
        <v>25.25</v>
      </c>
      <c r="K281">
        <f>+('KBOS -- Logan Data'!K281+'KBED -- Bedford Data'!K281)/2</f>
        <v>30.549999999999997</v>
      </c>
      <c r="L281">
        <f>+('KBOS -- Logan Data'!L281+'KBED -- Bedford Data'!L281)/2</f>
        <v>36.4</v>
      </c>
      <c r="M281">
        <f>+('KBOS -- Logan Data'!M281+'KBED -- Bedford Data'!M281)/2</f>
        <v>43.150000000000006</v>
      </c>
      <c r="N281">
        <f>+('KBOS -- Logan Data'!R281+'KBED -- Bedford Data'!R281)/2</f>
        <v>50.5</v>
      </c>
      <c r="O281">
        <f>+('KBOS -- Logan Data'!S281+'KBED -- Bedford Data'!S281)/2</f>
        <v>58.800000000000004</v>
      </c>
      <c r="P281">
        <f>+('KBOS -- Logan Data'!T281+'KBED -- Bedford Data'!T281)/2</f>
        <v>68</v>
      </c>
      <c r="Q281">
        <f>+('KBOS -- Logan Data'!U281+'KBED -- Bedford Data'!U281)/2</f>
        <v>78.25</v>
      </c>
      <c r="R281">
        <f>+('KBOS -- Logan Data'!V281+'KBED -- Bedford Data'!V281)/2</f>
        <v>90.3</v>
      </c>
      <c r="S281">
        <f>+('KBOS -- Logan Data'!W281+'KBED -- Bedford Data'!W281)/2</f>
        <v>104.2</v>
      </c>
      <c r="T281">
        <f>+('KBOS -- Logan Data'!X281+'KBED -- Bedford Data'!X281)/2</f>
        <v>119.65</v>
      </c>
      <c r="U281">
        <f>+('KBOS -- Logan Data'!Y281+'KBED -- Bedford Data'!Y281)/2</f>
        <v>136.5</v>
      </c>
      <c r="V281">
        <f>+('KBOS -- Logan Data'!Z281+'KBED -- Bedford Data'!Z281)/2</f>
        <v>155.39999999999998</v>
      </c>
      <c r="W281">
        <f>+('KBOS -- Logan Data'!AA281+'KBED -- Bedford Data'!AA281)/2</f>
        <v>176.3</v>
      </c>
      <c r="X281">
        <f>+('KBOS -- Logan Data'!AB281+'KBED -- Bedford Data'!AB281)/2</f>
        <v>198.55</v>
      </c>
      <c r="Y281">
        <f>+('KBOS -- Logan Data'!AH281+'KBED -- Bedford Data'!AH281)/2</f>
        <v>222.2</v>
      </c>
      <c r="Z281">
        <f>+('KBOS -- Logan Data'!AI281+'KBED -- Bedford Data'!AI281)/2</f>
        <v>246.89999999999998</v>
      </c>
      <c r="AA281">
        <f>+('KBOS -- Logan Data'!AJ281+'KBED -- Bedford Data'!AJ281)/2</f>
        <v>272.60000000000002</v>
      </c>
      <c r="AB281">
        <f>+('KBOS -- Logan Data'!AK281+'KBED -- Bedford Data'!AK281)/2</f>
        <v>299.10000000000002</v>
      </c>
      <c r="AC281">
        <f>+('KBOS -- Logan Data'!AL281+'KBED -- Bedford Data'!AL281)/2</f>
        <v>326.55</v>
      </c>
      <c r="AD281">
        <f>+('KBOS -- Logan Data'!AM281+'KBED -- Bedford Data'!AM281)/2</f>
        <v>354.9</v>
      </c>
      <c r="AE281">
        <f>+('KBOS -- Logan Data'!AN281+'KBED -- Bedford Data'!AN281)/2</f>
        <v>384.1</v>
      </c>
      <c r="AF281">
        <f>+('KBOS -- Logan Data'!AO281+'KBED -- Bedford Data'!AO281)/2</f>
        <v>413.65</v>
      </c>
      <c r="AG281">
        <f>+('KBOS -- Logan Data'!AP281+'KBED -- Bedford Data'!AP281)/2</f>
        <v>443.65</v>
      </c>
      <c r="AH281">
        <f>+('KBOS -- Logan Data'!AQ281+'KBED -- Bedford Data'!AQ281)/2</f>
        <v>473.9</v>
      </c>
      <c r="AI281">
        <f>+('KBOS -- Logan Data'!AR281+'KBED -- Bedford Data'!AR281)/2</f>
        <v>504.2</v>
      </c>
    </row>
    <row r="282" spans="1:35" x14ac:dyDescent="0.25">
      <c r="A282" s="1">
        <v>44866</v>
      </c>
      <c r="B282">
        <f>+('KBOS -- Logan Data'!B282+'KBED -- Bedford Data'!B282)/2</f>
        <v>35.4</v>
      </c>
      <c r="C282">
        <f>+('KBOS -- Logan Data'!C282+'KBED -- Bedford Data'!C282)/2</f>
        <v>42.65</v>
      </c>
      <c r="D282">
        <f>+('KBOS -- Logan Data'!D282+'KBED -- Bedford Data'!D282)/2</f>
        <v>50.95</v>
      </c>
      <c r="E282">
        <f>+('KBOS -- Logan Data'!E282+'KBED -- Bedford Data'!E282)/2</f>
        <v>60.4</v>
      </c>
      <c r="F282">
        <f>+('KBOS -- Logan Data'!F282+'KBED -- Bedford Data'!F282)/2</f>
        <v>70.650000000000006</v>
      </c>
      <c r="G282">
        <f>+('KBOS -- Logan Data'!G282+'KBED -- Bedford Data'!G282)/2</f>
        <v>82</v>
      </c>
      <c r="H282">
        <f>+('KBOS -- Logan Data'!H282+'KBED -- Bedford Data'!H282)/2</f>
        <v>94.6</v>
      </c>
      <c r="I282">
        <f>+('KBOS -- Logan Data'!I282+'KBED -- Bedford Data'!I282)/2</f>
        <v>108.05</v>
      </c>
      <c r="J282">
        <f>+('KBOS -- Logan Data'!J282+'KBED -- Bedford Data'!J282)/2</f>
        <v>122.35</v>
      </c>
      <c r="K282">
        <f>+('KBOS -- Logan Data'!K282+'KBED -- Bedford Data'!K282)/2</f>
        <v>137.5</v>
      </c>
      <c r="L282">
        <f>+('KBOS -- Logan Data'!L282+'KBED -- Bedford Data'!L282)/2</f>
        <v>153.4</v>
      </c>
      <c r="M282">
        <f>+('KBOS -- Logan Data'!M282+'KBED -- Bedford Data'!M282)/2</f>
        <v>170.25</v>
      </c>
      <c r="N282">
        <f>+('KBOS -- Logan Data'!R282+'KBED -- Bedford Data'!R282)/2</f>
        <v>187.55</v>
      </c>
      <c r="O282">
        <f>+('KBOS -- Logan Data'!S282+'KBED -- Bedford Data'!S282)/2</f>
        <v>205.65</v>
      </c>
      <c r="P282">
        <f>+('KBOS -- Logan Data'!T282+'KBED -- Bedford Data'!T282)/2</f>
        <v>224.8</v>
      </c>
      <c r="Q282">
        <f>+('KBOS -- Logan Data'!U282+'KBED -- Bedford Data'!U282)/2</f>
        <v>244.7</v>
      </c>
      <c r="R282">
        <f>+('KBOS -- Logan Data'!V282+'KBED -- Bedford Data'!V282)/2</f>
        <v>265.5</v>
      </c>
      <c r="S282">
        <f>+('KBOS -- Logan Data'!W282+'KBED -- Bedford Data'!W282)/2</f>
        <v>286.85000000000002</v>
      </c>
      <c r="T282">
        <f>+('KBOS -- Logan Data'!X282+'KBED -- Bedford Data'!X282)/2</f>
        <v>308.45000000000005</v>
      </c>
      <c r="U282">
        <f>+('KBOS -- Logan Data'!Y282+'KBED -- Bedford Data'!Y282)/2</f>
        <v>330.7</v>
      </c>
      <c r="V282">
        <f>+('KBOS -- Logan Data'!Z282+'KBED -- Bedford Data'!Z282)/2</f>
        <v>353.29999999999995</v>
      </c>
      <c r="W282">
        <f>+('KBOS -- Logan Data'!AA282+'KBED -- Bedford Data'!AA282)/2</f>
        <v>376.65</v>
      </c>
      <c r="X282">
        <f>+('KBOS -- Logan Data'!AB282+'KBED -- Bedford Data'!AB282)/2</f>
        <v>400.6</v>
      </c>
      <c r="Y282">
        <f>+('KBOS -- Logan Data'!AH282+'KBED -- Bedford Data'!AH282)/2</f>
        <v>425.04999999999995</v>
      </c>
      <c r="Z282">
        <f>+('KBOS -- Logan Data'!AI282+'KBED -- Bedford Data'!AI282)/2</f>
        <v>449.6</v>
      </c>
      <c r="AA282">
        <f>+('KBOS -- Logan Data'!AJ282+'KBED -- Bedford Data'!AJ282)/2</f>
        <v>474.6</v>
      </c>
      <c r="AB282">
        <f>+('KBOS -- Logan Data'!AK282+'KBED -- Bedford Data'!AK282)/2</f>
        <v>499.85</v>
      </c>
      <c r="AC282">
        <f>+('KBOS -- Logan Data'!AL282+'KBED -- Bedford Data'!AL282)/2</f>
        <v>525.5</v>
      </c>
      <c r="AD282">
        <f>+('KBOS -- Logan Data'!AM282+'KBED -- Bedford Data'!AM282)/2</f>
        <v>551.25</v>
      </c>
      <c r="AE282">
        <f>+('KBOS -- Logan Data'!AN282+'KBED -- Bedford Data'!AN282)/2</f>
        <v>577.75</v>
      </c>
      <c r="AF282">
        <f>+('KBOS -- Logan Data'!AO282+'KBED -- Bedford Data'!AO282)/2</f>
        <v>604.75</v>
      </c>
      <c r="AG282">
        <f>+('KBOS -- Logan Data'!AP282+'KBED -- Bedford Data'!AP282)/2</f>
        <v>632.25</v>
      </c>
      <c r="AH282">
        <f>+('KBOS -- Logan Data'!AQ282+'KBED -- Bedford Data'!AQ282)/2</f>
        <v>660.25</v>
      </c>
      <c r="AI282">
        <f>+('KBOS -- Logan Data'!AR282+'KBED -- Bedford Data'!AR282)/2</f>
        <v>688.8</v>
      </c>
    </row>
    <row r="283" spans="1:35" x14ac:dyDescent="0.25">
      <c r="A283" s="1">
        <v>44896</v>
      </c>
      <c r="B283">
        <f>+('KBOS -- Logan Data'!B283+'KBED -- Bedford Data'!B283)/2</f>
        <v>151.65</v>
      </c>
      <c r="C283">
        <f>+('KBOS -- Logan Data'!C283+'KBED -- Bedford Data'!C283)/2</f>
        <v>169.2</v>
      </c>
      <c r="D283">
        <f>+('KBOS -- Logan Data'!D283+'KBED -- Bedford Data'!D283)/2</f>
        <v>187.95</v>
      </c>
      <c r="E283">
        <f>+('KBOS -- Logan Data'!E283+'KBED -- Bedford Data'!E283)/2</f>
        <v>208.3</v>
      </c>
      <c r="F283">
        <f>+('KBOS -- Logan Data'!F283+'KBED -- Bedford Data'!F283)/2</f>
        <v>229.5</v>
      </c>
      <c r="G283">
        <f>+('KBOS -- Logan Data'!G283+'KBED -- Bedford Data'!G283)/2</f>
        <v>252.29999999999998</v>
      </c>
      <c r="H283">
        <f>+('KBOS -- Logan Data'!H283+'KBED -- Bedford Data'!H283)/2</f>
        <v>276.20000000000005</v>
      </c>
      <c r="I283">
        <f>+('KBOS -- Logan Data'!I283+'KBED -- Bedford Data'!I283)/2</f>
        <v>300.85000000000002</v>
      </c>
      <c r="J283">
        <f>+('KBOS -- Logan Data'!J283+'KBED -- Bedford Data'!J283)/2</f>
        <v>326</v>
      </c>
      <c r="K283">
        <f>+('KBOS -- Logan Data'!K283+'KBED -- Bedford Data'!K283)/2</f>
        <v>351.45</v>
      </c>
      <c r="L283">
        <f>+('KBOS -- Logan Data'!L283+'KBED -- Bedford Data'!L283)/2</f>
        <v>377.35</v>
      </c>
      <c r="M283">
        <f>+('KBOS -- Logan Data'!M283+'KBED -- Bedford Data'!M283)/2</f>
        <v>403.5</v>
      </c>
      <c r="N283">
        <f>+('KBOS -- Logan Data'!R283+'KBED -- Bedford Data'!R283)/2</f>
        <v>430.25</v>
      </c>
      <c r="O283">
        <f>+('KBOS -- Logan Data'!S283+'KBED -- Bedford Data'!S283)/2</f>
        <v>457.5</v>
      </c>
      <c r="P283">
        <f>+('KBOS -- Logan Data'!T283+'KBED -- Bedford Data'!T283)/2</f>
        <v>485.45</v>
      </c>
      <c r="Q283">
        <f>+('KBOS -- Logan Data'!U283+'KBED -- Bedford Data'!U283)/2</f>
        <v>513.85</v>
      </c>
      <c r="R283">
        <f>+('KBOS -- Logan Data'!V283+'KBED -- Bedford Data'!V283)/2</f>
        <v>542.54999999999995</v>
      </c>
      <c r="S283">
        <f>+('KBOS -- Logan Data'!W283+'KBED -- Bedford Data'!W283)/2</f>
        <v>571.59999999999991</v>
      </c>
      <c r="T283">
        <f>+('KBOS -- Logan Data'!X283+'KBED -- Bedford Data'!X283)/2</f>
        <v>601</v>
      </c>
      <c r="U283">
        <f>+('KBOS -- Logan Data'!Y283+'KBED -- Bedford Data'!Y283)/2</f>
        <v>630.75</v>
      </c>
      <c r="V283">
        <f>+('KBOS -- Logan Data'!Z283+'KBED -- Bedford Data'!Z283)/2</f>
        <v>661</v>
      </c>
      <c r="W283">
        <f>+('KBOS -- Logan Data'!AA283+'KBED -- Bedford Data'!AA283)/2</f>
        <v>691.45</v>
      </c>
      <c r="X283">
        <f>+('KBOS -- Logan Data'!AB283+'KBED -- Bedford Data'!AB283)/2</f>
        <v>722.3</v>
      </c>
      <c r="Y283">
        <f>+('KBOS -- Logan Data'!AH283+'KBED -- Bedford Data'!AH283)/2</f>
        <v>753.15</v>
      </c>
      <c r="Z283">
        <f>+('KBOS -- Logan Data'!AI283+'KBED -- Bedford Data'!AI283)/2</f>
        <v>784</v>
      </c>
      <c r="AA283">
        <f>+('KBOS -- Logan Data'!AJ283+'KBED -- Bedford Data'!AJ283)/2</f>
        <v>814.95</v>
      </c>
      <c r="AB283">
        <f>+('KBOS -- Logan Data'!AK283+'KBED -- Bedford Data'!AK283)/2</f>
        <v>845.9</v>
      </c>
      <c r="AC283">
        <f>+('KBOS -- Logan Data'!AL283+'KBED -- Bedford Data'!AL283)/2</f>
        <v>876.9</v>
      </c>
      <c r="AD283">
        <f>+('KBOS -- Logan Data'!AM283+'KBED -- Bedford Data'!AM283)/2</f>
        <v>907.9</v>
      </c>
      <c r="AE283">
        <f>+('KBOS -- Logan Data'!AN283+'KBED -- Bedford Data'!AN283)/2</f>
        <v>938.9</v>
      </c>
      <c r="AF283">
        <f>+('KBOS -- Logan Data'!AO283+'KBED -- Bedford Data'!AO283)/2</f>
        <v>969.9</v>
      </c>
      <c r="AG283">
        <f>+('KBOS -- Logan Data'!AP283+'KBED -- Bedford Data'!AP283)/2</f>
        <v>1000.9000000000001</v>
      </c>
      <c r="AH283">
        <f>+('KBOS -- Logan Data'!AQ283+'KBED -- Bedford Data'!AQ283)/2</f>
        <v>1031.9000000000001</v>
      </c>
      <c r="AI283">
        <f>+('KBOS -- Logan Data'!AR283+'KBED -- Bedford Data'!AR283)/2</f>
        <v>1062.9000000000001</v>
      </c>
    </row>
    <row r="284" spans="1:35" x14ac:dyDescent="0.25">
      <c r="A284" s="1">
        <v>44927</v>
      </c>
      <c r="B284">
        <f>+('KBOS -- Logan Data'!B284+'KBED -- Bedford Data'!B284)/2</f>
        <v>100.5</v>
      </c>
      <c r="C284">
        <f>+('KBOS -- Logan Data'!C284+'KBED -- Bedford Data'!C284)/2</f>
        <v>120.05</v>
      </c>
      <c r="D284">
        <f>+('KBOS -- Logan Data'!D284+'KBED -- Bedford Data'!D284)/2</f>
        <v>141.39999999999998</v>
      </c>
      <c r="E284">
        <f>+('KBOS -- Logan Data'!E284+'KBED -- Bedford Data'!E284)/2</f>
        <v>163.85</v>
      </c>
      <c r="F284">
        <f>+('KBOS -- Logan Data'!F284+'KBED -- Bedford Data'!F284)/2</f>
        <v>187.35</v>
      </c>
      <c r="G284">
        <f>+('KBOS -- Logan Data'!G284+'KBED -- Bedford Data'!G284)/2</f>
        <v>211.89999999999998</v>
      </c>
      <c r="H284">
        <f>+('KBOS -- Logan Data'!H284+'KBED -- Bedford Data'!H284)/2</f>
        <v>237.5</v>
      </c>
      <c r="I284">
        <f>+('KBOS -- Logan Data'!I284+'KBED -- Bedford Data'!I284)/2</f>
        <v>263.85000000000002</v>
      </c>
      <c r="J284">
        <f>+('KBOS -- Logan Data'!J284+'KBED -- Bedford Data'!J284)/2</f>
        <v>290.8</v>
      </c>
      <c r="K284">
        <f>+('KBOS -- Logan Data'!K284+'KBED -- Bedford Data'!K284)/2</f>
        <v>318.25</v>
      </c>
      <c r="L284">
        <f>+('KBOS -- Logan Data'!L284+'KBED -- Bedford Data'!L284)/2</f>
        <v>346.25</v>
      </c>
      <c r="M284">
        <f>+('KBOS -- Logan Data'!M284+'KBED -- Bedford Data'!M284)/2</f>
        <v>374.65</v>
      </c>
      <c r="N284">
        <f>+('KBOS -- Logan Data'!R284+'KBED -- Bedford Data'!R284)/2</f>
        <v>403.35</v>
      </c>
      <c r="O284">
        <f>+('KBOS -- Logan Data'!S284+'KBED -- Bedford Data'!S284)/2</f>
        <v>432.65</v>
      </c>
      <c r="P284">
        <f>+('KBOS -- Logan Data'!T284+'KBED -- Bedford Data'!T284)/2</f>
        <v>462.25</v>
      </c>
      <c r="Q284">
        <f>+('KBOS -- Logan Data'!U284+'KBED -- Bedford Data'!U284)/2</f>
        <v>491.95000000000005</v>
      </c>
      <c r="R284">
        <f>+('KBOS -- Logan Data'!V284+'KBED -- Bedford Data'!V284)/2</f>
        <v>522</v>
      </c>
      <c r="S284">
        <f>+('KBOS -- Logan Data'!W284+'KBED -- Bedford Data'!W284)/2</f>
        <v>552.40000000000009</v>
      </c>
      <c r="T284">
        <f>+('KBOS -- Logan Data'!X284+'KBED -- Bedford Data'!X284)/2</f>
        <v>583</v>
      </c>
      <c r="U284">
        <f>+('KBOS -- Logan Data'!Y284+'KBED -- Bedford Data'!Y284)/2</f>
        <v>613.70000000000005</v>
      </c>
      <c r="V284">
        <f>+('KBOS -- Logan Data'!Z284+'KBED -- Bedford Data'!Z284)/2</f>
        <v>644.54999999999995</v>
      </c>
      <c r="W284">
        <f>+('KBOS -- Logan Data'!AA284+'KBED -- Bedford Data'!AA284)/2</f>
        <v>675.55</v>
      </c>
      <c r="X284">
        <f>+('KBOS -- Logan Data'!AB284+'KBED -- Bedford Data'!AB284)/2</f>
        <v>706.55</v>
      </c>
      <c r="Y284">
        <f>+('KBOS -- Logan Data'!AH284+'KBED -- Bedford Data'!AH284)/2</f>
        <v>737.55</v>
      </c>
      <c r="Z284">
        <f>+('KBOS -- Logan Data'!AI284+'KBED -- Bedford Data'!AI284)/2</f>
        <v>768.55</v>
      </c>
      <c r="AA284">
        <f>+('KBOS -- Logan Data'!AJ284+'KBED -- Bedford Data'!AJ284)/2</f>
        <v>799.55</v>
      </c>
      <c r="AB284">
        <f>+('KBOS -- Logan Data'!AK284+'KBED -- Bedford Data'!AK284)/2</f>
        <v>830.55</v>
      </c>
      <c r="AC284">
        <f>+('KBOS -- Logan Data'!AL284+'KBED -- Bedford Data'!AL284)/2</f>
        <v>861.55</v>
      </c>
      <c r="AD284">
        <f>+('KBOS -- Logan Data'!AM284+'KBED -- Bedford Data'!AM284)/2</f>
        <v>892.55</v>
      </c>
      <c r="AE284">
        <f>+('KBOS -- Logan Data'!AN284+'KBED -- Bedford Data'!AN284)/2</f>
        <v>923.55</v>
      </c>
      <c r="AF284">
        <f>+('KBOS -- Logan Data'!AO284+'KBED -- Bedford Data'!AO284)/2</f>
        <v>954.55</v>
      </c>
      <c r="AG284">
        <f>+('KBOS -- Logan Data'!AP284+'KBED -- Bedford Data'!AP284)/2</f>
        <v>985.55</v>
      </c>
      <c r="AH284">
        <f>+('KBOS -- Logan Data'!AQ284+'KBED -- Bedford Data'!AQ284)/2</f>
        <v>1016.55</v>
      </c>
      <c r="AI284">
        <f>+('KBOS -- Logan Data'!AR284+'KBED -- Bedford Data'!AR284)/2</f>
        <v>1047.55</v>
      </c>
    </row>
    <row r="285" spans="1:35" x14ac:dyDescent="0.25">
      <c r="A285" s="1">
        <v>44958</v>
      </c>
      <c r="B285">
        <f>+('KBOS -- Logan Data'!B285+'KBED -- Bedford Data'!B285)/2</f>
        <v>183.25</v>
      </c>
      <c r="C285">
        <f>+('KBOS -- Logan Data'!C285+'KBED -- Bedford Data'!C285)/2</f>
        <v>200.75</v>
      </c>
      <c r="D285">
        <f>+('KBOS -- Logan Data'!D285+'KBED -- Bedford Data'!D285)/2</f>
        <v>219.05</v>
      </c>
      <c r="E285">
        <f>+('KBOS -- Logan Data'!E285+'KBED -- Bedford Data'!E285)/2</f>
        <v>237.95</v>
      </c>
      <c r="F285">
        <f>+('KBOS -- Logan Data'!F285+'KBED -- Bedford Data'!F285)/2</f>
        <v>258</v>
      </c>
      <c r="G285">
        <f>+('KBOS -- Logan Data'!G285+'KBED -- Bedford Data'!G285)/2</f>
        <v>278.85000000000002</v>
      </c>
      <c r="H285">
        <f>+('KBOS -- Logan Data'!H285+'KBED -- Bedford Data'!H285)/2</f>
        <v>300.5</v>
      </c>
      <c r="I285">
        <f>+('KBOS -- Logan Data'!I285+'KBED -- Bedford Data'!I285)/2</f>
        <v>322.75</v>
      </c>
      <c r="J285">
        <f>+('KBOS -- Logan Data'!J285+'KBED -- Bedford Data'!J285)/2</f>
        <v>345.55</v>
      </c>
      <c r="K285">
        <f>+('KBOS -- Logan Data'!K285+'KBED -- Bedford Data'!K285)/2</f>
        <v>369</v>
      </c>
      <c r="L285">
        <f>+('KBOS -- Logan Data'!L285+'KBED -- Bedford Data'!L285)/2</f>
        <v>392.75</v>
      </c>
      <c r="M285">
        <f>+('KBOS -- Logan Data'!M285+'KBED -- Bedford Data'!M285)/2</f>
        <v>417.3</v>
      </c>
      <c r="N285">
        <f>+('KBOS -- Logan Data'!R285+'KBED -- Bedford Data'!R285)/2</f>
        <v>442.2</v>
      </c>
      <c r="O285">
        <f>+('KBOS -- Logan Data'!S285+'KBED -- Bedford Data'!S285)/2</f>
        <v>467.70000000000005</v>
      </c>
      <c r="P285">
        <f>+('KBOS -- Logan Data'!T285+'KBED -- Bedford Data'!T285)/2</f>
        <v>493.45</v>
      </c>
      <c r="Q285">
        <f>+('KBOS -- Logan Data'!U285+'KBED -- Bedford Data'!U285)/2</f>
        <v>519.5</v>
      </c>
      <c r="R285">
        <f>+('KBOS -- Logan Data'!V285+'KBED -- Bedford Data'!V285)/2</f>
        <v>545.9</v>
      </c>
      <c r="S285">
        <f>+('KBOS -- Logan Data'!W285+'KBED -- Bedford Data'!W285)/2</f>
        <v>572.40000000000009</v>
      </c>
      <c r="T285">
        <f>+('KBOS -- Logan Data'!X285+'KBED -- Bedford Data'!X285)/2</f>
        <v>599</v>
      </c>
      <c r="U285">
        <f>+('KBOS -- Logan Data'!Y285+'KBED -- Bedford Data'!Y285)/2</f>
        <v>625.95000000000005</v>
      </c>
      <c r="V285">
        <f>+('KBOS -- Logan Data'!Z285+'KBED -- Bedford Data'!Z285)/2</f>
        <v>652.95000000000005</v>
      </c>
      <c r="W285">
        <f>+('KBOS -- Logan Data'!AA285+'KBED -- Bedford Data'!AA285)/2</f>
        <v>680.3</v>
      </c>
      <c r="X285">
        <f>+('KBOS -- Logan Data'!AB285+'KBED -- Bedford Data'!AB285)/2</f>
        <v>707.8</v>
      </c>
      <c r="Y285">
        <f>+('KBOS -- Logan Data'!AH285+'KBED -- Bedford Data'!AH285)/2</f>
        <v>735.5</v>
      </c>
      <c r="Z285">
        <f>+('KBOS -- Logan Data'!AI285+'KBED -- Bedford Data'!AI285)/2</f>
        <v>763.4</v>
      </c>
      <c r="AA285">
        <f>+('KBOS -- Logan Data'!AJ285+'KBED -- Bedford Data'!AJ285)/2</f>
        <v>791.4</v>
      </c>
      <c r="AB285">
        <f>+('KBOS -- Logan Data'!AK285+'KBED -- Bedford Data'!AK285)/2</f>
        <v>819.4</v>
      </c>
      <c r="AC285">
        <f>+('KBOS -- Logan Data'!AL285+'KBED -- Bedford Data'!AL285)/2</f>
        <v>847.4</v>
      </c>
      <c r="AD285">
        <f>+('KBOS -- Logan Data'!AM285+'KBED -- Bedford Data'!AM285)/2</f>
        <v>875.4</v>
      </c>
      <c r="AE285">
        <f>+('KBOS -- Logan Data'!AN285+'KBED -- Bedford Data'!AN285)/2</f>
        <v>903.4</v>
      </c>
      <c r="AF285">
        <f>+('KBOS -- Logan Data'!AO285+'KBED -- Bedford Data'!AO285)/2</f>
        <v>931.4</v>
      </c>
      <c r="AG285">
        <f>+('KBOS -- Logan Data'!AP285+'KBED -- Bedford Data'!AP285)/2</f>
        <v>959.4</v>
      </c>
      <c r="AH285">
        <f>+('KBOS -- Logan Data'!AQ285+'KBED -- Bedford Data'!AQ285)/2</f>
        <v>987.4</v>
      </c>
      <c r="AI285">
        <f>+('KBOS -- Logan Data'!AR285+'KBED -- Bedford Data'!AR285)/2</f>
        <v>1015.4</v>
      </c>
    </row>
    <row r="286" spans="1:35" x14ac:dyDescent="0.25">
      <c r="A286" s="1">
        <v>44986</v>
      </c>
      <c r="B286">
        <f>+('KBOS -- Logan Data'!B286+'KBED -- Bedford Data'!B286)/2</f>
        <v>53.050000000000004</v>
      </c>
      <c r="C286">
        <f>+('KBOS -- Logan Data'!C286+'KBED -- Bedford Data'!C286)/2</f>
        <v>67.150000000000006</v>
      </c>
      <c r="D286">
        <f>+('KBOS -- Logan Data'!D286+'KBED -- Bedford Data'!D286)/2</f>
        <v>83.05</v>
      </c>
      <c r="E286">
        <f>+('KBOS -- Logan Data'!E286+'KBED -- Bedford Data'!E286)/2</f>
        <v>101.6</v>
      </c>
      <c r="F286">
        <f>+('KBOS -- Logan Data'!F286+'KBED -- Bedford Data'!F286)/2</f>
        <v>121.95</v>
      </c>
      <c r="G286">
        <f>+('KBOS -- Logan Data'!G286+'KBED -- Bedford Data'!G286)/2</f>
        <v>143.65</v>
      </c>
      <c r="H286">
        <f>+('KBOS -- Logan Data'!H286+'KBED -- Bedford Data'!H286)/2</f>
        <v>166.2</v>
      </c>
      <c r="I286">
        <f>+('KBOS -- Logan Data'!I286+'KBED -- Bedford Data'!I286)/2</f>
        <v>189.7</v>
      </c>
      <c r="J286">
        <f>+('KBOS -- Logan Data'!J286+'KBED -- Bedford Data'!J286)/2</f>
        <v>214.35</v>
      </c>
      <c r="K286">
        <f>+('KBOS -- Logan Data'!K286+'KBED -- Bedford Data'!K286)/2</f>
        <v>239.8</v>
      </c>
      <c r="L286">
        <f>+('KBOS -- Logan Data'!L286+'KBED -- Bedford Data'!L286)/2</f>
        <v>266.05</v>
      </c>
      <c r="M286">
        <f>+('KBOS -- Logan Data'!M286+'KBED -- Bedford Data'!M286)/2</f>
        <v>293.25</v>
      </c>
      <c r="N286">
        <f>+('KBOS -- Logan Data'!R286+'KBED -- Bedford Data'!R286)/2</f>
        <v>320.75</v>
      </c>
      <c r="O286">
        <f>+('KBOS -- Logan Data'!S286+'KBED -- Bedford Data'!S286)/2</f>
        <v>348.95000000000005</v>
      </c>
      <c r="P286">
        <f>+('KBOS -- Logan Data'!T286+'KBED -- Bedford Data'!T286)/2</f>
        <v>377.55</v>
      </c>
      <c r="Q286">
        <f>+('KBOS -- Logan Data'!U286+'KBED -- Bedford Data'!U286)/2</f>
        <v>406.9</v>
      </c>
      <c r="R286">
        <f>+('KBOS -- Logan Data'!V286+'KBED -- Bedford Data'!V286)/2</f>
        <v>436.45000000000005</v>
      </c>
      <c r="S286">
        <f>+('KBOS -- Logan Data'!W286+'KBED -- Bedford Data'!W286)/2</f>
        <v>466.25</v>
      </c>
      <c r="T286">
        <f>+('KBOS -- Logan Data'!X286+'KBED -- Bedford Data'!X286)/2</f>
        <v>496.3</v>
      </c>
      <c r="U286">
        <f>+('KBOS -- Logan Data'!Y286+'KBED -- Bedford Data'!Y286)/2</f>
        <v>526.70000000000005</v>
      </c>
      <c r="V286">
        <f>+('KBOS -- Logan Data'!Z286+'KBED -- Bedford Data'!Z286)/2</f>
        <v>557.25</v>
      </c>
      <c r="W286">
        <f>+('KBOS -- Logan Data'!AA286+'KBED -- Bedford Data'!AA286)/2</f>
        <v>588.15</v>
      </c>
      <c r="X286">
        <f>+('KBOS -- Logan Data'!AB286+'KBED -- Bedford Data'!AB286)/2</f>
        <v>619.04999999999995</v>
      </c>
      <c r="Y286">
        <f>+('KBOS -- Logan Data'!AH286+'KBED -- Bedford Data'!AH286)/2</f>
        <v>649.9</v>
      </c>
      <c r="Z286">
        <f>+('KBOS -- Logan Data'!AI286+'KBED -- Bedford Data'!AI286)/2</f>
        <v>680.9</v>
      </c>
      <c r="AA286">
        <f>+('KBOS -- Logan Data'!AJ286+'KBED -- Bedford Data'!AJ286)/2</f>
        <v>711.8</v>
      </c>
      <c r="AB286">
        <f>+('KBOS -- Logan Data'!AK286+'KBED -- Bedford Data'!AK286)/2</f>
        <v>742.8</v>
      </c>
      <c r="AC286">
        <f>+('KBOS -- Logan Data'!AL286+'KBED -- Bedford Data'!AL286)/2</f>
        <v>773.75</v>
      </c>
      <c r="AD286">
        <f>+('KBOS -- Logan Data'!AM286+'KBED -- Bedford Data'!AM286)/2</f>
        <v>804.7</v>
      </c>
      <c r="AE286">
        <f>+('KBOS -- Logan Data'!AN286+'KBED -- Bedford Data'!AN286)/2</f>
        <v>835.7</v>
      </c>
      <c r="AF286">
        <f>+('KBOS -- Logan Data'!AO286+'KBED -- Bedford Data'!AO286)/2</f>
        <v>866.6</v>
      </c>
      <c r="AG286">
        <f>+('KBOS -- Logan Data'!AP286+'KBED -- Bedford Data'!AP286)/2</f>
        <v>897.6</v>
      </c>
      <c r="AH286">
        <f>+('KBOS -- Logan Data'!AQ286+'KBED -- Bedford Data'!AQ286)/2</f>
        <v>928.5</v>
      </c>
      <c r="AI286">
        <f>+('KBOS -- Logan Data'!AR286+'KBED -- Bedford Data'!AR286)/2</f>
        <v>959.5</v>
      </c>
    </row>
    <row r="287" spans="1:35" x14ac:dyDescent="0.25">
      <c r="A287" s="1">
        <v>45017</v>
      </c>
      <c r="B287">
        <f>+('KBOS -- Logan Data'!B287+'KBED -- Bedford Data'!B287)/2</f>
        <v>6.9</v>
      </c>
      <c r="C287">
        <f>+('KBOS -- Logan Data'!C287+'KBED -- Bedford Data'!C287)/2</f>
        <v>8.75</v>
      </c>
      <c r="D287">
        <f>+('KBOS -- Logan Data'!D287+'KBED -- Bedford Data'!D287)/2</f>
        <v>11.2</v>
      </c>
      <c r="E287">
        <f>+('KBOS -- Logan Data'!E287+'KBED -- Bedford Data'!E287)/2</f>
        <v>14.049999999999999</v>
      </c>
      <c r="F287">
        <f>+('KBOS -- Logan Data'!F287+'KBED -- Bedford Data'!F287)/2</f>
        <v>17.8</v>
      </c>
      <c r="G287">
        <f>+('KBOS -- Logan Data'!G287+'KBED -- Bedford Data'!G287)/2</f>
        <v>22.15</v>
      </c>
      <c r="H287">
        <f>+('KBOS -- Logan Data'!H287+'KBED -- Bedford Data'!H287)/2</f>
        <v>27.049999999999997</v>
      </c>
      <c r="I287">
        <f>+('KBOS -- Logan Data'!I287+'KBED -- Bedford Data'!I287)/2</f>
        <v>32.950000000000003</v>
      </c>
      <c r="J287">
        <f>+('KBOS -- Logan Data'!J287+'KBED -- Bedford Data'!J287)/2</f>
        <v>39.799999999999997</v>
      </c>
      <c r="K287">
        <f>+('KBOS -- Logan Data'!K287+'KBED -- Bedford Data'!K287)/2</f>
        <v>47.6</v>
      </c>
      <c r="L287">
        <f>+('KBOS -- Logan Data'!L287+'KBED -- Bedford Data'!L287)/2</f>
        <v>58.150000000000006</v>
      </c>
      <c r="M287">
        <f>+('KBOS -- Logan Data'!M287+'KBED -- Bedford Data'!M287)/2</f>
        <v>70.95</v>
      </c>
      <c r="N287">
        <f>+('KBOS -- Logan Data'!R287+'KBED -- Bedford Data'!R287)/2</f>
        <v>86.35</v>
      </c>
      <c r="O287">
        <f>+('KBOS -- Logan Data'!S287+'KBED -- Bedford Data'!S287)/2</f>
        <v>104.4</v>
      </c>
      <c r="P287">
        <f>+('KBOS -- Logan Data'!T287+'KBED -- Bedford Data'!T287)/2</f>
        <v>124.6</v>
      </c>
      <c r="Q287">
        <f>+('KBOS -- Logan Data'!U287+'KBED -- Bedford Data'!U287)/2</f>
        <v>146.1</v>
      </c>
      <c r="R287">
        <f>+('KBOS -- Logan Data'!V287+'KBED -- Bedford Data'!V287)/2</f>
        <v>168.65</v>
      </c>
      <c r="S287">
        <f>+('KBOS -- Logan Data'!W287+'KBED -- Bedford Data'!W287)/2</f>
        <v>192.25</v>
      </c>
      <c r="T287">
        <f>+('KBOS -- Logan Data'!X287+'KBED -- Bedford Data'!X287)/2</f>
        <v>216.7</v>
      </c>
      <c r="U287">
        <f>+('KBOS -- Logan Data'!Y287+'KBED -- Bedford Data'!Y287)/2</f>
        <v>241.7</v>
      </c>
      <c r="V287">
        <f>+('KBOS -- Logan Data'!Z287+'KBED -- Bedford Data'!Z287)/2</f>
        <v>267.39999999999998</v>
      </c>
      <c r="W287">
        <f>+('KBOS -- Logan Data'!AA287+'KBED -- Bedford Data'!AA287)/2</f>
        <v>293.39999999999998</v>
      </c>
      <c r="X287">
        <f>+('KBOS -- Logan Data'!AB287+'KBED -- Bedford Data'!AB287)/2</f>
        <v>319.75</v>
      </c>
      <c r="Y287">
        <f>+('KBOS -- Logan Data'!AH287+'KBED -- Bedford Data'!AH287)/2</f>
        <v>346.1</v>
      </c>
      <c r="Z287">
        <f>+('KBOS -- Logan Data'!AI287+'KBED -- Bedford Data'!AI287)/2</f>
        <v>372.8</v>
      </c>
      <c r="AA287">
        <f>+('KBOS -- Logan Data'!AJ287+'KBED -- Bedford Data'!AJ287)/2</f>
        <v>399.75</v>
      </c>
      <c r="AB287">
        <f>+('KBOS -- Logan Data'!AK287+'KBED -- Bedford Data'!AK287)/2</f>
        <v>426.9</v>
      </c>
      <c r="AC287">
        <f>+('KBOS -- Logan Data'!AL287+'KBED -- Bedford Data'!AL287)/2</f>
        <v>454.35</v>
      </c>
      <c r="AD287">
        <f>+('KBOS -- Logan Data'!AM287+'KBED -- Bedford Data'!AM287)/2</f>
        <v>481.85</v>
      </c>
      <c r="AE287">
        <f>+('KBOS -- Logan Data'!AN287+'KBED -- Bedford Data'!AN287)/2</f>
        <v>509.65</v>
      </c>
      <c r="AF287">
        <f>+('KBOS -- Logan Data'!AO287+'KBED -- Bedford Data'!AO287)/2</f>
        <v>537.6</v>
      </c>
      <c r="AG287">
        <f>+('KBOS -- Logan Data'!AP287+'KBED -- Bedford Data'!AP287)/2</f>
        <v>565.6</v>
      </c>
      <c r="AH287">
        <f>+('KBOS -- Logan Data'!AQ287+'KBED -- Bedford Data'!AQ287)/2</f>
        <v>593.75</v>
      </c>
      <c r="AI287">
        <f>+('KBOS -- Logan Data'!AR287+'KBED -- Bedford Data'!AR287)/2</f>
        <v>622.04999999999995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9D8C-4E86-4B90-8B27-C61542B05558}">
  <dimension ref="A1:AH301"/>
  <sheetViews>
    <sheetView topLeftCell="A64" workbookViewId="0">
      <selection activeCell="AH7" sqref="B7:AH7"/>
    </sheetView>
    <sheetView workbookViewId="1">
      <selection activeCell="B1" sqref="B1"/>
    </sheetView>
  </sheetViews>
  <sheetFormatPr defaultRowHeight="15" x14ac:dyDescent="0.25"/>
  <cols>
    <col min="1" max="1" width="16.5703125" customWidth="1"/>
  </cols>
  <sheetData>
    <row r="1" spans="1:34" x14ac:dyDescent="0.25">
      <c r="A1" t="s">
        <v>112</v>
      </c>
      <c r="B1" t="s">
        <v>208</v>
      </c>
    </row>
    <row r="2" spans="1:34" x14ac:dyDescent="0.25">
      <c r="A2" t="s">
        <v>116</v>
      </c>
      <c r="B2" t="s">
        <v>117</v>
      </c>
    </row>
    <row r="5" spans="1:34" x14ac:dyDescent="0.25">
      <c r="A5" s="28" t="s">
        <v>206</v>
      </c>
      <c r="B5" s="28" t="s">
        <v>207</v>
      </c>
    </row>
    <row r="6" spans="1:34" x14ac:dyDescent="0.25">
      <c r="B6" t="s">
        <v>124</v>
      </c>
    </row>
    <row r="7" spans="1:34" x14ac:dyDescent="0.25">
      <c r="A7" t="s">
        <v>131</v>
      </c>
      <c r="B7" t="str">
        <f>'Daily KBOS (2022-3)'!B7</f>
        <v>HDD 39</v>
      </c>
      <c r="C7" t="str">
        <f>'Daily KBOS (2022-3)'!C7</f>
        <v>HDD 40</v>
      </c>
      <c r="D7" t="str">
        <f>'Daily KBOS (2022-3)'!D7</f>
        <v>HDD 41</v>
      </c>
      <c r="E7" t="str">
        <f>'Daily KBOS (2022-3)'!E7</f>
        <v>HDD 42</v>
      </c>
      <c r="F7" t="str">
        <f>'Daily KBOS (2022-3)'!F7</f>
        <v>HDD 43</v>
      </c>
      <c r="G7" t="str">
        <f>'Daily KBOS (2022-3)'!G7</f>
        <v>HDD 44</v>
      </c>
      <c r="H7" t="str">
        <f>'Daily KBOS (2022-3)'!H7</f>
        <v>HDD 45</v>
      </c>
      <c r="I7" t="str">
        <f>'Daily KBOS (2022-3)'!I7</f>
        <v>HDD 46</v>
      </c>
      <c r="J7" t="str">
        <f>'Daily KBOS (2022-3)'!J7</f>
        <v>HDD 47</v>
      </c>
      <c r="K7" t="str">
        <f>'Daily KBOS (2022-3)'!K7</f>
        <v>HDD 48</v>
      </c>
      <c r="L7" t="str">
        <f>'Daily KBOS (2022-3)'!L7</f>
        <v>HDD 49</v>
      </c>
      <c r="M7" t="str">
        <f>'Daily KBOS (2022-3)'!M7</f>
        <v>HDD 50</v>
      </c>
      <c r="N7" t="str">
        <f>'Daily KBOS (2022-3)'!N7</f>
        <v>HDD 51</v>
      </c>
      <c r="O7" t="str">
        <f>'Daily KBOS (2022-3)'!T7</f>
        <v>HDD 52</v>
      </c>
      <c r="P7" t="str">
        <f>'Daily KBOS (2022-3)'!U7</f>
        <v>HDD 53</v>
      </c>
      <c r="Q7" t="str">
        <f>'Daily KBOS (2022-3)'!V7</f>
        <v>HDD 54</v>
      </c>
      <c r="R7" t="str">
        <f>'Daily KBOS (2022-3)'!W7</f>
        <v>HDD 55</v>
      </c>
      <c r="S7" t="str">
        <f>'Daily KBOS (2022-3)'!X7</f>
        <v>HDD 56</v>
      </c>
      <c r="T7" t="str">
        <f>'Daily KBOS (2022-3)'!Y7</f>
        <v>HDD 57</v>
      </c>
      <c r="U7" t="str">
        <f>'Daily KBOS (2022-3)'!Z7</f>
        <v>HDD 58</v>
      </c>
      <c r="V7" t="str">
        <f>'Daily KBOS (2022-3)'!AA7</f>
        <v>HDD 59</v>
      </c>
      <c r="W7" t="str">
        <f>'Daily KBOS (2022-3)'!AG7</f>
        <v>HDD 60</v>
      </c>
      <c r="X7" t="str">
        <f>'Daily KBOS (2022-3)'!AH7</f>
        <v>HDD 61</v>
      </c>
      <c r="Y7" t="str">
        <f>'Daily KBOS (2022-3)'!AI7</f>
        <v>HDD 62</v>
      </c>
      <c r="Z7" t="str">
        <f>'Daily KBOS (2022-3)'!AJ7</f>
        <v>HDD 63</v>
      </c>
      <c r="AA7" t="str">
        <f>'Daily KBOS (2022-3)'!AK7</f>
        <v>HDD 64</v>
      </c>
      <c r="AB7" t="str">
        <f>'Daily KBOS (2022-3)'!AL7</f>
        <v>HDD 65</v>
      </c>
      <c r="AC7" t="str">
        <f>'Daily KBOS (2022-3)'!AM7</f>
        <v>HDD 66</v>
      </c>
      <c r="AD7" t="str">
        <f>'Daily KBOS (2022-3)'!AN7</f>
        <v>HDD 67</v>
      </c>
      <c r="AE7" t="str">
        <f>'Daily KBOS (2022-3)'!AO7</f>
        <v>HDD 68</v>
      </c>
      <c r="AF7" t="str">
        <f>'Daily KBOS (2022-3)'!AP7</f>
        <v>HDD 69</v>
      </c>
      <c r="AG7" t="str">
        <f>'Daily KBOS (2022-3)'!AQ7</f>
        <v>HDD 70</v>
      </c>
      <c r="AH7" t="str">
        <f>'Daily KBOS (2022-3)'!AR7</f>
        <v>HDD 71</v>
      </c>
    </row>
    <row r="8" spans="1:34" x14ac:dyDescent="0.25">
      <c r="A8" s="1">
        <v>44774</v>
      </c>
      <c r="B8">
        <f>('Daily KBOS (2022-3)'!B8+'Daily KBED (2022-3)'!B8)/2</f>
        <v>0</v>
      </c>
      <c r="C8">
        <f>('Daily KBOS (2022-3)'!C8+'Daily KBED (2022-3)'!C8)/2</f>
        <v>0</v>
      </c>
      <c r="D8">
        <f>('Daily KBOS (2022-3)'!D8+'Daily KBED (2022-3)'!D8)/2</f>
        <v>0</v>
      </c>
      <c r="E8">
        <f>('Daily KBOS (2022-3)'!E8+'Daily KBED (2022-3)'!E8)/2</f>
        <v>0</v>
      </c>
      <c r="F8">
        <f>('Daily KBOS (2022-3)'!F8+'Daily KBED (2022-3)'!F8)/2</f>
        <v>0</v>
      </c>
      <c r="G8">
        <f>('Daily KBOS (2022-3)'!G8+'Daily KBED (2022-3)'!G8)/2</f>
        <v>0</v>
      </c>
      <c r="H8">
        <f>('Daily KBOS (2022-3)'!H8+'Daily KBED (2022-3)'!H8)/2</f>
        <v>0</v>
      </c>
      <c r="I8">
        <f>('Daily KBOS (2022-3)'!I8+'Daily KBED (2022-3)'!I8)/2</f>
        <v>0</v>
      </c>
      <c r="J8">
        <f>('Daily KBOS (2022-3)'!J8+'Daily KBED (2022-3)'!J8)/2</f>
        <v>0</v>
      </c>
      <c r="K8">
        <f>('Daily KBOS (2022-3)'!K8+'Daily KBED (2022-3)'!K8)/2</f>
        <v>0</v>
      </c>
      <c r="L8">
        <f>('Daily KBOS (2022-3)'!L8+'Daily KBED (2022-3)'!L8)/2</f>
        <v>0</v>
      </c>
      <c r="M8">
        <f>('Daily KBOS (2022-3)'!M8+'Daily KBED (2022-3)'!M8)/2</f>
        <v>0</v>
      </c>
      <c r="N8">
        <f>('Daily KBOS (2022-3)'!N8+'Daily KBED (2022-3)'!N8)/2</f>
        <v>0</v>
      </c>
      <c r="O8">
        <f>('Daily KBOS (2022-3)'!T8+'Daily KBED (2022-3)'!T8)/2</f>
        <v>0</v>
      </c>
      <c r="P8">
        <f>('Daily KBOS (2022-3)'!U8+'Daily KBED (2022-3)'!U8)/2</f>
        <v>0</v>
      </c>
      <c r="Q8">
        <f>('Daily KBOS (2022-3)'!V8+'Daily KBED (2022-3)'!V8)/2</f>
        <v>0</v>
      </c>
      <c r="R8">
        <f>('Daily KBOS (2022-3)'!W8+'Daily KBED (2022-3)'!W8)/2</f>
        <v>0</v>
      </c>
      <c r="S8">
        <f>('Daily KBOS (2022-3)'!X8+'Daily KBED (2022-3)'!X8)/2</f>
        <v>0</v>
      </c>
      <c r="T8">
        <f>('Daily KBOS (2022-3)'!Y8+'Daily KBED (2022-3)'!Y8)/2</f>
        <v>0</v>
      </c>
      <c r="U8">
        <f>('Daily KBOS (2022-3)'!Z8+'Daily KBED (2022-3)'!Z8)/2</f>
        <v>0</v>
      </c>
      <c r="V8">
        <f>('Daily KBOS (2022-3)'!AA8+'Daily KBED (2022-3)'!AA8)/2</f>
        <v>0</v>
      </c>
      <c r="W8">
        <f>('Daily KBOS (2022-3)'!AG8+'Daily KBED (2022-3)'!AG8)/2</f>
        <v>0</v>
      </c>
      <c r="X8">
        <f>('Daily KBOS (2022-3)'!AH8+'Daily KBED (2022-3)'!AH8)/2</f>
        <v>0</v>
      </c>
      <c r="Y8">
        <f>('Daily KBOS (2022-3)'!AI8+'Daily KBED (2022-3)'!AI8)/2</f>
        <v>0</v>
      </c>
      <c r="Z8">
        <f>('Daily KBOS (2022-3)'!AJ8+'Daily KBED (2022-3)'!AJ8)/2</f>
        <v>0</v>
      </c>
      <c r="AA8">
        <f>('Daily KBOS (2022-3)'!AK8+'Daily KBED (2022-3)'!AK8)/2</f>
        <v>0</v>
      </c>
      <c r="AB8">
        <f>('Daily KBOS (2022-3)'!AL8+'Daily KBED (2022-3)'!AL8)/2</f>
        <v>0</v>
      </c>
      <c r="AC8">
        <f>('Daily KBOS (2022-3)'!AM8+'Daily KBED (2022-3)'!AM8)/2</f>
        <v>0</v>
      </c>
      <c r="AD8">
        <f>('Daily KBOS (2022-3)'!AN8+'Daily KBED (2022-3)'!AN8)/2</f>
        <v>0</v>
      </c>
      <c r="AE8">
        <f>('Daily KBOS (2022-3)'!AO8+'Daily KBED (2022-3)'!AO8)/2</f>
        <v>0</v>
      </c>
      <c r="AF8">
        <f>('Daily KBOS (2022-3)'!AP8+'Daily KBED (2022-3)'!AP8)/2</f>
        <v>0</v>
      </c>
      <c r="AG8">
        <f>('Daily KBOS (2022-3)'!AQ8+'Daily KBED (2022-3)'!AQ8)/2</f>
        <v>0.05</v>
      </c>
      <c r="AH8">
        <f>('Daily KBOS (2022-3)'!AR8+'Daily KBED (2022-3)'!AR8)/2</f>
        <v>0.2</v>
      </c>
    </row>
    <row r="9" spans="1:34" x14ac:dyDescent="0.25">
      <c r="A9" s="1">
        <v>44775</v>
      </c>
      <c r="B9">
        <f>('Daily KBOS (2022-3)'!B9+'Daily KBED (2022-3)'!B9)/2</f>
        <v>0</v>
      </c>
      <c r="C9">
        <f>('Daily KBOS (2022-3)'!C9+'Daily KBED (2022-3)'!C9)/2</f>
        <v>0</v>
      </c>
      <c r="D9">
        <f>('Daily KBOS (2022-3)'!D9+'Daily KBED (2022-3)'!D9)/2</f>
        <v>0</v>
      </c>
      <c r="E9">
        <f>('Daily KBOS (2022-3)'!E9+'Daily KBED (2022-3)'!E9)/2</f>
        <v>0</v>
      </c>
      <c r="F9">
        <f>('Daily KBOS (2022-3)'!F9+'Daily KBED (2022-3)'!F9)/2</f>
        <v>0</v>
      </c>
      <c r="G9">
        <f>('Daily KBOS (2022-3)'!G9+'Daily KBED (2022-3)'!G9)/2</f>
        <v>0</v>
      </c>
      <c r="H9">
        <f>('Daily KBOS (2022-3)'!H9+'Daily KBED (2022-3)'!H9)/2</f>
        <v>0</v>
      </c>
      <c r="I9">
        <f>('Daily KBOS (2022-3)'!I9+'Daily KBED (2022-3)'!I9)/2</f>
        <v>0</v>
      </c>
      <c r="J9">
        <f>('Daily KBOS (2022-3)'!J9+'Daily KBED (2022-3)'!J9)/2</f>
        <v>0</v>
      </c>
      <c r="K9">
        <f>('Daily KBOS (2022-3)'!K9+'Daily KBED (2022-3)'!K9)/2</f>
        <v>0</v>
      </c>
      <c r="L9">
        <f>('Daily KBOS (2022-3)'!L9+'Daily KBED (2022-3)'!L9)/2</f>
        <v>0</v>
      </c>
      <c r="M9">
        <f>('Daily KBOS (2022-3)'!M9+'Daily KBED (2022-3)'!M9)/2</f>
        <v>0</v>
      </c>
      <c r="N9">
        <f>('Daily KBOS (2022-3)'!N9+'Daily KBED (2022-3)'!N9)/2</f>
        <v>0</v>
      </c>
      <c r="O9">
        <f>('Daily KBOS (2022-3)'!T9+'Daily KBED (2022-3)'!T9)/2</f>
        <v>0</v>
      </c>
      <c r="P9">
        <f>('Daily KBOS (2022-3)'!U9+'Daily KBED (2022-3)'!U9)/2</f>
        <v>0</v>
      </c>
      <c r="Q9">
        <f>('Daily KBOS (2022-3)'!V9+'Daily KBED (2022-3)'!V9)/2</f>
        <v>0</v>
      </c>
      <c r="R9">
        <f>('Daily KBOS (2022-3)'!W9+'Daily KBED (2022-3)'!W9)/2</f>
        <v>0</v>
      </c>
      <c r="S9">
        <f>('Daily KBOS (2022-3)'!X9+'Daily KBED (2022-3)'!X9)/2</f>
        <v>0</v>
      </c>
      <c r="T9">
        <f>('Daily KBOS (2022-3)'!Y9+'Daily KBED (2022-3)'!Y9)/2</f>
        <v>0</v>
      </c>
      <c r="U9">
        <f>('Daily KBOS (2022-3)'!Z9+'Daily KBED (2022-3)'!Z9)/2</f>
        <v>0</v>
      </c>
      <c r="V9">
        <f>('Daily KBOS (2022-3)'!AA9+'Daily KBED (2022-3)'!AA9)/2</f>
        <v>0</v>
      </c>
      <c r="W9">
        <f>('Daily KBOS (2022-3)'!AG9+'Daily KBED (2022-3)'!AG9)/2</f>
        <v>0</v>
      </c>
      <c r="X9">
        <f>('Daily KBOS (2022-3)'!AH9+'Daily KBED (2022-3)'!AH9)/2</f>
        <v>0</v>
      </c>
      <c r="Y9">
        <f>('Daily KBOS (2022-3)'!AI9+'Daily KBED (2022-3)'!AI9)/2</f>
        <v>0</v>
      </c>
      <c r="Z9">
        <f>('Daily KBOS (2022-3)'!AJ9+'Daily KBED (2022-3)'!AJ9)/2</f>
        <v>0</v>
      </c>
      <c r="AA9">
        <f>('Daily KBOS (2022-3)'!AK9+'Daily KBED (2022-3)'!AK9)/2</f>
        <v>0</v>
      </c>
      <c r="AB9">
        <f>('Daily KBOS (2022-3)'!AL9+'Daily KBED (2022-3)'!AL9)/2</f>
        <v>0</v>
      </c>
      <c r="AC9">
        <f>('Daily KBOS (2022-3)'!AM9+'Daily KBED (2022-3)'!AM9)/2</f>
        <v>0</v>
      </c>
      <c r="AD9">
        <f>('Daily KBOS (2022-3)'!AN9+'Daily KBED (2022-3)'!AN9)/2</f>
        <v>0</v>
      </c>
      <c r="AE9">
        <f>('Daily KBOS (2022-3)'!AO9+'Daily KBED (2022-3)'!AO9)/2</f>
        <v>0</v>
      </c>
      <c r="AF9">
        <f>('Daily KBOS (2022-3)'!AP9+'Daily KBED (2022-3)'!AP9)/2</f>
        <v>0.15</v>
      </c>
      <c r="AG9">
        <f>('Daily KBOS (2022-3)'!AQ9+'Daily KBED (2022-3)'!AQ9)/2</f>
        <v>0.4</v>
      </c>
      <c r="AH9">
        <f>('Daily KBOS (2022-3)'!AR9+'Daily KBED (2022-3)'!AR9)/2</f>
        <v>0.65</v>
      </c>
    </row>
    <row r="10" spans="1:34" x14ac:dyDescent="0.25">
      <c r="A10" s="1">
        <v>44776</v>
      </c>
      <c r="B10">
        <f>('Daily KBOS (2022-3)'!B10+'Daily KBED (2022-3)'!B10)/2</f>
        <v>0</v>
      </c>
      <c r="C10">
        <f>('Daily KBOS (2022-3)'!C10+'Daily KBED (2022-3)'!C10)/2</f>
        <v>0</v>
      </c>
      <c r="D10">
        <f>('Daily KBOS (2022-3)'!D10+'Daily KBED (2022-3)'!D10)/2</f>
        <v>0</v>
      </c>
      <c r="E10">
        <f>('Daily KBOS (2022-3)'!E10+'Daily KBED (2022-3)'!E10)/2</f>
        <v>0</v>
      </c>
      <c r="F10">
        <f>('Daily KBOS (2022-3)'!F10+'Daily KBED (2022-3)'!F10)/2</f>
        <v>0</v>
      </c>
      <c r="G10">
        <f>('Daily KBOS (2022-3)'!G10+'Daily KBED (2022-3)'!G10)/2</f>
        <v>0</v>
      </c>
      <c r="H10">
        <f>('Daily KBOS (2022-3)'!H10+'Daily KBED (2022-3)'!H10)/2</f>
        <v>0</v>
      </c>
      <c r="I10">
        <f>('Daily KBOS (2022-3)'!I10+'Daily KBED (2022-3)'!I10)/2</f>
        <v>0</v>
      </c>
      <c r="J10">
        <f>('Daily KBOS (2022-3)'!J10+'Daily KBED (2022-3)'!J10)/2</f>
        <v>0</v>
      </c>
      <c r="K10">
        <f>('Daily KBOS (2022-3)'!K10+'Daily KBED (2022-3)'!K10)/2</f>
        <v>0</v>
      </c>
      <c r="L10">
        <f>('Daily KBOS (2022-3)'!L10+'Daily KBED (2022-3)'!L10)/2</f>
        <v>0</v>
      </c>
      <c r="M10">
        <f>('Daily KBOS (2022-3)'!M10+'Daily KBED (2022-3)'!M10)/2</f>
        <v>0</v>
      </c>
      <c r="N10">
        <f>('Daily KBOS (2022-3)'!N10+'Daily KBED (2022-3)'!N10)/2</f>
        <v>0</v>
      </c>
      <c r="O10">
        <f>('Daily KBOS (2022-3)'!T10+'Daily KBED (2022-3)'!T10)/2</f>
        <v>0</v>
      </c>
      <c r="P10">
        <f>('Daily KBOS (2022-3)'!U10+'Daily KBED (2022-3)'!U10)/2</f>
        <v>0</v>
      </c>
      <c r="Q10">
        <f>('Daily KBOS (2022-3)'!V10+'Daily KBED (2022-3)'!V10)/2</f>
        <v>0</v>
      </c>
      <c r="R10">
        <f>('Daily KBOS (2022-3)'!W10+'Daily KBED (2022-3)'!W10)/2</f>
        <v>0</v>
      </c>
      <c r="S10">
        <f>('Daily KBOS (2022-3)'!X10+'Daily KBED (2022-3)'!X10)/2</f>
        <v>0</v>
      </c>
      <c r="T10">
        <f>('Daily KBOS (2022-3)'!Y10+'Daily KBED (2022-3)'!Y10)/2</f>
        <v>0</v>
      </c>
      <c r="U10">
        <f>('Daily KBOS (2022-3)'!Z10+'Daily KBED (2022-3)'!Z10)/2</f>
        <v>0</v>
      </c>
      <c r="V10">
        <f>('Daily KBOS (2022-3)'!AA10+'Daily KBED (2022-3)'!AA10)/2</f>
        <v>0</v>
      </c>
      <c r="W10">
        <f>('Daily KBOS (2022-3)'!AG10+'Daily KBED (2022-3)'!AG10)/2</f>
        <v>0</v>
      </c>
      <c r="X10">
        <f>('Daily KBOS (2022-3)'!AH10+'Daily KBED (2022-3)'!AH10)/2</f>
        <v>0</v>
      </c>
      <c r="Y10">
        <f>('Daily KBOS (2022-3)'!AI10+'Daily KBED (2022-3)'!AI10)/2</f>
        <v>0</v>
      </c>
      <c r="Z10">
        <f>('Daily KBOS (2022-3)'!AJ10+'Daily KBED (2022-3)'!AJ10)/2</f>
        <v>0</v>
      </c>
      <c r="AA10">
        <f>('Daily KBOS (2022-3)'!AK10+'Daily KBED (2022-3)'!AK10)/2</f>
        <v>0</v>
      </c>
      <c r="AB10">
        <f>('Daily KBOS (2022-3)'!AL10+'Daily KBED (2022-3)'!AL10)/2</f>
        <v>0</v>
      </c>
      <c r="AC10">
        <f>('Daily KBOS (2022-3)'!AM10+'Daily KBED (2022-3)'!AM10)/2</f>
        <v>0</v>
      </c>
      <c r="AD10">
        <f>('Daily KBOS (2022-3)'!AN10+'Daily KBED (2022-3)'!AN10)/2</f>
        <v>0</v>
      </c>
      <c r="AE10">
        <f>('Daily KBOS (2022-3)'!AO10+'Daily KBED (2022-3)'!AO10)/2</f>
        <v>0</v>
      </c>
      <c r="AF10">
        <f>('Daily KBOS (2022-3)'!AP10+'Daily KBED (2022-3)'!AP10)/2</f>
        <v>0.05</v>
      </c>
      <c r="AG10">
        <f>('Daily KBOS (2022-3)'!AQ10+'Daily KBED (2022-3)'!AQ10)/2</f>
        <v>0.15</v>
      </c>
      <c r="AH10">
        <f>('Daily KBOS (2022-3)'!AR10+'Daily KBED (2022-3)'!AR10)/2</f>
        <v>0.35</v>
      </c>
    </row>
    <row r="11" spans="1:34" x14ac:dyDescent="0.25">
      <c r="A11" s="1">
        <v>44777</v>
      </c>
      <c r="B11">
        <f>('Daily KBOS (2022-3)'!B11+'Daily KBED (2022-3)'!B11)/2</f>
        <v>0</v>
      </c>
      <c r="C11">
        <f>('Daily KBOS (2022-3)'!C11+'Daily KBED (2022-3)'!C11)/2</f>
        <v>0</v>
      </c>
      <c r="D11">
        <f>('Daily KBOS (2022-3)'!D11+'Daily KBED (2022-3)'!D11)/2</f>
        <v>0</v>
      </c>
      <c r="E11">
        <f>('Daily KBOS (2022-3)'!E11+'Daily KBED (2022-3)'!E11)/2</f>
        <v>0</v>
      </c>
      <c r="F11">
        <f>('Daily KBOS (2022-3)'!F11+'Daily KBED (2022-3)'!F11)/2</f>
        <v>0</v>
      </c>
      <c r="G11">
        <f>('Daily KBOS (2022-3)'!G11+'Daily KBED (2022-3)'!G11)/2</f>
        <v>0</v>
      </c>
      <c r="H11">
        <f>('Daily KBOS (2022-3)'!H11+'Daily KBED (2022-3)'!H11)/2</f>
        <v>0</v>
      </c>
      <c r="I11">
        <f>('Daily KBOS (2022-3)'!I11+'Daily KBED (2022-3)'!I11)/2</f>
        <v>0</v>
      </c>
      <c r="J11">
        <f>('Daily KBOS (2022-3)'!J11+'Daily KBED (2022-3)'!J11)/2</f>
        <v>0</v>
      </c>
      <c r="K11">
        <f>('Daily KBOS (2022-3)'!K11+'Daily KBED (2022-3)'!K11)/2</f>
        <v>0</v>
      </c>
      <c r="L11">
        <f>('Daily KBOS (2022-3)'!L11+'Daily KBED (2022-3)'!L11)/2</f>
        <v>0</v>
      </c>
      <c r="M11">
        <f>('Daily KBOS (2022-3)'!M11+'Daily KBED (2022-3)'!M11)/2</f>
        <v>0</v>
      </c>
      <c r="N11">
        <f>('Daily KBOS (2022-3)'!N11+'Daily KBED (2022-3)'!N11)/2</f>
        <v>0</v>
      </c>
      <c r="O11">
        <f>('Daily KBOS (2022-3)'!T11+'Daily KBED (2022-3)'!T11)/2</f>
        <v>0</v>
      </c>
      <c r="P11">
        <f>('Daily KBOS (2022-3)'!U11+'Daily KBED (2022-3)'!U11)/2</f>
        <v>0</v>
      </c>
      <c r="Q11">
        <f>('Daily KBOS (2022-3)'!V11+'Daily KBED (2022-3)'!V11)/2</f>
        <v>0</v>
      </c>
      <c r="R11">
        <f>('Daily KBOS (2022-3)'!W11+'Daily KBED (2022-3)'!W11)/2</f>
        <v>0</v>
      </c>
      <c r="S11">
        <f>('Daily KBOS (2022-3)'!X11+'Daily KBED (2022-3)'!X11)/2</f>
        <v>0</v>
      </c>
      <c r="T11">
        <f>('Daily KBOS (2022-3)'!Y11+'Daily KBED (2022-3)'!Y11)/2</f>
        <v>0</v>
      </c>
      <c r="U11">
        <f>('Daily KBOS (2022-3)'!Z11+'Daily KBED (2022-3)'!Z11)/2</f>
        <v>0</v>
      </c>
      <c r="V11">
        <f>('Daily KBOS (2022-3)'!AA11+'Daily KBED (2022-3)'!AA11)/2</f>
        <v>0</v>
      </c>
      <c r="W11">
        <f>('Daily KBOS (2022-3)'!AG11+'Daily KBED (2022-3)'!AG11)/2</f>
        <v>0</v>
      </c>
      <c r="X11">
        <f>('Daily KBOS (2022-3)'!AH11+'Daily KBED (2022-3)'!AH11)/2</f>
        <v>0</v>
      </c>
      <c r="Y11">
        <f>('Daily KBOS (2022-3)'!AI11+'Daily KBED (2022-3)'!AI11)/2</f>
        <v>0</v>
      </c>
      <c r="Z11">
        <f>('Daily KBOS (2022-3)'!AJ11+'Daily KBED (2022-3)'!AJ11)/2</f>
        <v>0</v>
      </c>
      <c r="AA11">
        <f>('Daily KBOS (2022-3)'!AK11+'Daily KBED (2022-3)'!AK11)/2</f>
        <v>0</v>
      </c>
      <c r="AB11">
        <f>('Daily KBOS (2022-3)'!AL11+'Daily KBED (2022-3)'!AL11)/2</f>
        <v>0</v>
      </c>
      <c r="AC11">
        <f>('Daily KBOS (2022-3)'!AM11+'Daily KBED (2022-3)'!AM11)/2</f>
        <v>0</v>
      </c>
      <c r="AD11">
        <f>('Daily KBOS (2022-3)'!AN11+'Daily KBED (2022-3)'!AN11)/2</f>
        <v>0.05</v>
      </c>
      <c r="AE11">
        <f>('Daily KBOS (2022-3)'!AO11+'Daily KBED (2022-3)'!AO11)/2</f>
        <v>0.15</v>
      </c>
      <c r="AF11">
        <f>('Daily KBOS (2022-3)'!AP11+'Daily KBED (2022-3)'!AP11)/2</f>
        <v>0.25</v>
      </c>
      <c r="AG11">
        <f>('Daily KBOS (2022-3)'!AQ11+'Daily KBED (2022-3)'!AQ11)/2</f>
        <v>0.35</v>
      </c>
      <c r="AH11">
        <f>('Daily KBOS (2022-3)'!AR11+'Daily KBED (2022-3)'!AR11)/2</f>
        <v>0.55000000000000004</v>
      </c>
    </row>
    <row r="12" spans="1:34" x14ac:dyDescent="0.25">
      <c r="A12" s="1">
        <v>44778</v>
      </c>
      <c r="B12">
        <f>('Daily KBOS (2022-3)'!B12+'Daily KBED (2022-3)'!B12)/2</f>
        <v>0</v>
      </c>
      <c r="C12">
        <f>('Daily KBOS (2022-3)'!C12+'Daily KBED (2022-3)'!C12)/2</f>
        <v>0</v>
      </c>
      <c r="D12">
        <f>('Daily KBOS (2022-3)'!D12+'Daily KBED (2022-3)'!D12)/2</f>
        <v>0</v>
      </c>
      <c r="E12">
        <f>('Daily KBOS (2022-3)'!E12+'Daily KBED (2022-3)'!E12)/2</f>
        <v>0</v>
      </c>
      <c r="F12">
        <f>('Daily KBOS (2022-3)'!F12+'Daily KBED (2022-3)'!F12)/2</f>
        <v>0</v>
      </c>
      <c r="G12">
        <f>('Daily KBOS (2022-3)'!G12+'Daily KBED (2022-3)'!G12)/2</f>
        <v>0</v>
      </c>
      <c r="H12">
        <f>('Daily KBOS (2022-3)'!H12+'Daily KBED (2022-3)'!H12)/2</f>
        <v>0</v>
      </c>
      <c r="I12">
        <f>('Daily KBOS (2022-3)'!I12+'Daily KBED (2022-3)'!I12)/2</f>
        <v>0</v>
      </c>
      <c r="J12">
        <f>('Daily KBOS (2022-3)'!J12+'Daily KBED (2022-3)'!J12)/2</f>
        <v>0</v>
      </c>
      <c r="K12">
        <f>('Daily KBOS (2022-3)'!K12+'Daily KBED (2022-3)'!K12)/2</f>
        <v>0</v>
      </c>
      <c r="L12">
        <f>('Daily KBOS (2022-3)'!L12+'Daily KBED (2022-3)'!L12)/2</f>
        <v>0</v>
      </c>
      <c r="M12">
        <f>('Daily KBOS (2022-3)'!M12+'Daily KBED (2022-3)'!M12)/2</f>
        <v>0</v>
      </c>
      <c r="N12">
        <f>('Daily KBOS (2022-3)'!N12+'Daily KBED (2022-3)'!N12)/2</f>
        <v>0</v>
      </c>
      <c r="O12">
        <f>('Daily KBOS (2022-3)'!T12+'Daily KBED (2022-3)'!T12)/2</f>
        <v>0</v>
      </c>
      <c r="P12">
        <f>('Daily KBOS (2022-3)'!U12+'Daily KBED (2022-3)'!U12)/2</f>
        <v>0</v>
      </c>
      <c r="Q12">
        <f>('Daily KBOS (2022-3)'!V12+'Daily KBED (2022-3)'!V12)/2</f>
        <v>0</v>
      </c>
      <c r="R12">
        <f>('Daily KBOS (2022-3)'!W12+'Daily KBED (2022-3)'!W12)/2</f>
        <v>0</v>
      </c>
      <c r="S12">
        <f>('Daily KBOS (2022-3)'!X12+'Daily KBED (2022-3)'!X12)/2</f>
        <v>0</v>
      </c>
      <c r="T12">
        <f>('Daily KBOS (2022-3)'!Y12+'Daily KBED (2022-3)'!Y12)/2</f>
        <v>0</v>
      </c>
      <c r="U12">
        <f>('Daily KBOS (2022-3)'!Z12+'Daily KBED (2022-3)'!Z12)/2</f>
        <v>0</v>
      </c>
      <c r="V12">
        <f>('Daily KBOS (2022-3)'!AA12+'Daily KBED (2022-3)'!AA12)/2</f>
        <v>0</v>
      </c>
      <c r="W12">
        <f>('Daily KBOS (2022-3)'!AG12+'Daily KBED (2022-3)'!AG12)/2</f>
        <v>0</v>
      </c>
      <c r="X12">
        <f>('Daily KBOS (2022-3)'!AH12+'Daily KBED (2022-3)'!AH12)/2</f>
        <v>0</v>
      </c>
      <c r="Y12">
        <f>('Daily KBOS (2022-3)'!AI12+'Daily KBED (2022-3)'!AI12)/2</f>
        <v>0</v>
      </c>
      <c r="Z12">
        <f>('Daily KBOS (2022-3)'!AJ12+'Daily KBED (2022-3)'!AJ12)/2</f>
        <v>0</v>
      </c>
      <c r="AA12">
        <f>('Daily KBOS (2022-3)'!AK12+'Daily KBED (2022-3)'!AK12)/2</f>
        <v>0</v>
      </c>
      <c r="AB12">
        <f>('Daily KBOS (2022-3)'!AL12+'Daily KBED (2022-3)'!AL12)/2</f>
        <v>0</v>
      </c>
      <c r="AC12">
        <f>('Daily KBOS (2022-3)'!AM12+'Daily KBED (2022-3)'!AM12)/2</f>
        <v>0</v>
      </c>
      <c r="AD12">
        <f>('Daily KBOS (2022-3)'!AN12+'Daily KBED (2022-3)'!AN12)/2</f>
        <v>0</v>
      </c>
      <c r="AE12">
        <f>('Daily KBOS (2022-3)'!AO12+'Daily KBED (2022-3)'!AO12)/2</f>
        <v>0</v>
      </c>
      <c r="AF12">
        <f>('Daily KBOS (2022-3)'!AP12+'Daily KBED (2022-3)'!AP12)/2</f>
        <v>0</v>
      </c>
      <c r="AG12">
        <f>('Daily KBOS (2022-3)'!AQ12+'Daily KBED (2022-3)'!AQ12)/2</f>
        <v>0</v>
      </c>
      <c r="AH12">
        <f>('Daily KBOS (2022-3)'!AR12+'Daily KBED (2022-3)'!AR12)/2</f>
        <v>0</v>
      </c>
    </row>
    <row r="13" spans="1:34" x14ac:dyDescent="0.25">
      <c r="A13" s="1">
        <v>44779</v>
      </c>
      <c r="B13">
        <f>('Daily KBOS (2022-3)'!B13+'Daily KBED (2022-3)'!B13)/2</f>
        <v>0</v>
      </c>
      <c r="C13">
        <f>('Daily KBOS (2022-3)'!C13+'Daily KBED (2022-3)'!C13)/2</f>
        <v>0</v>
      </c>
      <c r="D13">
        <f>('Daily KBOS (2022-3)'!D13+'Daily KBED (2022-3)'!D13)/2</f>
        <v>0</v>
      </c>
      <c r="E13">
        <f>('Daily KBOS (2022-3)'!E13+'Daily KBED (2022-3)'!E13)/2</f>
        <v>0</v>
      </c>
      <c r="F13">
        <f>('Daily KBOS (2022-3)'!F13+'Daily KBED (2022-3)'!F13)/2</f>
        <v>0</v>
      </c>
      <c r="G13">
        <f>('Daily KBOS (2022-3)'!G13+'Daily KBED (2022-3)'!G13)/2</f>
        <v>0</v>
      </c>
      <c r="H13">
        <f>('Daily KBOS (2022-3)'!H13+'Daily KBED (2022-3)'!H13)/2</f>
        <v>0</v>
      </c>
      <c r="I13">
        <f>('Daily KBOS (2022-3)'!I13+'Daily KBED (2022-3)'!I13)/2</f>
        <v>0</v>
      </c>
      <c r="J13">
        <f>('Daily KBOS (2022-3)'!J13+'Daily KBED (2022-3)'!J13)/2</f>
        <v>0</v>
      </c>
      <c r="K13">
        <f>('Daily KBOS (2022-3)'!K13+'Daily KBED (2022-3)'!K13)/2</f>
        <v>0</v>
      </c>
      <c r="L13">
        <f>('Daily KBOS (2022-3)'!L13+'Daily KBED (2022-3)'!L13)/2</f>
        <v>0</v>
      </c>
      <c r="M13">
        <f>('Daily KBOS (2022-3)'!M13+'Daily KBED (2022-3)'!M13)/2</f>
        <v>0</v>
      </c>
      <c r="N13">
        <f>('Daily KBOS (2022-3)'!N13+'Daily KBED (2022-3)'!N13)/2</f>
        <v>0</v>
      </c>
      <c r="O13">
        <f>('Daily KBOS (2022-3)'!T13+'Daily KBED (2022-3)'!T13)/2</f>
        <v>0</v>
      </c>
      <c r="P13">
        <f>('Daily KBOS (2022-3)'!U13+'Daily KBED (2022-3)'!U13)/2</f>
        <v>0</v>
      </c>
      <c r="Q13">
        <f>('Daily KBOS (2022-3)'!V13+'Daily KBED (2022-3)'!V13)/2</f>
        <v>0</v>
      </c>
      <c r="R13">
        <f>('Daily KBOS (2022-3)'!W13+'Daily KBED (2022-3)'!W13)/2</f>
        <v>0</v>
      </c>
      <c r="S13">
        <f>('Daily KBOS (2022-3)'!X13+'Daily KBED (2022-3)'!X13)/2</f>
        <v>0</v>
      </c>
      <c r="T13">
        <f>('Daily KBOS (2022-3)'!Y13+'Daily KBED (2022-3)'!Y13)/2</f>
        <v>0</v>
      </c>
      <c r="U13">
        <f>('Daily KBOS (2022-3)'!Z13+'Daily KBED (2022-3)'!Z13)/2</f>
        <v>0</v>
      </c>
      <c r="V13">
        <f>('Daily KBOS (2022-3)'!AA13+'Daily KBED (2022-3)'!AA13)/2</f>
        <v>0</v>
      </c>
      <c r="W13">
        <f>('Daily KBOS (2022-3)'!AG13+'Daily KBED (2022-3)'!AG13)/2</f>
        <v>0</v>
      </c>
      <c r="X13">
        <f>('Daily KBOS (2022-3)'!AH13+'Daily KBED (2022-3)'!AH13)/2</f>
        <v>0</v>
      </c>
      <c r="Y13">
        <f>('Daily KBOS (2022-3)'!AI13+'Daily KBED (2022-3)'!AI13)/2</f>
        <v>0</v>
      </c>
      <c r="Z13">
        <f>('Daily KBOS (2022-3)'!AJ13+'Daily KBED (2022-3)'!AJ13)/2</f>
        <v>0</v>
      </c>
      <c r="AA13">
        <f>('Daily KBOS (2022-3)'!AK13+'Daily KBED (2022-3)'!AK13)/2</f>
        <v>0</v>
      </c>
      <c r="AB13">
        <f>('Daily KBOS (2022-3)'!AL13+'Daily KBED (2022-3)'!AL13)/2</f>
        <v>0</v>
      </c>
      <c r="AC13">
        <f>('Daily KBOS (2022-3)'!AM13+'Daily KBED (2022-3)'!AM13)/2</f>
        <v>0</v>
      </c>
      <c r="AD13">
        <f>('Daily KBOS (2022-3)'!AN13+'Daily KBED (2022-3)'!AN13)/2</f>
        <v>0</v>
      </c>
      <c r="AE13">
        <f>('Daily KBOS (2022-3)'!AO13+'Daily KBED (2022-3)'!AO13)/2</f>
        <v>0</v>
      </c>
      <c r="AF13">
        <f>('Daily KBOS (2022-3)'!AP13+'Daily KBED (2022-3)'!AP13)/2</f>
        <v>0</v>
      </c>
      <c r="AG13">
        <f>('Daily KBOS (2022-3)'!AQ13+'Daily KBED (2022-3)'!AQ13)/2</f>
        <v>0</v>
      </c>
      <c r="AH13">
        <f>('Daily KBOS (2022-3)'!AR13+'Daily KBED (2022-3)'!AR13)/2</f>
        <v>0.05</v>
      </c>
    </row>
    <row r="14" spans="1:34" x14ac:dyDescent="0.25">
      <c r="A14" s="1">
        <v>44780</v>
      </c>
      <c r="B14">
        <f>('Daily KBOS (2022-3)'!B14+'Daily KBED (2022-3)'!B14)/2</f>
        <v>0</v>
      </c>
      <c r="C14">
        <f>('Daily KBOS (2022-3)'!C14+'Daily KBED (2022-3)'!C14)/2</f>
        <v>0</v>
      </c>
      <c r="D14">
        <f>('Daily KBOS (2022-3)'!D14+'Daily KBED (2022-3)'!D14)/2</f>
        <v>0</v>
      </c>
      <c r="E14">
        <f>('Daily KBOS (2022-3)'!E14+'Daily KBED (2022-3)'!E14)/2</f>
        <v>0</v>
      </c>
      <c r="F14">
        <f>('Daily KBOS (2022-3)'!F14+'Daily KBED (2022-3)'!F14)/2</f>
        <v>0</v>
      </c>
      <c r="G14">
        <f>('Daily KBOS (2022-3)'!G14+'Daily KBED (2022-3)'!G14)/2</f>
        <v>0</v>
      </c>
      <c r="H14">
        <f>('Daily KBOS (2022-3)'!H14+'Daily KBED (2022-3)'!H14)/2</f>
        <v>0</v>
      </c>
      <c r="I14">
        <f>('Daily KBOS (2022-3)'!I14+'Daily KBED (2022-3)'!I14)/2</f>
        <v>0</v>
      </c>
      <c r="J14">
        <f>('Daily KBOS (2022-3)'!J14+'Daily KBED (2022-3)'!J14)/2</f>
        <v>0</v>
      </c>
      <c r="K14">
        <f>('Daily KBOS (2022-3)'!K14+'Daily KBED (2022-3)'!K14)/2</f>
        <v>0</v>
      </c>
      <c r="L14">
        <f>('Daily KBOS (2022-3)'!L14+'Daily KBED (2022-3)'!L14)/2</f>
        <v>0</v>
      </c>
      <c r="M14">
        <f>('Daily KBOS (2022-3)'!M14+'Daily KBED (2022-3)'!M14)/2</f>
        <v>0</v>
      </c>
      <c r="N14">
        <f>('Daily KBOS (2022-3)'!N14+'Daily KBED (2022-3)'!N14)/2</f>
        <v>0</v>
      </c>
      <c r="O14">
        <f>('Daily KBOS (2022-3)'!T14+'Daily KBED (2022-3)'!T14)/2</f>
        <v>0</v>
      </c>
      <c r="P14">
        <f>('Daily KBOS (2022-3)'!U14+'Daily KBED (2022-3)'!U14)/2</f>
        <v>0</v>
      </c>
      <c r="Q14">
        <f>('Daily KBOS (2022-3)'!V14+'Daily KBED (2022-3)'!V14)/2</f>
        <v>0</v>
      </c>
      <c r="R14">
        <f>('Daily KBOS (2022-3)'!W14+'Daily KBED (2022-3)'!W14)/2</f>
        <v>0</v>
      </c>
      <c r="S14">
        <f>('Daily KBOS (2022-3)'!X14+'Daily KBED (2022-3)'!X14)/2</f>
        <v>0</v>
      </c>
      <c r="T14">
        <f>('Daily KBOS (2022-3)'!Y14+'Daily KBED (2022-3)'!Y14)/2</f>
        <v>0</v>
      </c>
      <c r="U14">
        <f>('Daily KBOS (2022-3)'!Z14+'Daily KBED (2022-3)'!Z14)/2</f>
        <v>0</v>
      </c>
      <c r="V14">
        <f>('Daily KBOS (2022-3)'!AA14+'Daily KBED (2022-3)'!AA14)/2</f>
        <v>0</v>
      </c>
      <c r="W14">
        <f>('Daily KBOS (2022-3)'!AG14+'Daily KBED (2022-3)'!AG14)/2</f>
        <v>0</v>
      </c>
      <c r="X14">
        <f>('Daily KBOS (2022-3)'!AH14+'Daily KBED (2022-3)'!AH14)/2</f>
        <v>0</v>
      </c>
      <c r="Y14">
        <f>('Daily KBOS (2022-3)'!AI14+'Daily KBED (2022-3)'!AI14)/2</f>
        <v>0</v>
      </c>
      <c r="Z14">
        <f>('Daily KBOS (2022-3)'!AJ14+'Daily KBED (2022-3)'!AJ14)/2</f>
        <v>0</v>
      </c>
      <c r="AA14">
        <f>('Daily KBOS (2022-3)'!AK14+'Daily KBED (2022-3)'!AK14)/2</f>
        <v>0</v>
      </c>
      <c r="AB14">
        <f>('Daily KBOS (2022-3)'!AL14+'Daily KBED (2022-3)'!AL14)/2</f>
        <v>0</v>
      </c>
      <c r="AC14">
        <f>('Daily KBOS (2022-3)'!AM14+'Daily KBED (2022-3)'!AM14)/2</f>
        <v>0</v>
      </c>
      <c r="AD14">
        <f>('Daily KBOS (2022-3)'!AN14+'Daily KBED (2022-3)'!AN14)/2</f>
        <v>0</v>
      </c>
      <c r="AE14">
        <f>('Daily KBOS (2022-3)'!AO14+'Daily KBED (2022-3)'!AO14)/2</f>
        <v>0</v>
      </c>
      <c r="AF14">
        <f>('Daily KBOS (2022-3)'!AP14+'Daily KBED (2022-3)'!AP14)/2</f>
        <v>0</v>
      </c>
      <c r="AG14">
        <f>('Daily KBOS (2022-3)'!AQ14+'Daily KBED (2022-3)'!AQ14)/2</f>
        <v>0</v>
      </c>
      <c r="AH14">
        <f>('Daily KBOS (2022-3)'!AR14+'Daily KBED (2022-3)'!AR14)/2</f>
        <v>0</v>
      </c>
    </row>
    <row r="15" spans="1:34" x14ac:dyDescent="0.25">
      <c r="A15" s="1">
        <v>44781</v>
      </c>
      <c r="B15">
        <f>('Daily KBOS (2022-3)'!B15+'Daily KBED (2022-3)'!B15)/2</f>
        <v>0</v>
      </c>
      <c r="C15">
        <f>('Daily KBOS (2022-3)'!C15+'Daily KBED (2022-3)'!C15)/2</f>
        <v>0</v>
      </c>
      <c r="D15">
        <f>('Daily KBOS (2022-3)'!D15+'Daily KBED (2022-3)'!D15)/2</f>
        <v>0</v>
      </c>
      <c r="E15">
        <f>('Daily KBOS (2022-3)'!E15+'Daily KBED (2022-3)'!E15)/2</f>
        <v>0</v>
      </c>
      <c r="F15">
        <f>('Daily KBOS (2022-3)'!F15+'Daily KBED (2022-3)'!F15)/2</f>
        <v>0</v>
      </c>
      <c r="G15">
        <f>('Daily KBOS (2022-3)'!G15+'Daily KBED (2022-3)'!G15)/2</f>
        <v>0</v>
      </c>
      <c r="H15">
        <f>('Daily KBOS (2022-3)'!H15+'Daily KBED (2022-3)'!H15)/2</f>
        <v>0</v>
      </c>
      <c r="I15">
        <f>('Daily KBOS (2022-3)'!I15+'Daily KBED (2022-3)'!I15)/2</f>
        <v>0</v>
      </c>
      <c r="J15">
        <f>('Daily KBOS (2022-3)'!J15+'Daily KBED (2022-3)'!J15)/2</f>
        <v>0</v>
      </c>
      <c r="K15">
        <f>('Daily KBOS (2022-3)'!K15+'Daily KBED (2022-3)'!K15)/2</f>
        <v>0</v>
      </c>
      <c r="L15">
        <f>('Daily KBOS (2022-3)'!L15+'Daily KBED (2022-3)'!L15)/2</f>
        <v>0</v>
      </c>
      <c r="M15">
        <f>('Daily KBOS (2022-3)'!M15+'Daily KBED (2022-3)'!M15)/2</f>
        <v>0</v>
      </c>
      <c r="N15">
        <f>('Daily KBOS (2022-3)'!N15+'Daily KBED (2022-3)'!N15)/2</f>
        <v>0</v>
      </c>
      <c r="O15">
        <f>('Daily KBOS (2022-3)'!T15+'Daily KBED (2022-3)'!T15)/2</f>
        <v>0</v>
      </c>
      <c r="P15">
        <f>('Daily KBOS (2022-3)'!U15+'Daily KBED (2022-3)'!U15)/2</f>
        <v>0</v>
      </c>
      <c r="Q15">
        <f>('Daily KBOS (2022-3)'!V15+'Daily KBED (2022-3)'!V15)/2</f>
        <v>0</v>
      </c>
      <c r="R15">
        <f>('Daily KBOS (2022-3)'!W15+'Daily KBED (2022-3)'!W15)/2</f>
        <v>0</v>
      </c>
      <c r="S15">
        <f>('Daily KBOS (2022-3)'!X15+'Daily KBED (2022-3)'!X15)/2</f>
        <v>0</v>
      </c>
      <c r="T15">
        <f>('Daily KBOS (2022-3)'!Y15+'Daily KBED (2022-3)'!Y15)/2</f>
        <v>0</v>
      </c>
      <c r="U15">
        <f>('Daily KBOS (2022-3)'!Z15+'Daily KBED (2022-3)'!Z15)/2</f>
        <v>0</v>
      </c>
      <c r="V15">
        <f>('Daily KBOS (2022-3)'!AA15+'Daily KBED (2022-3)'!AA15)/2</f>
        <v>0</v>
      </c>
      <c r="W15">
        <f>('Daily KBOS (2022-3)'!AG15+'Daily KBED (2022-3)'!AG15)/2</f>
        <v>0</v>
      </c>
      <c r="X15">
        <f>('Daily KBOS (2022-3)'!AH15+'Daily KBED (2022-3)'!AH15)/2</f>
        <v>0</v>
      </c>
      <c r="Y15">
        <f>('Daily KBOS (2022-3)'!AI15+'Daily KBED (2022-3)'!AI15)/2</f>
        <v>0</v>
      </c>
      <c r="Z15">
        <f>('Daily KBOS (2022-3)'!AJ15+'Daily KBED (2022-3)'!AJ15)/2</f>
        <v>0</v>
      </c>
      <c r="AA15">
        <f>('Daily KBOS (2022-3)'!AK15+'Daily KBED (2022-3)'!AK15)/2</f>
        <v>0</v>
      </c>
      <c r="AB15">
        <f>('Daily KBOS (2022-3)'!AL15+'Daily KBED (2022-3)'!AL15)/2</f>
        <v>0</v>
      </c>
      <c r="AC15">
        <f>('Daily KBOS (2022-3)'!AM15+'Daily KBED (2022-3)'!AM15)/2</f>
        <v>0</v>
      </c>
      <c r="AD15">
        <f>('Daily KBOS (2022-3)'!AN15+'Daily KBED (2022-3)'!AN15)/2</f>
        <v>0</v>
      </c>
      <c r="AE15">
        <f>('Daily KBOS (2022-3)'!AO15+'Daily KBED (2022-3)'!AO15)/2</f>
        <v>0</v>
      </c>
      <c r="AF15">
        <f>('Daily KBOS (2022-3)'!AP15+'Daily KBED (2022-3)'!AP15)/2</f>
        <v>0</v>
      </c>
      <c r="AG15">
        <f>('Daily KBOS (2022-3)'!AQ15+'Daily KBED (2022-3)'!AQ15)/2</f>
        <v>0</v>
      </c>
      <c r="AH15">
        <f>('Daily KBOS (2022-3)'!AR15+'Daily KBED (2022-3)'!AR15)/2</f>
        <v>0</v>
      </c>
    </row>
    <row r="16" spans="1:34" x14ac:dyDescent="0.25">
      <c r="A16" s="1">
        <v>44782</v>
      </c>
      <c r="B16">
        <f>('Daily KBOS (2022-3)'!B16+'Daily KBED (2022-3)'!B16)/2</f>
        <v>0</v>
      </c>
      <c r="C16">
        <f>('Daily KBOS (2022-3)'!C16+'Daily KBED (2022-3)'!C16)/2</f>
        <v>0</v>
      </c>
      <c r="D16">
        <f>('Daily KBOS (2022-3)'!D16+'Daily KBED (2022-3)'!D16)/2</f>
        <v>0</v>
      </c>
      <c r="E16">
        <f>('Daily KBOS (2022-3)'!E16+'Daily KBED (2022-3)'!E16)/2</f>
        <v>0</v>
      </c>
      <c r="F16">
        <f>('Daily KBOS (2022-3)'!F16+'Daily KBED (2022-3)'!F16)/2</f>
        <v>0</v>
      </c>
      <c r="G16">
        <f>('Daily KBOS (2022-3)'!G16+'Daily KBED (2022-3)'!G16)/2</f>
        <v>0</v>
      </c>
      <c r="H16">
        <f>('Daily KBOS (2022-3)'!H16+'Daily KBED (2022-3)'!H16)/2</f>
        <v>0</v>
      </c>
      <c r="I16">
        <f>('Daily KBOS (2022-3)'!I16+'Daily KBED (2022-3)'!I16)/2</f>
        <v>0</v>
      </c>
      <c r="J16">
        <f>('Daily KBOS (2022-3)'!J16+'Daily KBED (2022-3)'!J16)/2</f>
        <v>0</v>
      </c>
      <c r="K16">
        <f>('Daily KBOS (2022-3)'!K16+'Daily KBED (2022-3)'!K16)/2</f>
        <v>0</v>
      </c>
      <c r="L16">
        <f>('Daily KBOS (2022-3)'!L16+'Daily KBED (2022-3)'!L16)/2</f>
        <v>0</v>
      </c>
      <c r="M16">
        <f>('Daily KBOS (2022-3)'!M16+'Daily KBED (2022-3)'!M16)/2</f>
        <v>0</v>
      </c>
      <c r="N16">
        <f>('Daily KBOS (2022-3)'!N16+'Daily KBED (2022-3)'!N16)/2</f>
        <v>0</v>
      </c>
      <c r="O16">
        <f>('Daily KBOS (2022-3)'!T16+'Daily KBED (2022-3)'!T16)/2</f>
        <v>0</v>
      </c>
      <c r="P16">
        <f>('Daily KBOS (2022-3)'!U16+'Daily KBED (2022-3)'!U16)/2</f>
        <v>0</v>
      </c>
      <c r="Q16">
        <f>('Daily KBOS (2022-3)'!V16+'Daily KBED (2022-3)'!V16)/2</f>
        <v>0</v>
      </c>
      <c r="R16">
        <f>('Daily KBOS (2022-3)'!W16+'Daily KBED (2022-3)'!W16)/2</f>
        <v>0</v>
      </c>
      <c r="S16">
        <f>('Daily KBOS (2022-3)'!X16+'Daily KBED (2022-3)'!X16)/2</f>
        <v>0</v>
      </c>
      <c r="T16">
        <f>('Daily KBOS (2022-3)'!Y16+'Daily KBED (2022-3)'!Y16)/2</f>
        <v>0</v>
      </c>
      <c r="U16">
        <f>('Daily KBOS (2022-3)'!Z16+'Daily KBED (2022-3)'!Z16)/2</f>
        <v>0</v>
      </c>
      <c r="V16">
        <f>('Daily KBOS (2022-3)'!AA16+'Daily KBED (2022-3)'!AA16)/2</f>
        <v>0</v>
      </c>
      <c r="W16">
        <f>('Daily KBOS (2022-3)'!AG16+'Daily KBED (2022-3)'!AG16)/2</f>
        <v>0</v>
      </c>
      <c r="X16">
        <f>('Daily KBOS (2022-3)'!AH16+'Daily KBED (2022-3)'!AH16)/2</f>
        <v>0</v>
      </c>
      <c r="Y16">
        <f>('Daily KBOS (2022-3)'!AI16+'Daily KBED (2022-3)'!AI16)/2</f>
        <v>0</v>
      </c>
      <c r="Z16">
        <f>('Daily KBOS (2022-3)'!AJ16+'Daily KBED (2022-3)'!AJ16)/2</f>
        <v>0</v>
      </c>
      <c r="AA16">
        <f>('Daily KBOS (2022-3)'!AK16+'Daily KBED (2022-3)'!AK16)/2</f>
        <v>0</v>
      </c>
      <c r="AB16">
        <f>('Daily KBOS (2022-3)'!AL16+'Daily KBED (2022-3)'!AL16)/2</f>
        <v>0</v>
      </c>
      <c r="AC16">
        <f>('Daily KBOS (2022-3)'!AM16+'Daily KBED (2022-3)'!AM16)/2</f>
        <v>0</v>
      </c>
      <c r="AD16">
        <f>('Daily KBOS (2022-3)'!AN16+'Daily KBED (2022-3)'!AN16)/2</f>
        <v>0</v>
      </c>
      <c r="AE16">
        <f>('Daily KBOS (2022-3)'!AO16+'Daily KBED (2022-3)'!AO16)/2</f>
        <v>0</v>
      </c>
      <c r="AF16">
        <f>('Daily KBOS (2022-3)'!AP16+'Daily KBED (2022-3)'!AP16)/2</f>
        <v>0.05</v>
      </c>
      <c r="AG16">
        <f>('Daily KBOS (2022-3)'!AQ16+'Daily KBED (2022-3)'!AQ16)/2</f>
        <v>0.15000000000000002</v>
      </c>
      <c r="AH16">
        <f>('Daily KBOS (2022-3)'!AR16+'Daily KBED (2022-3)'!AR16)/2</f>
        <v>0.25</v>
      </c>
    </row>
    <row r="17" spans="1:34" x14ac:dyDescent="0.25">
      <c r="A17" s="1">
        <v>44783</v>
      </c>
      <c r="B17">
        <f>('Daily KBOS (2022-3)'!B17+'Daily KBED (2022-3)'!B17)/2</f>
        <v>0</v>
      </c>
      <c r="C17">
        <f>('Daily KBOS (2022-3)'!C17+'Daily KBED (2022-3)'!C17)/2</f>
        <v>0</v>
      </c>
      <c r="D17">
        <f>('Daily KBOS (2022-3)'!D17+'Daily KBED (2022-3)'!D17)/2</f>
        <v>0</v>
      </c>
      <c r="E17">
        <f>('Daily KBOS (2022-3)'!E17+'Daily KBED (2022-3)'!E17)/2</f>
        <v>0</v>
      </c>
      <c r="F17">
        <f>('Daily KBOS (2022-3)'!F17+'Daily KBED (2022-3)'!F17)/2</f>
        <v>0</v>
      </c>
      <c r="G17">
        <f>('Daily KBOS (2022-3)'!G17+'Daily KBED (2022-3)'!G17)/2</f>
        <v>0</v>
      </c>
      <c r="H17">
        <f>('Daily KBOS (2022-3)'!H17+'Daily KBED (2022-3)'!H17)/2</f>
        <v>0</v>
      </c>
      <c r="I17">
        <f>('Daily KBOS (2022-3)'!I17+'Daily KBED (2022-3)'!I17)/2</f>
        <v>0</v>
      </c>
      <c r="J17">
        <f>('Daily KBOS (2022-3)'!J17+'Daily KBED (2022-3)'!J17)/2</f>
        <v>0</v>
      </c>
      <c r="K17">
        <f>('Daily KBOS (2022-3)'!K17+'Daily KBED (2022-3)'!K17)/2</f>
        <v>0</v>
      </c>
      <c r="L17">
        <f>('Daily KBOS (2022-3)'!L17+'Daily KBED (2022-3)'!L17)/2</f>
        <v>0</v>
      </c>
      <c r="M17">
        <f>('Daily KBOS (2022-3)'!M17+'Daily KBED (2022-3)'!M17)/2</f>
        <v>0</v>
      </c>
      <c r="N17">
        <f>('Daily KBOS (2022-3)'!N17+'Daily KBED (2022-3)'!N17)/2</f>
        <v>0</v>
      </c>
      <c r="O17">
        <f>('Daily KBOS (2022-3)'!T17+'Daily KBED (2022-3)'!T17)/2</f>
        <v>0</v>
      </c>
      <c r="P17">
        <f>('Daily KBOS (2022-3)'!U17+'Daily KBED (2022-3)'!U17)/2</f>
        <v>0</v>
      </c>
      <c r="Q17">
        <f>('Daily KBOS (2022-3)'!V17+'Daily KBED (2022-3)'!V17)/2</f>
        <v>0</v>
      </c>
      <c r="R17">
        <f>('Daily KBOS (2022-3)'!W17+'Daily KBED (2022-3)'!W17)/2</f>
        <v>0</v>
      </c>
      <c r="S17">
        <f>('Daily KBOS (2022-3)'!X17+'Daily KBED (2022-3)'!X17)/2</f>
        <v>0</v>
      </c>
      <c r="T17">
        <f>('Daily KBOS (2022-3)'!Y17+'Daily KBED (2022-3)'!Y17)/2</f>
        <v>0</v>
      </c>
      <c r="U17">
        <f>('Daily KBOS (2022-3)'!Z17+'Daily KBED (2022-3)'!Z17)/2</f>
        <v>0</v>
      </c>
      <c r="V17">
        <f>('Daily KBOS (2022-3)'!AA17+'Daily KBED (2022-3)'!AA17)/2</f>
        <v>0</v>
      </c>
      <c r="W17">
        <f>('Daily KBOS (2022-3)'!AG17+'Daily KBED (2022-3)'!AG17)/2</f>
        <v>0</v>
      </c>
      <c r="X17">
        <f>('Daily KBOS (2022-3)'!AH17+'Daily KBED (2022-3)'!AH17)/2</f>
        <v>0</v>
      </c>
      <c r="Y17">
        <f>('Daily KBOS (2022-3)'!AI17+'Daily KBED (2022-3)'!AI17)/2</f>
        <v>0</v>
      </c>
      <c r="Z17">
        <f>('Daily KBOS (2022-3)'!AJ17+'Daily KBED (2022-3)'!AJ17)/2</f>
        <v>0</v>
      </c>
      <c r="AA17">
        <f>('Daily KBOS (2022-3)'!AK17+'Daily KBED (2022-3)'!AK17)/2</f>
        <v>0</v>
      </c>
      <c r="AB17">
        <f>('Daily KBOS (2022-3)'!AL17+'Daily KBED (2022-3)'!AL17)/2</f>
        <v>0</v>
      </c>
      <c r="AC17">
        <f>('Daily KBOS (2022-3)'!AM17+'Daily KBED (2022-3)'!AM17)/2</f>
        <v>0</v>
      </c>
      <c r="AD17">
        <f>('Daily KBOS (2022-3)'!AN17+'Daily KBED (2022-3)'!AN17)/2</f>
        <v>0.15</v>
      </c>
      <c r="AE17">
        <f>('Daily KBOS (2022-3)'!AO17+'Daily KBED (2022-3)'!AO17)/2</f>
        <v>0.5</v>
      </c>
      <c r="AF17">
        <f>('Daily KBOS (2022-3)'!AP17+'Daily KBED (2022-3)'!AP17)/2</f>
        <v>1.05</v>
      </c>
      <c r="AG17">
        <f>('Daily KBOS (2022-3)'!AQ17+'Daily KBED (2022-3)'!AQ17)/2</f>
        <v>1.7</v>
      </c>
      <c r="AH17">
        <f>('Daily KBOS (2022-3)'!AR17+'Daily KBED (2022-3)'!AR17)/2</f>
        <v>2.4</v>
      </c>
    </row>
    <row r="18" spans="1:34" x14ac:dyDescent="0.25">
      <c r="A18" s="1">
        <v>44784</v>
      </c>
      <c r="B18">
        <f>('Daily KBOS (2022-3)'!B18+'Daily KBED (2022-3)'!B18)/2</f>
        <v>0</v>
      </c>
      <c r="C18">
        <f>('Daily KBOS (2022-3)'!C18+'Daily KBED (2022-3)'!C18)/2</f>
        <v>0</v>
      </c>
      <c r="D18">
        <f>('Daily KBOS (2022-3)'!D18+'Daily KBED (2022-3)'!D18)/2</f>
        <v>0</v>
      </c>
      <c r="E18">
        <f>('Daily KBOS (2022-3)'!E18+'Daily KBED (2022-3)'!E18)/2</f>
        <v>0</v>
      </c>
      <c r="F18">
        <f>('Daily KBOS (2022-3)'!F18+'Daily KBED (2022-3)'!F18)/2</f>
        <v>0</v>
      </c>
      <c r="G18">
        <f>('Daily KBOS (2022-3)'!G18+'Daily KBED (2022-3)'!G18)/2</f>
        <v>0</v>
      </c>
      <c r="H18">
        <f>('Daily KBOS (2022-3)'!H18+'Daily KBED (2022-3)'!H18)/2</f>
        <v>0</v>
      </c>
      <c r="I18">
        <f>('Daily KBOS (2022-3)'!I18+'Daily KBED (2022-3)'!I18)/2</f>
        <v>0</v>
      </c>
      <c r="J18">
        <f>('Daily KBOS (2022-3)'!J18+'Daily KBED (2022-3)'!J18)/2</f>
        <v>0</v>
      </c>
      <c r="K18">
        <f>('Daily KBOS (2022-3)'!K18+'Daily KBED (2022-3)'!K18)/2</f>
        <v>0</v>
      </c>
      <c r="L18">
        <f>('Daily KBOS (2022-3)'!L18+'Daily KBED (2022-3)'!L18)/2</f>
        <v>0</v>
      </c>
      <c r="M18">
        <f>('Daily KBOS (2022-3)'!M18+'Daily KBED (2022-3)'!M18)/2</f>
        <v>0</v>
      </c>
      <c r="N18">
        <f>('Daily KBOS (2022-3)'!N18+'Daily KBED (2022-3)'!N18)/2</f>
        <v>0</v>
      </c>
      <c r="O18">
        <f>('Daily KBOS (2022-3)'!T18+'Daily KBED (2022-3)'!T18)/2</f>
        <v>0</v>
      </c>
      <c r="P18">
        <f>('Daily KBOS (2022-3)'!U18+'Daily KBED (2022-3)'!U18)/2</f>
        <v>0</v>
      </c>
      <c r="Q18">
        <f>('Daily KBOS (2022-3)'!V18+'Daily KBED (2022-3)'!V18)/2</f>
        <v>0</v>
      </c>
      <c r="R18">
        <f>('Daily KBOS (2022-3)'!W18+'Daily KBED (2022-3)'!W18)/2</f>
        <v>0</v>
      </c>
      <c r="S18">
        <f>('Daily KBOS (2022-3)'!X18+'Daily KBED (2022-3)'!X18)/2</f>
        <v>0</v>
      </c>
      <c r="T18">
        <f>('Daily KBOS (2022-3)'!Y18+'Daily KBED (2022-3)'!Y18)/2</f>
        <v>0</v>
      </c>
      <c r="U18">
        <f>('Daily KBOS (2022-3)'!Z18+'Daily KBED (2022-3)'!Z18)/2</f>
        <v>0</v>
      </c>
      <c r="V18">
        <f>('Daily KBOS (2022-3)'!AA18+'Daily KBED (2022-3)'!AA18)/2</f>
        <v>0</v>
      </c>
      <c r="W18">
        <f>('Daily KBOS (2022-3)'!AG18+'Daily KBED (2022-3)'!AG18)/2</f>
        <v>0</v>
      </c>
      <c r="X18">
        <f>('Daily KBOS (2022-3)'!AH18+'Daily KBED (2022-3)'!AH18)/2</f>
        <v>0</v>
      </c>
      <c r="Y18">
        <f>('Daily KBOS (2022-3)'!AI18+'Daily KBED (2022-3)'!AI18)/2</f>
        <v>0</v>
      </c>
      <c r="Z18">
        <f>('Daily KBOS (2022-3)'!AJ18+'Daily KBED (2022-3)'!AJ18)/2</f>
        <v>0</v>
      </c>
      <c r="AA18">
        <f>('Daily KBOS (2022-3)'!AK18+'Daily KBED (2022-3)'!AK18)/2</f>
        <v>0</v>
      </c>
      <c r="AB18">
        <f>('Daily KBOS (2022-3)'!AL18+'Daily KBED (2022-3)'!AL18)/2</f>
        <v>0</v>
      </c>
      <c r="AC18">
        <f>('Daily KBOS (2022-3)'!AM18+'Daily KBED (2022-3)'!AM18)/2</f>
        <v>0</v>
      </c>
      <c r="AD18">
        <f>('Daily KBOS (2022-3)'!AN18+'Daily KBED (2022-3)'!AN18)/2</f>
        <v>0.1</v>
      </c>
      <c r="AE18">
        <f>('Daily KBOS (2022-3)'!AO18+'Daily KBED (2022-3)'!AO18)/2</f>
        <v>0.2</v>
      </c>
      <c r="AF18">
        <f>('Daily KBOS (2022-3)'!AP18+'Daily KBED (2022-3)'!AP18)/2</f>
        <v>0.5</v>
      </c>
      <c r="AG18">
        <f>('Daily KBOS (2022-3)'!AQ18+'Daily KBED (2022-3)'!AQ18)/2</f>
        <v>0.85000000000000009</v>
      </c>
      <c r="AH18">
        <f>('Daily KBOS (2022-3)'!AR18+'Daily KBED (2022-3)'!AR18)/2</f>
        <v>1.25</v>
      </c>
    </row>
    <row r="19" spans="1:34" x14ac:dyDescent="0.25">
      <c r="A19" s="1">
        <v>44785</v>
      </c>
      <c r="B19">
        <f>('Daily KBOS (2022-3)'!B19+'Daily KBED (2022-3)'!B19)/2</f>
        <v>0</v>
      </c>
      <c r="C19">
        <f>('Daily KBOS (2022-3)'!C19+'Daily KBED (2022-3)'!C19)/2</f>
        <v>0</v>
      </c>
      <c r="D19">
        <f>('Daily KBOS (2022-3)'!D19+'Daily KBED (2022-3)'!D19)/2</f>
        <v>0</v>
      </c>
      <c r="E19">
        <f>('Daily KBOS (2022-3)'!E19+'Daily KBED (2022-3)'!E19)/2</f>
        <v>0</v>
      </c>
      <c r="F19">
        <f>('Daily KBOS (2022-3)'!F19+'Daily KBED (2022-3)'!F19)/2</f>
        <v>0</v>
      </c>
      <c r="G19">
        <f>('Daily KBOS (2022-3)'!G19+'Daily KBED (2022-3)'!G19)/2</f>
        <v>0</v>
      </c>
      <c r="H19">
        <f>('Daily KBOS (2022-3)'!H19+'Daily KBED (2022-3)'!H19)/2</f>
        <v>0</v>
      </c>
      <c r="I19">
        <f>('Daily KBOS (2022-3)'!I19+'Daily KBED (2022-3)'!I19)/2</f>
        <v>0</v>
      </c>
      <c r="J19">
        <f>('Daily KBOS (2022-3)'!J19+'Daily KBED (2022-3)'!J19)/2</f>
        <v>0</v>
      </c>
      <c r="K19">
        <f>('Daily KBOS (2022-3)'!K19+'Daily KBED (2022-3)'!K19)/2</f>
        <v>0</v>
      </c>
      <c r="L19">
        <f>('Daily KBOS (2022-3)'!L19+'Daily KBED (2022-3)'!L19)/2</f>
        <v>0</v>
      </c>
      <c r="M19">
        <f>('Daily KBOS (2022-3)'!M19+'Daily KBED (2022-3)'!M19)/2</f>
        <v>0</v>
      </c>
      <c r="N19">
        <f>('Daily KBOS (2022-3)'!N19+'Daily KBED (2022-3)'!N19)/2</f>
        <v>0</v>
      </c>
      <c r="O19">
        <f>('Daily KBOS (2022-3)'!T19+'Daily KBED (2022-3)'!T19)/2</f>
        <v>0</v>
      </c>
      <c r="P19">
        <f>('Daily KBOS (2022-3)'!U19+'Daily KBED (2022-3)'!U19)/2</f>
        <v>0</v>
      </c>
      <c r="Q19">
        <f>('Daily KBOS (2022-3)'!V19+'Daily KBED (2022-3)'!V19)/2</f>
        <v>0</v>
      </c>
      <c r="R19">
        <f>('Daily KBOS (2022-3)'!W19+'Daily KBED (2022-3)'!W19)/2</f>
        <v>0</v>
      </c>
      <c r="S19">
        <f>('Daily KBOS (2022-3)'!X19+'Daily KBED (2022-3)'!X19)/2</f>
        <v>0</v>
      </c>
      <c r="T19">
        <f>('Daily KBOS (2022-3)'!Y19+'Daily KBED (2022-3)'!Y19)/2</f>
        <v>0</v>
      </c>
      <c r="U19">
        <f>('Daily KBOS (2022-3)'!Z19+'Daily KBED (2022-3)'!Z19)/2</f>
        <v>0</v>
      </c>
      <c r="V19">
        <f>('Daily KBOS (2022-3)'!AA19+'Daily KBED (2022-3)'!AA19)/2</f>
        <v>0</v>
      </c>
      <c r="W19">
        <f>('Daily KBOS (2022-3)'!AG19+'Daily KBED (2022-3)'!AG19)/2</f>
        <v>0</v>
      </c>
      <c r="X19">
        <f>('Daily KBOS (2022-3)'!AH19+'Daily KBED (2022-3)'!AH19)/2</f>
        <v>0</v>
      </c>
      <c r="Y19">
        <f>('Daily KBOS (2022-3)'!AI19+'Daily KBED (2022-3)'!AI19)/2</f>
        <v>0</v>
      </c>
      <c r="Z19">
        <f>('Daily KBOS (2022-3)'!AJ19+'Daily KBED (2022-3)'!AJ19)/2</f>
        <v>0.05</v>
      </c>
      <c r="AA19">
        <f>('Daily KBOS (2022-3)'!AK19+'Daily KBED (2022-3)'!AK19)/2</f>
        <v>0.1</v>
      </c>
      <c r="AB19">
        <f>('Daily KBOS (2022-3)'!AL19+'Daily KBED (2022-3)'!AL19)/2</f>
        <v>0.15</v>
      </c>
      <c r="AC19">
        <f>('Daily KBOS (2022-3)'!AM19+'Daily KBED (2022-3)'!AM19)/2</f>
        <v>0.25</v>
      </c>
      <c r="AD19">
        <f>('Daily KBOS (2022-3)'!AN19+'Daily KBED (2022-3)'!AN19)/2</f>
        <v>0.4</v>
      </c>
      <c r="AE19">
        <f>('Daily KBOS (2022-3)'!AO19+'Daily KBED (2022-3)'!AO19)/2</f>
        <v>0.55000000000000004</v>
      </c>
      <c r="AF19">
        <f>('Daily KBOS (2022-3)'!AP19+'Daily KBED (2022-3)'!AP19)/2</f>
        <v>0.75</v>
      </c>
      <c r="AG19">
        <f>('Daily KBOS (2022-3)'!AQ19+'Daily KBED (2022-3)'!AQ19)/2</f>
        <v>1.1499999999999999</v>
      </c>
      <c r="AH19">
        <f>('Daily KBOS (2022-3)'!AR19+'Daily KBED (2022-3)'!AR19)/2</f>
        <v>1.5499999999999998</v>
      </c>
    </row>
    <row r="20" spans="1:34" x14ac:dyDescent="0.25">
      <c r="A20" s="1">
        <v>44786</v>
      </c>
      <c r="B20">
        <f>('Daily KBOS (2022-3)'!B20+'Daily KBED (2022-3)'!B20)/2</f>
        <v>0</v>
      </c>
      <c r="C20">
        <f>('Daily KBOS (2022-3)'!C20+'Daily KBED (2022-3)'!C20)/2</f>
        <v>0</v>
      </c>
      <c r="D20">
        <f>('Daily KBOS (2022-3)'!D20+'Daily KBED (2022-3)'!D20)/2</f>
        <v>0</v>
      </c>
      <c r="E20">
        <f>('Daily KBOS (2022-3)'!E20+'Daily KBED (2022-3)'!E20)/2</f>
        <v>0</v>
      </c>
      <c r="F20">
        <f>('Daily KBOS (2022-3)'!F20+'Daily KBED (2022-3)'!F20)/2</f>
        <v>0</v>
      </c>
      <c r="G20">
        <f>('Daily KBOS (2022-3)'!G20+'Daily KBED (2022-3)'!G20)/2</f>
        <v>0</v>
      </c>
      <c r="H20">
        <f>('Daily KBOS (2022-3)'!H20+'Daily KBED (2022-3)'!H20)/2</f>
        <v>0</v>
      </c>
      <c r="I20">
        <f>('Daily KBOS (2022-3)'!I20+'Daily KBED (2022-3)'!I20)/2</f>
        <v>0</v>
      </c>
      <c r="J20">
        <f>('Daily KBOS (2022-3)'!J20+'Daily KBED (2022-3)'!J20)/2</f>
        <v>0</v>
      </c>
      <c r="K20">
        <f>('Daily KBOS (2022-3)'!K20+'Daily KBED (2022-3)'!K20)/2</f>
        <v>0</v>
      </c>
      <c r="L20">
        <f>('Daily KBOS (2022-3)'!L20+'Daily KBED (2022-3)'!L20)/2</f>
        <v>0</v>
      </c>
      <c r="M20">
        <f>('Daily KBOS (2022-3)'!M20+'Daily KBED (2022-3)'!M20)/2</f>
        <v>0</v>
      </c>
      <c r="N20">
        <f>('Daily KBOS (2022-3)'!N20+'Daily KBED (2022-3)'!N20)/2</f>
        <v>0</v>
      </c>
      <c r="O20">
        <f>('Daily KBOS (2022-3)'!T20+'Daily KBED (2022-3)'!T20)/2</f>
        <v>0</v>
      </c>
      <c r="P20">
        <f>('Daily KBOS (2022-3)'!U20+'Daily KBED (2022-3)'!U20)/2</f>
        <v>0</v>
      </c>
      <c r="Q20">
        <f>('Daily KBOS (2022-3)'!V20+'Daily KBED (2022-3)'!V20)/2</f>
        <v>0</v>
      </c>
      <c r="R20">
        <f>('Daily KBOS (2022-3)'!W20+'Daily KBED (2022-3)'!W20)/2</f>
        <v>0</v>
      </c>
      <c r="S20">
        <f>('Daily KBOS (2022-3)'!X20+'Daily KBED (2022-3)'!X20)/2</f>
        <v>0</v>
      </c>
      <c r="T20">
        <f>('Daily KBOS (2022-3)'!Y20+'Daily KBED (2022-3)'!Y20)/2</f>
        <v>0</v>
      </c>
      <c r="U20">
        <f>('Daily KBOS (2022-3)'!Z20+'Daily KBED (2022-3)'!Z20)/2</f>
        <v>0</v>
      </c>
      <c r="V20">
        <f>('Daily KBOS (2022-3)'!AA20+'Daily KBED (2022-3)'!AA20)/2</f>
        <v>0</v>
      </c>
      <c r="W20">
        <f>('Daily KBOS (2022-3)'!AG20+'Daily KBED (2022-3)'!AG20)/2</f>
        <v>0.1</v>
      </c>
      <c r="X20">
        <f>('Daily KBOS (2022-3)'!AH20+'Daily KBED (2022-3)'!AH20)/2</f>
        <v>0.25</v>
      </c>
      <c r="Y20">
        <f>('Daily KBOS (2022-3)'!AI20+'Daily KBED (2022-3)'!AI20)/2</f>
        <v>0.45</v>
      </c>
      <c r="Z20">
        <f>('Daily KBOS (2022-3)'!AJ20+'Daily KBED (2022-3)'!AJ20)/2</f>
        <v>0.65</v>
      </c>
      <c r="AA20">
        <f>('Daily KBOS (2022-3)'!AK20+'Daily KBED (2022-3)'!AK20)/2</f>
        <v>0.85</v>
      </c>
      <c r="AB20">
        <f>('Daily KBOS (2022-3)'!AL20+'Daily KBED (2022-3)'!AL20)/2</f>
        <v>1.2000000000000002</v>
      </c>
      <c r="AC20">
        <f>('Daily KBOS (2022-3)'!AM20+'Daily KBED (2022-3)'!AM20)/2</f>
        <v>1.6</v>
      </c>
      <c r="AD20">
        <f>('Daily KBOS (2022-3)'!AN20+'Daily KBED (2022-3)'!AN20)/2</f>
        <v>2.0500000000000003</v>
      </c>
      <c r="AE20">
        <f>('Daily KBOS (2022-3)'!AO20+'Daily KBED (2022-3)'!AO20)/2</f>
        <v>2.6</v>
      </c>
      <c r="AF20">
        <f>('Daily KBOS (2022-3)'!AP20+'Daily KBED (2022-3)'!AP20)/2</f>
        <v>3.25</v>
      </c>
      <c r="AG20">
        <f>('Daily KBOS (2022-3)'!AQ20+'Daily KBED (2022-3)'!AQ20)/2</f>
        <v>3.9</v>
      </c>
      <c r="AH20">
        <f>('Daily KBOS (2022-3)'!AR20+'Daily KBED (2022-3)'!AR20)/2</f>
        <v>4.5500000000000007</v>
      </c>
    </row>
    <row r="21" spans="1:34" x14ac:dyDescent="0.25">
      <c r="A21" s="1">
        <v>44787</v>
      </c>
      <c r="B21">
        <f>('Daily KBOS (2022-3)'!B21+'Daily KBED (2022-3)'!B21)/2</f>
        <v>0</v>
      </c>
      <c r="C21">
        <f>('Daily KBOS (2022-3)'!C21+'Daily KBED (2022-3)'!C21)/2</f>
        <v>0</v>
      </c>
      <c r="D21">
        <f>('Daily KBOS (2022-3)'!D21+'Daily KBED (2022-3)'!D21)/2</f>
        <v>0</v>
      </c>
      <c r="E21">
        <f>('Daily KBOS (2022-3)'!E21+'Daily KBED (2022-3)'!E21)/2</f>
        <v>0</v>
      </c>
      <c r="F21">
        <f>('Daily KBOS (2022-3)'!F21+'Daily KBED (2022-3)'!F21)/2</f>
        <v>0</v>
      </c>
      <c r="G21">
        <f>('Daily KBOS (2022-3)'!G21+'Daily KBED (2022-3)'!G21)/2</f>
        <v>0</v>
      </c>
      <c r="H21">
        <f>('Daily KBOS (2022-3)'!H21+'Daily KBED (2022-3)'!H21)/2</f>
        <v>0</v>
      </c>
      <c r="I21">
        <f>('Daily KBOS (2022-3)'!I21+'Daily KBED (2022-3)'!I21)/2</f>
        <v>0</v>
      </c>
      <c r="J21">
        <f>('Daily KBOS (2022-3)'!J21+'Daily KBED (2022-3)'!J21)/2</f>
        <v>0</v>
      </c>
      <c r="K21">
        <f>('Daily KBOS (2022-3)'!K21+'Daily KBED (2022-3)'!K21)/2</f>
        <v>0</v>
      </c>
      <c r="L21">
        <f>('Daily KBOS (2022-3)'!L21+'Daily KBED (2022-3)'!L21)/2</f>
        <v>0</v>
      </c>
      <c r="M21">
        <f>('Daily KBOS (2022-3)'!M21+'Daily KBED (2022-3)'!M21)/2</f>
        <v>0</v>
      </c>
      <c r="N21">
        <f>('Daily KBOS (2022-3)'!N21+'Daily KBED (2022-3)'!N21)/2</f>
        <v>0</v>
      </c>
      <c r="O21">
        <f>('Daily KBOS (2022-3)'!T21+'Daily KBED (2022-3)'!T21)/2</f>
        <v>0</v>
      </c>
      <c r="P21">
        <f>('Daily KBOS (2022-3)'!U21+'Daily KBED (2022-3)'!U21)/2</f>
        <v>0</v>
      </c>
      <c r="Q21">
        <f>('Daily KBOS (2022-3)'!V21+'Daily KBED (2022-3)'!V21)/2</f>
        <v>0</v>
      </c>
      <c r="R21">
        <f>('Daily KBOS (2022-3)'!W21+'Daily KBED (2022-3)'!W21)/2</f>
        <v>0.05</v>
      </c>
      <c r="S21">
        <f>('Daily KBOS (2022-3)'!X21+'Daily KBED (2022-3)'!X21)/2</f>
        <v>0.15</v>
      </c>
      <c r="T21">
        <f>('Daily KBOS (2022-3)'!Y21+'Daily KBED (2022-3)'!Y21)/2</f>
        <v>0.3</v>
      </c>
      <c r="U21">
        <f>('Daily KBOS (2022-3)'!Z21+'Daily KBED (2022-3)'!Z21)/2</f>
        <v>0.4</v>
      </c>
      <c r="V21">
        <f>('Daily KBOS (2022-3)'!AA21+'Daily KBED (2022-3)'!AA21)/2</f>
        <v>0.55000000000000004</v>
      </c>
      <c r="W21">
        <f>('Daily KBOS (2022-3)'!AG21+'Daily KBED (2022-3)'!AG21)/2</f>
        <v>0.7</v>
      </c>
      <c r="X21">
        <f>('Daily KBOS (2022-3)'!AH21+'Daily KBED (2022-3)'!AH21)/2</f>
        <v>0.85</v>
      </c>
      <c r="Y21">
        <f>('Daily KBOS (2022-3)'!AI21+'Daily KBED (2022-3)'!AI21)/2</f>
        <v>1.05</v>
      </c>
      <c r="Z21">
        <f>('Daily KBOS (2022-3)'!AJ21+'Daily KBED (2022-3)'!AJ21)/2</f>
        <v>1.2</v>
      </c>
      <c r="AA21">
        <f>('Daily KBOS (2022-3)'!AK21+'Daily KBED (2022-3)'!AK21)/2</f>
        <v>1.35</v>
      </c>
      <c r="AB21">
        <f>('Daily KBOS (2022-3)'!AL21+'Daily KBED (2022-3)'!AL21)/2</f>
        <v>1.6</v>
      </c>
      <c r="AC21">
        <f>('Daily KBOS (2022-3)'!AM21+'Daily KBED (2022-3)'!AM21)/2</f>
        <v>1.8499999999999999</v>
      </c>
      <c r="AD21">
        <f>('Daily KBOS (2022-3)'!AN21+'Daily KBED (2022-3)'!AN21)/2</f>
        <v>2.1999999999999997</v>
      </c>
      <c r="AE21">
        <f>('Daily KBOS (2022-3)'!AO21+'Daily KBED (2022-3)'!AO21)/2</f>
        <v>2.5</v>
      </c>
      <c r="AF21">
        <f>('Daily KBOS (2022-3)'!AP21+'Daily KBED (2022-3)'!AP21)/2</f>
        <v>2.85</v>
      </c>
      <c r="AG21">
        <f>('Daily KBOS (2022-3)'!AQ21+'Daily KBED (2022-3)'!AQ21)/2</f>
        <v>3.3</v>
      </c>
      <c r="AH21">
        <f>('Daily KBOS (2022-3)'!AR21+'Daily KBED (2022-3)'!AR21)/2</f>
        <v>3.6500000000000004</v>
      </c>
    </row>
    <row r="22" spans="1:34" x14ac:dyDescent="0.25">
      <c r="A22" s="1">
        <v>44788</v>
      </c>
      <c r="B22">
        <f>('Daily KBOS (2022-3)'!B22+'Daily KBED (2022-3)'!B22)/2</f>
        <v>0</v>
      </c>
      <c r="C22">
        <f>('Daily KBOS (2022-3)'!C22+'Daily KBED (2022-3)'!C22)/2</f>
        <v>0</v>
      </c>
      <c r="D22">
        <f>('Daily KBOS (2022-3)'!D22+'Daily KBED (2022-3)'!D22)/2</f>
        <v>0</v>
      </c>
      <c r="E22">
        <f>('Daily KBOS (2022-3)'!E22+'Daily KBED (2022-3)'!E22)/2</f>
        <v>0</v>
      </c>
      <c r="F22">
        <f>('Daily KBOS (2022-3)'!F22+'Daily KBED (2022-3)'!F22)/2</f>
        <v>0</v>
      </c>
      <c r="G22">
        <f>('Daily KBOS (2022-3)'!G22+'Daily KBED (2022-3)'!G22)/2</f>
        <v>0</v>
      </c>
      <c r="H22">
        <f>('Daily KBOS (2022-3)'!H22+'Daily KBED (2022-3)'!H22)/2</f>
        <v>0</v>
      </c>
      <c r="I22">
        <f>('Daily KBOS (2022-3)'!I22+'Daily KBED (2022-3)'!I22)/2</f>
        <v>0</v>
      </c>
      <c r="J22">
        <f>('Daily KBOS (2022-3)'!J22+'Daily KBED (2022-3)'!J22)/2</f>
        <v>0</v>
      </c>
      <c r="K22">
        <f>('Daily KBOS (2022-3)'!K22+'Daily KBED (2022-3)'!K22)/2</f>
        <v>0</v>
      </c>
      <c r="L22">
        <f>('Daily KBOS (2022-3)'!L22+'Daily KBED (2022-3)'!L22)/2</f>
        <v>0</v>
      </c>
      <c r="M22">
        <f>('Daily KBOS (2022-3)'!M22+'Daily KBED (2022-3)'!M22)/2</f>
        <v>0</v>
      </c>
      <c r="N22">
        <f>('Daily KBOS (2022-3)'!N22+'Daily KBED (2022-3)'!N22)/2</f>
        <v>0</v>
      </c>
      <c r="O22">
        <f>('Daily KBOS (2022-3)'!T22+'Daily KBED (2022-3)'!T22)/2</f>
        <v>0</v>
      </c>
      <c r="P22">
        <f>('Daily KBOS (2022-3)'!U22+'Daily KBED (2022-3)'!U22)/2</f>
        <v>0</v>
      </c>
      <c r="Q22">
        <f>('Daily KBOS (2022-3)'!V22+'Daily KBED (2022-3)'!V22)/2</f>
        <v>0</v>
      </c>
      <c r="R22">
        <f>('Daily KBOS (2022-3)'!W22+'Daily KBED (2022-3)'!W22)/2</f>
        <v>0</v>
      </c>
      <c r="S22">
        <f>('Daily KBOS (2022-3)'!X22+'Daily KBED (2022-3)'!X22)/2</f>
        <v>0.05</v>
      </c>
      <c r="T22">
        <f>('Daily KBOS (2022-3)'!Y22+'Daily KBED (2022-3)'!Y22)/2</f>
        <v>0.1</v>
      </c>
      <c r="U22">
        <f>('Daily KBOS (2022-3)'!Z22+'Daily KBED (2022-3)'!Z22)/2</f>
        <v>0.15</v>
      </c>
      <c r="V22">
        <f>('Daily KBOS (2022-3)'!AA22+'Daily KBED (2022-3)'!AA22)/2</f>
        <v>0.25</v>
      </c>
      <c r="W22">
        <f>('Daily KBOS (2022-3)'!AG22+'Daily KBED (2022-3)'!AG22)/2</f>
        <v>0.35</v>
      </c>
      <c r="X22">
        <f>('Daily KBOS (2022-3)'!AH22+'Daily KBED (2022-3)'!AH22)/2</f>
        <v>0.45</v>
      </c>
      <c r="Y22">
        <f>('Daily KBOS (2022-3)'!AI22+'Daily KBED (2022-3)'!AI22)/2</f>
        <v>0.6</v>
      </c>
      <c r="Z22">
        <f>('Daily KBOS (2022-3)'!AJ22+'Daily KBED (2022-3)'!AJ22)/2</f>
        <v>0.7</v>
      </c>
      <c r="AA22">
        <f>('Daily KBOS (2022-3)'!AK22+'Daily KBED (2022-3)'!AK22)/2</f>
        <v>0.85</v>
      </c>
      <c r="AB22">
        <f>('Daily KBOS (2022-3)'!AL22+'Daily KBED (2022-3)'!AL22)/2</f>
        <v>1</v>
      </c>
      <c r="AC22">
        <f>('Daily KBOS (2022-3)'!AM22+'Daily KBED (2022-3)'!AM22)/2</f>
        <v>1.2</v>
      </c>
      <c r="AD22">
        <f>('Daily KBOS (2022-3)'!AN22+'Daily KBED (2022-3)'!AN22)/2</f>
        <v>1.5</v>
      </c>
      <c r="AE22">
        <f>('Daily KBOS (2022-3)'!AO22+'Daily KBED (2022-3)'!AO22)/2</f>
        <v>1.9000000000000001</v>
      </c>
      <c r="AF22">
        <f>('Daily KBOS (2022-3)'!AP22+'Daily KBED (2022-3)'!AP22)/2</f>
        <v>2.25</v>
      </c>
      <c r="AG22">
        <f>('Daily KBOS (2022-3)'!AQ22+'Daily KBED (2022-3)'!AQ22)/2</f>
        <v>2.75</v>
      </c>
      <c r="AH22">
        <f>('Daily KBOS (2022-3)'!AR22+'Daily KBED (2022-3)'!AR22)/2</f>
        <v>3.25</v>
      </c>
    </row>
    <row r="23" spans="1:34" x14ac:dyDescent="0.25">
      <c r="A23" s="1">
        <v>44789</v>
      </c>
      <c r="B23">
        <f>('Daily KBOS (2022-3)'!B23+'Daily KBED (2022-3)'!B23)/2</f>
        <v>0</v>
      </c>
      <c r="C23">
        <f>('Daily KBOS (2022-3)'!C23+'Daily KBED (2022-3)'!C23)/2</f>
        <v>0</v>
      </c>
      <c r="D23">
        <f>('Daily KBOS (2022-3)'!D23+'Daily KBED (2022-3)'!D23)/2</f>
        <v>0</v>
      </c>
      <c r="E23">
        <f>('Daily KBOS (2022-3)'!E23+'Daily KBED (2022-3)'!E23)/2</f>
        <v>0</v>
      </c>
      <c r="F23">
        <f>('Daily KBOS (2022-3)'!F23+'Daily KBED (2022-3)'!F23)/2</f>
        <v>0</v>
      </c>
      <c r="G23">
        <f>('Daily KBOS (2022-3)'!G23+'Daily KBED (2022-3)'!G23)/2</f>
        <v>0</v>
      </c>
      <c r="H23">
        <f>('Daily KBOS (2022-3)'!H23+'Daily KBED (2022-3)'!H23)/2</f>
        <v>0</v>
      </c>
      <c r="I23">
        <f>('Daily KBOS (2022-3)'!I23+'Daily KBED (2022-3)'!I23)/2</f>
        <v>0</v>
      </c>
      <c r="J23">
        <f>('Daily KBOS (2022-3)'!J23+'Daily KBED (2022-3)'!J23)/2</f>
        <v>0</v>
      </c>
      <c r="K23">
        <f>('Daily KBOS (2022-3)'!K23+'Daily KBED (2022-3)'!K23)/2</f>
        <v>0</v>
      </c>
      <c r="L23">
        <f>('Daily KBOS (2022-3)'!L23+'Daily KBED (2022-3)'!L23)/2</f>
        <v>0</v>
      </c>
      <c r="M23">
        <f>('Daily KBOS (2022-3)'!M23+'Daily KBED (2022-3)'!M23)/2</f>
        <v>0</v>
      </c>
      <c r="N23">
        <f>('Daily KBOS (2022-3)'!N23+'Daily KBED (2022-3)'!N23)/2</f>
        <v>0</v>
      </c>
      <c r="O23">
        <f>('Daily KBOS (2022-3)'!T23+'Daily KBED (2022-3)'!T23)/2</f>
        <v>0</v>
      </c>
      <c r="P23">
        <f>('Daily KBOS (2022-3)'!U23+'Daily KBED (2022-3)'!U23)/2</f>
        <v>0</v>
      </c>
      <c r="Q23">
        <f>('Daily KBOS (2022-3)'!V23+'Daily KBED (2022-3)'!V23)/2</f>
        <v>0</v>
      </c>
      <c r="R23">
        <f>('Daily KBOS (2022-3)'!W23+'Daily KBED (2022-3)'!W23)/2</f>
        <v>0</v>
      </c>
      <c r="S23">
        <f>('Daily KBOS (2022-3)'!X23+'Daily KBED (2022-3)'!X23)/2</f>
        <v>0.05</v>
      </c>
      <c r="T23">
        <f>('Daily KBOS (2022-3)'!Y23+'Daily KBED (2022-3)'!Y23)/2</f>
        <v>0.1</v>
      </c>
      <c r="U23">
        <f>('Daily KBOS (2022-3)'!Z23+'Daily KBED (2022-3)'!Z23)/2</f>
        <v>0.2</v>
      </c>
      <c r="V23">
        <f>('Daily KBOS (2022-3)'!AA23+'Daily KBED (2022-3)'!AA23)/2</f>
        <v>0.35</v>
      </c>
      <c r="W23">
        <f>('Daily KBOS (2022-3)'!AG23+'Daily KBED (2022-3)'!AG23)/2</f>
        <v>0.45</v>
      </c>
      <c r="X23">
        <f>('Daily KBOS (2022-3)'!AH23+'Daily KBED (2022-3)'!AH23)/2</f>
        <v>0.6</v>
      </c>
      <c r="Y23">
        <f>('Daily KBOS (2022-3)'!AI23+'Daily KBED (2022-3)'!AI23)/2</f>
        <v>0.75</v>
      </c>
      <c r="Z23">
        <f>('Daily KBOS (2022-3)'!AJ23+'Daily KBED (2022-3)'!AJ23)/2</f>
        <v>0.9</v>
      </c>
      <c r="AA23">
        <f>('Daily KBOS (2022-3)'!AK23+'Daily KBED (2022-3)'!AK23)/2</f>
        <v>1.05</v>
      </c>
      <c r="AB23">
        <f>('Daily KBOS (2022-3)'!AL23+'Daily KBED (2022-3)'!AL23)/2</f>
        <v>1.2</v>
      </c>
      <c r="AC23">
        <f>('Daily KBOS (2022-3)'!AM23+'Daily KBED (2022-3)'!AM23)/2</f>
        <v>1.45</v>
      </c>
      <c r="AD23">
        <f>('Daily KBOS (2022-3)'!AN23+'Daily KBED (2022-3)'!AN23)/2</f>
        <v>1.75</v>
      </c>
      <c r="AE23">
        <f>('Daily KBOS (2022-3)'!AO23+'Daily KBED (2022-3)'!AO23)/2</f>
        <v>2.0499999999999998</v>
      </c>
      <c r="AF23">
        <f>('Daily KBOS (2022-3)'!AP23+'Daily KBED (2022-3)'!AP23)/2</f>
        <v>2.4500000000000002</v>
      </c>
      <c r="AG23">
        <f>('Daily KBOS (2022-3)'!AQ23+'Daily KBED (2022-3)'!AQ23)/2</f>
        <v>2.9</v>
      </c>
      <c r="AH23">
        <f>('Daily KBOS (2022-3)'!AR23+'Daily KBED (2022-3)'!AR23)/2</f>
        <v>3.45</v>
      </c>
    </row>
    <row r="24" spans="1:34" x14ac:dyDescent="0.25">
      <c r="A24" s="1">
        <v>44790</v>
      </c>
      <c r="B24">
        <f>('Daily KBOS (2022-3)'!B24+'Daily KBED (2022-3)'!B24)/2</f>
        <v>0</v>
      </c>
      <c r="C24">
        <f>('Daily KBOS (2022-3)'!C24+'Daily KBED (2022-3)'!C24)/2</f>
        <v>0</v>
      </c>
      <c r="D24">
        <f>('Daily KBOS (2022-3)'!D24+'Daily KBED (2022-3)'!D24)/2</f>
        <v>0</v>
      </c>
      <c r="E24">
        <f>('Daily KBOS (2022-3)'!E24+'Daily KBED (2022-3)'!E24)/2</f>
        <v>0</v>
      </c>
      <c r="F24">
        <f>('Daily KBOS (2022-3)'!F24+'Daily KBED (2022-3)'!F24)/2</f>
        <v>0</v>
      </c>
      <c r="G24">
        <f>('Daily KBOS (2022-3)'!G24+'Daily KBED (2022-3)'!G24)/2</f>
        <v>0</v>
      </c>
      <c r="H24">
        <f>('Daily KBOS (2022-3)'!H24+'Daily KBED (2022-3)'!H24)/2</f>
        <v>0</v>
      </c>
      <c r="I24">
        <f>('Daily KBOS (2022-3)'!I24+'Daily KBED (2022-3)'!I24)/2</f>
        <v>0</v>
      </c>
      <c r="J24">
        <f>('Daily KBOS (2022-3)'!J24+'Daily KBED (2022-3)'!J24)/2</f>
        <v>0</v>
      </c>
      <c r="K24">
        <f>('Daily KBOS (2022-3)'!K24+'Daily KBED (2022-3)'!K24)/2</f>
        <v>0</v>
      </c>
      <c r="L24">
        <f>('Daily KBOS (2022-3)'!L24+'Daily KBED (2022-3)'!L24)/2</f>
        <v>0</v>
      </c>
      <c r="M24">
        <f>('Daily KBOS (2022-3)'!M24+'Daily KBED (2022-3)'!M24)/2</f>
        <v>0</v>
      </c>
      <c r="N24">
        <f>('Daily KBOS (2022-3)'!N24+'Daily KBED (2022-3)'!N24)/2</f>
        <v>0</v>
      </c>
      <c r="O24">
        <f>('Daily KBOS (2022-3)'!T24+'Daily KBED (2022-3)'!T24)/2</f>
        <v>0</v>
      </c>
      <c r="P24">
        <f>('Daily KBOS (2022-3)'!U24+'Daily KBED (2022-3)'!U24)/2</f>
        <v>0</v>
      </c>
      <c r="Q24">
        <f>('Daily KBOS (2022-3)'!V24+'Daily KBED (2022-3)'!V24)/2</f>
        <v>0</v>
      </c>
      <c r="R24">
        <f>('Daily KBOS (2022-3)'!W24+'Daily KBED (2022-3)'!W24)/2</f>
        <v>0</v>
      </c>
      <c r="S24">
        <f>('Daily KBOS (2022-3)'!X24+'Daily KBED (2022-3)'!X24)/2</f>
        <v>0</v>
      </c>
      <c r="T24">
        <f>('Daily KBOS (2022-3)'!Y24+'Daily KBED (2022-3)'!Y24)/2</f>
        <v>0</v>
      </c>
      <c r="U24">
        <f>('Daily KBOS (2022-3)'!Z24+'Daily KBED (2022-3)'!Z24)/2</f>
        <v>0</v>
      </c>
      <c r="V24">
        <f>('Daily KBOS (2022-3)'!AA24+'Daily KBED (2022-3)'!AA24)/2</f>
        <v>0</v>
      </c>
      <c r="W24">
        <f>('Daily KBOS (2022-3)'!AG24+'Daily KBED (2022-3)'!AG24)/2</f>
        <v>0</v>
      </c>
      <c r="X24">
        <f>('Daily KBOS (2022-3)'!AH24+'Daily KBED (2022-3)'!AH24)/2</f>
        <v>0</v>
      </c>
      <c r="Y24">
        <f>('Daily KBOS (2022-3)'!AI24+'Daily KBED (2022-3)'!AI24)/2</f>
        <v>0</v>
      </c>
      <c r="Z24">
        <f>('Daily KBOS (2022-3)'!AJ24+'Daily KBED (2022-3)'!AJ24)/2</f>
        <v>0</v>
      </c>
      <c r="AA24">
        <f>('Daily KBOS (2022-3)'!AK24+'Daily KBED (2022-3)'!AK24)/2</f>
        <v>0.05</v>
      </c>
      <c r="AB24">
        <f>('Daily KBOS (2022-3)'!AL24+'Daily KBED (2022-3)'!AL24)/2</f>
        <v>0.15</v>
      </c>
      <c r="AC24">
        <f>('Daily KBOS (2022-3)'!AM24+'Daily KBED (2022-3)'!AM24)/2</f>
        <v>0.3</v>
      </c>
      <c r="AD24">
        <f>('Daily KBOS (2022-3)'!AN24+'Daily KBED (2022-3)'!AN24)/2</f>
        <v>0.5</v>
      </c>
      <c r="AE24">
        <f>('Daily KBOS (2022-3)'!AO24+'Daily KBED (2022-3)'!AO24)/2</f>
        <v>0.75</v>
      </c>
      <c r="AF24">
        <f>('Daily KBOS (2022-3)'!AP24+'Daily KBED (2022-3)'!AP24)/2</f>
        <v>1.1000000000000001</v>
      </c>
      <c r="AG24">
        <f>('Daily KBOS (2022-3)'!AQ24+'Daily KBED (2022-3)'!AQ24)/2</f>
        <v>1.55</v>
      </c>
      <c r="AH24">
        <f>('Daily KBOS (2022-3)'!AR24+'Daily KBED (2022-3)'!AR24)/2</f>
        <v>2.1</v>
      </c>
    </row>
    <row r="25" spans="1:34" x14ac:dyDescent="0.25">
      <c r="A25" s="1">
        <v>44791</v>
      </c>
      <c r="B25">
        <f>('Daily KBOS (2022-3)'!B25+'Daily KBED (2022-3)'!B25)/2</f>
        <v>0</v>
      </c>
      <c r="C25">
        <f>('Daily KBOS (2022-3)'!C25+'Daily KBED (2022-3)'!C25)/2</f>
        <v>0</v>
      </c>
      <c r="D25">
        <f>('Daily KBOS (2022-3)'!D25+'Daily KBED (2022-3)'!D25)/2</f>
        <v>0</v>
      </c>
      <c r="E25">
        <f>('Daily KBOS (2022-3)'!E25+'Daily KBED (2022-3)'!E25)/2</f>
        <v>0</v>
      </c>
      <c r="F25">
        <f>('Daily KBOS (2022-3)'!F25+'Daily KBED (2022-3)'!F25)/2</f>
        <v>0</v>
      </c>
      <c r="G25">
        <f>('Daily KBOS (2022-3)'!G25+'Daily KBED (2022-3)'!G25)/2</f>
        <v>0</v>
      </c>
      <c r="H25">
        <f>('Daily KBOS (2022-3)'!H25+'Daily KBED (2022-3)'!H25)/2</f>
        <v>0</v>
      </c>
      <c r="I25">
        <f>('Daily KBOS (2022-3)'!I25+'Daily KBED (2022-3)'!I25)/2</f>
        <v>0</v>
      </c>
      <c r="J25">
        <f>('Daily KBOS (2022-3)'!J25+'Daily KBED (2022-3)'!J25)/2</f>
        <v>0</v>
      </c>
      <c r="K25">
        <f>('Daily KBOS (2022-3)'!K25+'Daily KBED (2022-3)'!K25)/2</f>
        <v>0</v>
      </c>
      <c r="L25">
        <f>('Daily KBOS (2022-3)'!L25+'Daily KBED (2022-3)'!L25)/2</f>
        <v>0</v>
      </c>
      <c r="M25">
        <f>('Daily KBOS (2022-3)'!M25+'Daily KBED (2022-3)'!M25)/2</f>
        <v>0</v>
      </c>
      <c r="N25">
        <f>('Daily KBOS (2022-3)'!N25+'Daily KBED (2022-3)'!N25)/2</f>
        <v>0</v>
      </c>
      <c r="O25">
        <f>('Daily KBOS (2022-3)'!T25+'Daily KBED (2022-3)'!T25)/2</f>
        <v>0</v>
      </c>
      <c r="P25">
        <f>('Daily KBOS (2022-3)'!U25+'Daily KBED (2022-3)'!U25)/2</f>
        <v>0</v>
      </c>
      <c r="Q25">
        <f>('Daily KBOS (2022-3)'!V25+'Daily KBED (2022-3)'!V25)/2</f>
        <v>0</v>
      </c>
      <c r="R25">
        <f>('Daily KBOS (2022-3)'!W25+'Daily KBED (2022-3)'!W25)/2</f>
        <v>0</v>
      </c>
      <c r="S25">
        <f>('Daily KBOS (2022-3)'!X25+'Daily KBED (2022-3)'!X25)/2</f>
        <v>0</v>
      </c>
      <c r="T25">
        <f>('Daily KBOS (2022-3)'!Y25+'Daily KBED (2022-3)'!Y25)/2</f>
        <v>0</v>
      </c>
      <c r="U25">
        <f>('Daily KBOS (2022-3)'!Z25+'Daily KBED (2022-3)'!Z25)/2</f>
        <v>0</v>
      </c>
      <c r="V25">
        <f>('Daily KBOS (2022-3)'!AA25+'Daily KBED (2022-3)'!AA25)/2</f>
        <v>0</v>
      </c>
      <c r="W25">
        <f>('Daily KBOS (2022-3)'!AG25+'Daily KBED (2022-3)'!AG25)/2</f>
        <v>0</v>
      </c>
      <c r="X25">
        <f>('Daily KBOS (2022-3)'!AH25+'Daily KBED (2022-3)'!AH25)/2</f>
        <v>0</v>
      </c>
      <c r="Y25">
        <f>('Daily KBOS (2022-3)'!AI25+'Daily KBED (2022-3)'!AI25)/2</f>
        <v>0</v>
      </c>
      <c r="Z25">
        <f>('Daily KBOS (2022-3)'!AJ25+'Daily KBED (2022-3)'!AJ25)/2</f>
        <v>0</v>
      </c>
      <c r="AA25">
        <f>('Daily KBOS (2022-3)'!AK25+'Daily KBED (2022-3)'!AK25)/2</f>
        <v>0</v>
      </c>
      <c r="AB25">
        <f>('Daily KBOS (2022-3)'!AL25+'Daily KBED (2022-3)'!AL25)/2</f>
        <v>0</v>
      </c>
      <c r="AC25">
        <f>('Daily KBOS (2022-3)'!AM25+'Daily KBED (2022-3)'!AM25)/2</f>
        <v>0.05</v>
      </c>
      <c r="AD25">
        <f>('Daily KBOS (2022-3)'!AN25+'Daily KBED (2022-3)'!AN25)/2</f>
        <v>0.2</v>
      </c>
      <c r="AE25">
        <f>('Daily KBOS (2022-3)'!AO25+'Daily KBED (2022-3)'!AO25)/2</f>
        <v>0.44999999999999996</v>
      </c>
      <c r="AF25">
        <f>('Daily KBOS (2022-3)'!AP25+'Daily KBED (2022-3)'!AP25)/2</f>
        <v>0.75</v>
      </c>
      <c r="AG25">
        <f>('Daily KBOS (2022-3)'!AQ25+'Daily KBED (2022-3)'!AQ25)/2</f>
        <v>1.1000000000000001</v>
      </c>
      <c r="AH25">
        <f>('Daily KBOS (2022-3)'!AR25+'Daily KBED (2022-3)'!AR25)/2</f>
        <v>1.5499999999999998</v>
      </c>
    </row>
    <row r="26" spans="1:34" x14ac:dyDescent="0.25">
      <c r="A26" s="1">
        <v>44792</v>
      </c>
      <c r="B26">
        <f>('Daily KBOS (2022-3)'!B26+'Daily KBED (2022-3)'!B26)/2</f>
        <v>0</v>
      </c>
      <c r="C26">
        <f>('Daily KBOS (2022-3)'!C26+'Daily KBED (2022-3)'!C26)/2</f>
        <v>0</v>
      </c>
      <c r="D26">
        <f>('Daily KBOS (2022-3)'!D26+'Daily KBED (2022-3)'!D26)/2</f>
        <v>0</v>
      </c>
      <c r="E26">
        <f>('Daily KBOS (2022-3)'!E26+'Daily KBED (2022-3)'!E26)/2</f>
        <v>0</v>
      </c>
      <c r="F26">
        <f>('Daily KBOS (2022-3)'!F26+'Daily KBED (2022-3)'!F26)/2</f>
        <v>0</v>
      </c>
      <c r="G26">
        <f>('Daily KBOS (2022-3)'!G26+'Daily KBED (2022-3)'!G26)/2</f>
        <v>0</v>
      </c>
      <c r="H26">
        <f>('Daily KBOS (2022-3)'!H26+'Daily KBED (2022-3)'!H26)/2</f>
        <v>0</v>
      </c>
      <c r="I26">
        <f>('Daily KBOS (2022-3)'!I26+'Daily KBED (2022-3)'!I26)/2</f>
        <v>0</v>
      </c>
      <c r="J26">
        <f>('Daily KBOS (2022-3)'!J26+'Daily KBED (2022-3)'!J26)/2</f>
        <v>0</v>
      </c>
      <c r="K26">
        <f>('Daily KBOS (2022-3)'!K26+'Daily KBED (2022-3)'!K26)/2</f>
        <v>0</v>
      </c>
      <c r="L26">
        <f>('Daily KBOS (2022-3)'!L26+'Daily KBED (2022-3)'!L26)/2</f>
        <v>0</v>
      </c>
      <c r="M26">
        <f>('Daily KBOS (2022-3)'!M26+'Daily KBED (2022-3)'!M26)/2</f>
        <v>0</v>
      </c>
      <c r="N26">
        <f>('Daily KBOS (2022-3)'!N26+'Daily KBED (2022-3)'!N26)/2</f>
        <v>0</v>
      </c>
      <c r="O26">
        <f>('Daily KBOS (2022-3)'!T26+'Daily KBED (2022-3)'!T26)/2</f>
        <v>0</v>
      </c>
      <c r="P26">
        <f>('Daily KBOS (2022-3)'!U26+'Daily KBED (2022-3)'!U26)/2</f>
        <v>0</v>
      </c>
      <c r="Q26">
        <f>('Daily KBOS (2022-3)'!V26+'Daily KBED (2022-3)'!V26)/2</f>
        <v>0</v>
      </c>
      <c r="R26">
        <f>('Daily KBOS (2022-3)'!W26+'Daily KBED (2022-3)'!W26)/2</f>
        <v>0</v>
      </c>
      <c r="S26">
        <f>('Daily KBOS (2022-3)'!X26+'Daily KBED (2022-3)'!X26)/2</f>
        <v>0</v>
      </c>
      <c r="T26">
        <f>('Daily KBOS (2022-3)'!Y26+'Daily KBED (2022-3)'!Y26)/2</f>
        <v>0</v>
      </c>
      <c r="U26">
        <f>('Daily KBOS (2022-3)'!Z26+'Daily KBED (2022-3)'!Z26)/2</f>
        <v>0</v>
      </c>
      <c r="V26">
        <f>('Daily KBOS (2022-3)'!AA26+'Daily KBED (2022-3)'!AA26)/2</f>
        <v>0</v>
      </c>
      <c r="W26">
        <f>('Daily KBOS (2022-3)'!AG26+'Daily KBED (2022-3)'!AG26)/2</f>
        <v>0</v>
      </c>
      <c r="X26">
        <f>('Daily KBOS (2022-3)'!AH26+'Daily KBED (2022-3)'!AH26)/2</f>
        <v>0</v>
      </c>
      <c r="Y26">
        <f>('Daily KBOS (2022-3)'!AI26+'Daily KBED (2022-3)'!AI26)/2</f>
        <v>0</v>
      </c>
      <c r="Z26">
        <f>('Daily KBOS (2022-3)'!AJ26+'Daily KBED (2022-3)'!AJ26)/2</f>
        <v>0</v>
      </c>
      <c r="AA26">
        <f>('Daily KBOS (2022-3)'!AK26+'Daily KBED (2022-3)'!AK26)/2</f>
        <v>0</v>
      </c>
      <c r="AB26">
        <f>('Daily KBOS (2022-3)'!AL26+'Daily KBED (2022-3)'!AL26)/2</f>
        <v>0.05</v>
      </c>
      <c r="AC26">
        <f>('Daily KBOS (2022-3)'!AM26+'Daily KBED (2022-3)'!AM26)/2</f>
        <v>0.1</v>
      </c>
      <c r="AD26">
        <f>('Daily KBOS (2022-3)'!AN26+'Daily KBED (2022-3)'!AN26)/2</f>
        <v>0.2</v>
      </c>
      <c r="AE26">
        <f>('Daily KBOS (2022-3)'!AO26+'Daily KBED (2022-3)'!AO26)/2</f>
        <v>0.3</v>
      </c>
      <c r="AF26">
        <f>('Daily KBOS (2022-3)'!AP26+'Daily KBED (2022-3)'!AP26)/2</f>
        <v>0.5</v>
      </c>
      <c r="AG26">
        <f>('Daily KBOS (2022-3)'!AQ26+'Daily KBED (2022-3)'!AQ26)/2</f>
        <v>0.75</v>
      </c>
      <c r="AH26">
        <f>('Daily KBOS (2022-3)'!AR26+'Daily KBED (2022-3)'!AR26)/2</f>
        <v>1.05</v>
      </c>
    </row>
    <row r="27" spans="1:34" x14ac:dyDescent="0.25">
      <c r="A27" s="1">
        <v>44793</v>
      </c>
      <c r="B27">
        <f>('Daily KBOS (2022-3)'!B27+'Daily KBED (2022-3)'!B27)/2</f>
        <v>0</v>
      </c>
      <c r="C27">
        <f>('Daily KBOS (2022-3)'!C27+'Daily KBED (2022-3)'!C27)/2</f>
        <v>0</v>
      </c>
      <c r="D27">
        <f>('Daily KBOS (2022-3)'!D27+'Daily KBED (2022-3)'!D27)/2</f>
        <v>0</v>
      </c>
      <c r="E27">
        <f>('Daily KBOS (2022-3)'!E27+'Daily KBED (2022-3)'!E27)/2</f>
        <v>0</v>
      </c>
      <c r="F27">
        <f>('Daily KBOS (2022-3)'!F27+'Daily KBED (2022-3)'!F27)/2</f>
        <v>0</v>
      </c>
      <c r="G27">
        <f>('Daily KBOS (2022-3)'!G27+'Daily KBED (2022-3)'!G27)/2</f>
        <v>0</v>
      </c>
      <c r="H27">
        <f>('Daily KBOS (2022-3)'!H27+'Daily KBED (2022-3)'!H27)/2</f>
        <v>0</v>
      </c>
      <c r="I27">
        <f>('Daily KBOS (2022-3)'!I27+'Daily KBED (2022-3)'!I27)/2</f>
        <v>0</v>
      </c>
      <c r="J27">
        <f>('Daily KBOS (2022-3)'!J27+'Daily KBED (2022-3)'!J27)/2</f>
        <v>0</v>
      </c>
      <c r="K27">
        <f>('Daily KBOS (2022-3)'!K27+'Daily KBED (2022-3)'!K27)/2</f>
        <v>0</v>
      </c>
      <c r="L27">
        <f>('Daily KBOS (2022-3)'!L27+'Daily KBED (2022-3)'!L27)/2</f>
        <v>0</v>
      </c>
      <c r="M27">
        <f>('Daily KBOS (2022-3)'!M27+'Daily KBED (2022-3)'!M27)/2</f>
        <v>0</v>
      </c>
      <c r="N27">
        <f>('Daily KBOS (2022-3)'!N27+'Daily KBED (2022-3)'!N27)/2</f>
        <v>0</v>
      </c>
      <c r="O27">
        <f>('Daily KBOS (2022-3)'!T27+'Daily KBED (2022-3)'!T27)/2</f>
        <v>0</v>
      </c>
      <c r="P27">
        <f>('Daily KBOS (2022-3)'!U27+'Daily KBED (2022-3)'!U27)/2</f>
        <v>0</v>
      </c>
      <c r="Q27">
        <f>('Daily KBOS (2022-3)'!V27+'Daily KBED (2022-3)'!V27)/2</f>
        <v>0</v>
      </c>
      <c r="R27">
        <f>('Daily KBOS (2022-3)'!W27+'Daily KBED (2022-3)'!W27)/2</f>
        <v>0</v>
      </c>
      <c r="S27">
        <f>('Daily KBOS (2022-3)'!X27+'Daily KBED (2022-3)'!X27)/2</f>
        <v>0</v>
      </c>
      <c r="T27">
        <f>('Daily KBOS (2022-3)'!Y27+'Daily KBED (2022-3)'!Y27)/2</f>
        <v>0</v>
      </c>
      <c r="U27">
        <f>('Daily KBOS (2022-3)'!Z27+'Daily KBED (2022-3)'!Z27)/2</f>
        <v>0</v>
      </c>
      <c r="V27">
        <f>('Daily KBOS (2022-3)'!AA27+'Daily KBED (2022-3)'!AA27)/2</f>
        <v>0</v>
      </c>
      <c r="W27">
        <f>('Daily KBOS (2022-3)'!AG27+'Daily KBED (2022-3)'!AG27)/2</f>
        <v>0</v>
      </c>
      <c r="X27">
        <f>('Daily KBOS (2022-3)'!AH27+'Daily KBED (2022-3)'!AH27)/2</f>
        <v>0</v>
      </c>
      <c r="Y27">
        <f>('Daily KBOS (2022-3)'!AI27+'Daily KBED (2022-3)'!AI27)/2</f>
        <v>0</v>
      </c>
      <c r="Z27">
        <f>('Daily KBOS (2022-3)'!AJ27+'Daily KBED (2022-3)'!AJ27)/2</f>
        <v>0.05</v>
      </c>
      <c r="AA27">
        <f>('Daily KBOS (2022-3)'!AK27+'Daily KBED (2022-3)'!AK27)/2</f>
        <v>0.1</v>
      </c>
      <c r="AB27">
        <f>('Daily KBOS (2022-3)'!AL27+'Daily KBED (2022-3)'!AL27)/2</f>
        <v>0.2</v>
      </c>
      <c r="AC27">
        <f>('Daily KBOS (2022-3)'!AM27+'Daily KBED (2022-3)'!AM27)/2</f>
        <v>0.3</v>
      </c>
      <c r="AD27">
        <f>('Daily KBOS (2022-3)'!AN27+'Daily KBED (2022-3)'!AN27)/2</f>
        <v>0.45</v>
      </c>
      <c r="AE27">
        <f>('Daily KBOS (2022-3)'!AO27+'Daily KBED (2022-3)'!AO27)/2</f>
        <v>0.6</v>
      </c>
      <c r="AF27">
        <f>('Daily KBOS (2022-3)'!AP27+'Daily KBED (2022-3)'!AP27)/2</f>
        <v>0.8</v>
      </c>
      <c r="AG27">
        <f>('Daily KBOS (2022-3)'!AQ27+'Daily KBED (2022-3)'!AQ27)/2</f>
        <v>0.95</v>
      </c>
      <c r="AH27">
        <f>('Daily KBOS (2022-3)'!AR27+'Daily KBED (2022-3)'!AR27)/2</f>
        <v>1.2</v>
      </c>
    </row>
    <row r="28" spans="1:34" x14ac:dyDescent="0.25">
      <c r="A28" s="1">
        <v>44794</v>
      </c>
      <c r="B28">
        <f>('Daily KBOS (2022-3)'!B28+'Daily KBED (2022-3)'!B28)/2</f>
        <v>0</v>
      </c>
      <c r="C28">
        <f>('Daily KBOS (2022-3)'!C28+'Daily KBED (2022-3)'!C28)/2</f>
        <v>0</v>
      </c>
      <c r="D28">
        <f>('Daily KBOS (2022-3)'!D28+'Daily KBED (2022-3)'!D28)/2</f>
        <v>0</v>
      </c>
      <c r="E28">
        <f>('Daily KBOS (2022-3)'!E28+'Daily KBED (2022-3)'!E28)/2</f>
        <v>0</v>
      </c>
      <c r="F28">
        <f>('Daily KBOS (2022-3)'!F28+'Daily KBED (2022-3)'!F28)/2</f>
        <v>0</v>
      </c>
      <c r="G28">
        <f>('Daily KBOS (2022-3)'!G28+'Daily KBED (2022-3)'!G28)/2</f>
        <v>0</v>
      </c>
      <c r="H28">
        <f>('Daily KBOS (2022-3)'!H28+'Daily KBED (2022-3)'!H28)/2</f>
        <v>0</v>
      </c>
      <c r="I28">
        <f>('Daily KBOS (2022-3)'!I28+'Daily KBED (2022-3)'!I28)/2</f>
        <v>0</v>
      </c>
      <c r="J28">
        <f>('Daily KBOS (2022-3)'!J28+'Daily KBED (2022-3)'!J28)/2</f>
        <v>0</v>
      </c>
      <c r="K28">
        <f>('Daily KBOS (2022-3)'!K28+'Daily KBED (2022-3)'!K28)/2</f>
        <v>0</v>
      </c>
      <c r="L28">
        <f>('Daily KBOS (2022-3)'!L28+'Daily KBED (2022-3)'!L28)/2</f>
        <v>0</v>
      </c>
      <c r="M28">
        <f>('Daily KBOS (2022-3)'!M28+'Daily KBED (2022-3)'!M28)/2</f>
        <v>0</v>
      </c>
      <c r="N28">
        <f>('Daily KBOS (2022-3)'!N28+'Daily KBED (2022-3)'!N28)/2</f>
        <v>0</v>
      </c>
      <c r="O28">
        <f>('Daily KBOS (2022-3)'!T28+'Daily KBED (2022-3)'!T28)/2</f>
        <v>0</v>
      </c>
      <c r="P28">
        <f>('Daily KBOS (2022-3)'!U28+'Daily KBED (2022-3)'!U28)/2</f>
        <v>0</v>
      </c>
      <c r="Q28">
        <f>('Daily KBOS (2022-3)'!V28+'Daily KBED (2022-3)'!V28)/2</f>
        <v>0</v>
      </c>
      <c r="R28">
        <f>('Daily KBOS (2022-3)'!W28+'Daily KBED (2022-3)'!W28)/2</f>
        <v>0</v>
      </c>
      <c r="S28">
        <f>('Daily KBOS (2022-3)'!X28+'Daily KBED (2022-3)'!X28)/2</f>
        <v>0</v>
      </c>
      <c r="T28">
        <f>('Daily KBOS (2022-3)'!Y28+'Daily KBED (2022-3)'!Y28)/2</f>
        <v>0</v>
      </c>
      <c r="U28">
        <f>('Daily KBOS (2022-3)'!Z28+'Daily KBED (2022-3)'!Z28)/2</f>
        <v>0</v>
      </c>
      <c r="V28">
        <f>('Daily KBOS (2022-3)'!AA28+'Daily KBED (2022-3)'!AA28)/2</f>
        <v>0</v>
      </c>
      <c r="W28">
        <f>('Daily KBOS (2022-3)'!AG28+'Daily KBED (2022-3)'!AG28)/2</f>
        <v>0</v>
      </c>
      <c r="X28">
        <f>('Daily KBOS (2022-3)'!AH28+'Daily KBED (2022-3)'!AH28)/2</f>
        <v>0</v>
      </c>
      <c r="Y28">
        <f>('Daily KBOS (2022-3)'!AI28+'Daily KBED (2022-3)'!AI28)/2</f>
        <v>0</v>
      </c>
      <c r="Z28">
        <f>('Daily KBOS (2022-3)'!AJ28+'Daily KBED (2022-3)'!AJ28)/2</f>
        <v>0</v>
      </c>
      <c r="AA28">
        <f>('Daily KBOS (2022-3)'!AK28+'Daily KBED (2022-3)'!AK28)/2</f>
        <v>0</v>
      </c>
      <c r="AB28">
        <f>('Daily KBOS (2022-3)'!AL28+'Daily KBED (2022-3)'!AL28)/2</f>
        <v>0</v>
      </c>
      <c r="AC28">
        <f>('Daily KBOS (2022-3)'!AM28+'Daily KBED (2022-3)'!AM28)/2</f>
        <v>0</v>
      </c>
      <c r="AD28">
        <f>('Daily KBOS (2022-3)'!AN28+'Daily KBED (2022-3)'!AN28)/2</f>
        <v>0</v>
      </c>
      <c r="AE28">
        <f>('Daily KBOS (2022-3)'!AO28+'Daily KBED (2022-3)'!AO28)/2</f>
        <v>0</v>
      </c>
      <c r="AF28">
        <f>('Daily KBOS (2022-3)'!AP28+'Daily KBED (2022-3)'!AP28)/2</f>
        <v>0.05</v>
      </c>
      <c r="AG28">
        <f>('Daily KBOS (2022-3)'!AQ28+'Daily KBED (2022-3)'!AQ28)/2</f>
        <v>0.15</v>
      </c>
      <c r="AH28">
        <f>('Daily KBOS (2022-3)'!AR28+'Daily KBED (2022-3)'!AR28)/2</f>
        <v>0.3</v>
      </c>
    </row>
    <row r="29" spans="1:34" x14ac:dyDescent="0.25">
      <c r="A29" s="1">
        <v>44795</v>
      </c>
      <c r="B29">
        <f>('Daily KBOS (2022-3)'!B29+'Daily KBED (2022-3)'!B29)/2</f>
        <v>0</v>
      </c>
      <c r="C29">
        <f>('Daily KBOS (2022-3)'!C29+'Daily KBED (2022-3)'!C29)/2</f>
        <v>0</v>
      </c>
      <c r="D29">
        <f>('Daily KBOS (2022-3)'!D29+'Daily KBED (2022-3)'!D29)/2</f>
        <v>0</v>
      </c>
      <c r="E29">
        <f>('Daily KBOS (2022-3)'!E29+'Daily KBED (2022-3)'!E29)/2</f>
        <v>0</v>
      </c>
      <c r="F29">
        <f>('Daily KBOS (2022-3)'!F29+'Daily KBED (2022-3)'!F29)/2</f>
        <v>0</v>
      </c>
      <c r="G29">
        <f>('Daily KBOS (2022-3)'!G29+'Daily KBED (2022-3)'!G29)/2</f>
        <v>0</v>
      </c>
      <c r="H29">
        <f>('Daily KBOS (2022-3)'!H29+'Daily KBED (2022-3)'!H29)/2</f>
        <v>0</v>
      </c>
      <c r="I29">
        <f>('Daily KBOS (2022-3)'!I29+'Daily KBED (2022-3)'!I29)/2</f>
        <v>0</v>
      </c>
      <c r="J29">
        <f>('Daily KBOS (2022-3)'!J29+'Daily KBED (2022-3)'!J29)/2</f>
        <v>0</v>
      </c>
      <c r="K29">
        <f>('Daily KBOS (2022-3)'!K29+'Daily KBED (2022-3)'!K29)/2</f>
        <v>0</v>
      </c>
      <c r="L29">
        <f>('Daily KBOS (2022-3)'!L29+'Daily KBED (2022-3)'!L29)/2</f>
        <v>0</v>
      </c>
      <c r="M29">
        <f>('Daily KBOS (2022-3)'!M29+'Daily KBED (2022-3)'!M29)/2</f>
        <v>0</v>
      </c>
      <c r="N29">
        <f>('Daily KBOS (2022-3)'!N29+'Daily KBED (2022-3)'!N29)/2</f>
        <v>0</v>
      </c>
      <c r="O29">
        <f>('Daily KBOS (2022-3)'!T29+'Daily KBED (2022-3)'!T29)/2</f>
        <v>0</v>
      </c>
      <c r="P29">
        <f>('Daily KBOS (2022-3)'!U29+'Daily KBED (2022-3)'!U29)/2</f>
        <v>0</v>
      </c>
      <c r="Q29">
        <f>('Daily KBOS (2022-3)'!V29+'Daily KBED (2022-3)'!V29)/2</f>
        <v>0</v>
      </c>
      <c r="R29">
        <f>('Daily KBOS (2022-3)'!W29+'Daily KBED (2022-3)'!W29)/2</f>
        <v>0</v>
      </c>
      <c r="S29">
        <f>('Daily KBOS (2022-3)'!X29+'Daily KBED (2022-3)'!X29)/2</f>
        <v>0</v>
      </c>
      <c r="T29">
        <f>('Daily KBOS (2022-3)'!Y29+'Daily KBED (2022-3)'!Y29)/2</f>
        <v>0</v>
      </c>
      <c r="U29">
        <f>('Daily KBOS (2022-3)'!Z29+'Daily KBED (2022-3)'!Z29)/2</f>
        <v>0</v>
      </c>
      <c r="V29">
        <f>('Daily KBOS (2022-3)'!AA29+'Daily KBED (2022-3)'!AA29)/2</f>
        <v>0</v>
      </c>
      <c r="W29">
        <f>('Daily KBOS (2022-3)'!AG29+'Daily KBED (2022-3)'!AG29)/2</f>
        <v>0</v>
      </c>
      <c r="X29">
        <f>('Daily KBOS (2022-3)'!AH29+'Daily KBED (2022-3)'!AH29)/2</f>
        <v>0</v>
      </c>
      <c r="Y29">
        <f>('Daily KBOS (2022-3)'!AI29+'Daily KBED (2022-3)'!AI29)/2</f>
        <v>0</v>
      </c>
      <c r="Z29">
        <f>('Daily KBOS (2022-3)'!AJ29+'Daily KBED (2022-3)'!AJ29)/2</f>
        <v>0</v>
      </c>
      <c r="AA29">
        <f>('Daily KBOS (2022-3)'!AK29+'Daily KBED (2022-3)'!AK29)/2</f>
        <v>0.05</v>
      </c>
      <c r="AB29">
        <f>('Daily KBOS (2022-3)'!AL29+'Daily KBED (2022-3)'!AL29)/2</f>
        <v>0.05</v>
      </c>
      <c r="AC29">
        <f>('Daily KBOS (2022-3)'!AM29+'Daily KBED (2022-3)'!AM29)/2</f>
        <v>0.1</v>
      </c>
      <c r="AD29">
        <f>('Daily KBOS (2022-3)'!AN29+'Daily KBED (2022-3)'!AN29)/2</f>
        <v>0.15</v>
      </c>
      <c r="AE29">
        <f>('Daily KBOS (2022-3)'!AO29+'Daily KBED (2022-3)'!AO29)/2</f>
        <v>0.3</v>
      </c>
      <c r="AF29">
        <f>('Daily KBOS (2022-3)'!AP29+'Daily KBED (2022-3)'!AP29)/2</f>
        <v>0.6</v>
      </c>
      <c r="AG29">
        <f>('Daily KBOS (2022-3)'!AQ29+'Daily KBED (2022-3)'!AQ29)/2</f>
        <v>0.95</v>
      </c>
      <c r="AH29">
        <f>('Daily KBOS (2022-3)'!AR29+'Daily KBED (2022-3)'!AR29)/2</f>
        <v>1.65</v>
      </c>
    </row>
    <row r="30" spans="1:34" x14ac:dyDescent="0.25">
      <c r="A30" s="1">
        <v>44796</v>
      </c>
      <c r="B30">
        <f>('Daily KBOS (2022-3)'!B30+'Daily KBED (2022-3)'!B30)/2</f>
        <v>0</v>
      </c>
      <c r="C30">
        <f>('Daily KBOS (2022-3)'!C30+'Daily KBED (2022-3)'!C30)/2</f>
        <v>0</v>
      </c>
      <c r="D30">
        <f>('Daily KBOS (2022-3)'!D30+'Daily KBED (2022-3)'!D30)/2</f>
        <v>0</v>
      </c>
      <c r="E30">
        <f>('Daily KBOS (2022-3)'!E30+'Daily KBED (2022-3)'!E30)/2</f>
        <v>0</v>
      </c>
      <c r="F30">
        <f>('Daily KBOS (2022-3)'!F30+'Daily KBED (2022-3)'!F30)/2</f>
        <v>0</v>
      </c>
      <c r="G30">
        <f>('Daily KBOS (2022-3)'!G30+'Daily KBED (2022-3)'!G30)/2</f>
        <v>0</v>
      </c>
      <c r="H30">
        <f>('Daily KBOS (2022-3)'!H30+'Daily KBED (2022-3)'!H30)/2</f>
        <v>0</v>
      </c>
      <c r="I30">
        <f>('Daily KBOS (2022-3)'!I30+'Daily KBED (2022-3)'!I30)/2</f>
        <v>0</v>
      </c>
      <c r="J30">
        <f>('Daily KBOS (2022-3)'!J30+'Daily KBED (2022-3)'!J30)/2</f>
        <v>0</v>
      </c>
      <c r="K30">
        <f>('Daily KBOS (2022-3)'!K30+'Daily KBED (2022-3)'!K30)/2</f>
        <v>0</v>
      </c>
      <c r="L30">
        <f>('Daily KBOS (2022-3)'!L30+'Daily KBED (2022-3)'!L30)/2</f>
        <v>0</v>
      </c>
      <c r="M30">
        <f>('Daily KBOS (2022-3)'!M30+'Daily KBED (2022-3)'!M30)/2</f>
        <v>0</v>
      </c>
      <c r="N30">
        <f>('Daily KBOS (2022-3)'!N30+'Daily KBED (2022-3)'!N30)/2</f>
        <v>0</v>
      </c>
      <c r="O30">
        <f>('Daily KBOS (2022-3)'!T30+'Daily KBED (2022-3)'!T30)/2</f>
        <v>0</v>
      </c>
      <c r="P30">
        <f>('Daily KBOS (2022-3)'!U30+'Daily KBED (2022-3)'!U30)/2</f>
        <v>0</v>
      </c>
      <c r="Q30">
        <f>('Daily KBOS (2022-3)'!V30+'Daily KBED (2022-3)'!V30)/2</f>
        <v>0</v>
      </c>
      <c r="R30">
        <f>('Daily KBOS (2022-3)'!W30+'Daily KBED (2022-3)'!W30)/2</f>
        <v>0</v>
      </c>
      <c r="S30">
        <f>('Daily KBOS (2022-3)'!X30+'Daily KBED (2022-3)'!X30)/2</f>
        <v>0</v>
      </c>
      <c r="T30">
        <f>('Daily KBOS (2022-3)'!Y30+'Daily KBED (2022-3)'!Y30)/2</f>
        <v>0</v>
      </c>
      <c r="U30">
        <f>('Daily KBOS (2022-3)'!Z30+'Daily KBED (2022-3)'!Z30)/2</f>
        <v>0</v>
      </c>
      <c r="V30">
        <f>('Daily KBOS (2022-3)'!AA30+'Daily KBED (2022-3)'!AA30)/2</f>
        <v>0</v>
      </c>
      <c r="W30">
        <f>('Daily KBOS (2022-3)'!AG30+'Daily KBED (2022-3)'!AG30)/2</f>
        <v>0</v>
      </c>
      <c r="X30">
        <f>('Daily KBOS (2022-3)'!AH30+'Daily KBED (2022-3)'!AH30)/2</f>
        <v>0</v>
      </c>
      <c r="Y30">
        <f>('Daily KBOS (2022-3)'!AI30+'Daily KBED (2022-3)'!AI30)/2</f>
        <v>0</v>
      </c>
      <c r="Z30">
        <f>('Daily KBOS (2022-3)'!AJ30+'Daily KBED (2022-3)'!AJ30)/2</f>
        <v>0</v>
      </c>
      <c r="AA30">
        <f>('Daily KBOS (2022-3)'!AK30+'Daily KBED (2022-3)'!AK30)/2</f>
        <v>0</v>
      </c>
      <c r="AB30">
        <f>('Daily KBOS (2022-3)'!AL30+'Daily KBED (2022-3)'!AL30)/2</f>
        <v>0</v>
      </c>
      <c r="AC30">
        <f>('Daily KBOS (2022-3)'!AM30+'Daily KBED (2022-3)'!AM30)/2</f>
        <v>0</v>
      </c>
      <c r="AD30">
        <f>('Daily KBOS (2022-3)'!AN30+'Daily KBED (2022-3)'!AN30)/2</f>
        <v>0</v>
      </c>
      <c r="AE30">
        <f>('Daily KBOS (2022-3)'!AO30+'Daily KBED (2022-3)'!AO30)/2</f>
        <v>0</v>
      </c>
      <c r="AF30">
        <f>('Daily KBOS (2022-3)'!AP30+'Daily KBED (2022-3)'!AP30)/2</f>
        <v>0.1</v>
      </c>
      <c r="AG30">
        <f>('Daily KBOS (2022-3)'!AQ30+'Daily KBED (2022-3)'!AQ30)/2</f>
        <v>0.5</v>
      </c>
      <c r="AH30">
        <f>('Daily KBOS (2022-3)'!AR30+'Daily KBED (2022-3)'!AR30)/2</f>
        <v>1.1000000000000001</v>
      </c>
    </row>
    <row r="31" spans="1:34" x14ac:dyDescent="0.25">
      <c r="A31" s="1">
        <v>44797</v>
      </c>
      <c r="B31">
        <f>('Daily KBOS (2022-3)'!B31+'Daily KBED (2022-3)'!B31)/2</f>
        <v>0</v>
      </c>
      <c r="C31">
        <f>('Daily KBOS (2022-3)'!C31+'Daily KBED (2022-3)'!C31)/2</f>
        <v>0</v>
      </c>
      <c r="D31">
        <f>('Daily KBOS (2022-3)'!D31+'Daily KBED (2022-3)'!D31)/2</f>
        <v>0</v>
      </c>
      <c r="E31">
        <f>('Daily KBOS (2022-3)'!E31+'Daily KBED (2022-3)'!E31)/2</f>
        <v>0</v>
      </c>
      <c r="F31">
        <f>('Daily KBOS (2022-3)'!F31+'Daily KBED (2022-3)'!F31)/2</f>
        <v>0</v>
      </c>
      <c r="G31">
        <f>('Daily KBOS (2022-3)'!G31+'Daily KBED (2022-3)'!G31)/2</f>
        <v>0</v>
      </c>
      <c r="H31">
        <f>('Daily KBOS (2022-3)'!H31+'Daily KBED (2022-3)'!H31)/2</f>
        <v>0</v>
      </c>
      <c r="I31">
        <f>('Daily KBOS (2022-3)'!I31+'Daily KBED (2022-3)'!I31)/2</f>
        <v>0</v>
      </c>
      <c r="J31">
        <f>('Daily KBOS (2022-3)'!J31+'Daily KBED (2022-3)'!J31)/2</f>
        <v>0</v>
      </c>
      <c r="K31">
        <f>('Daily KBOS (2022-3)'!K31+'Daily KBED (2022-3)'!K31)/2</f>
        <v>0</v>
      </c>
      <c r="L31">
        <f>('Daily KBOS (2022-3)'!L31+'Daily KBED (2022-3)'!L31)/2</f>
        <v>0</v>
      </c>
      <c r="M31">
        <f>('Daily KBOS (2022-3)'!M31+'Daily KBED (2022-3)'!M31)/2</f>
        <v>0</v>
      </c>
      <c r="N31">
        <f>('Daily KBOS (2022-3)'!N31+'Daily KBED (2022-3)'!N31)/2</f>
        <v>0</v>
      </c>
      <c r="O31">
        <f>('Daily KBOS (2022-3)'!T31+'Daily KBED (2022-3)'!T31)/2</f>
        <v>0</v>
      </c>
      <c r="P31">
        <f>('Daily KBOS (2022-3)'!U31+'Daily KBED (2022-3)'!U31)/2</f>
        <v>0</v>
      </c>
      <c r="Q31">
        <f>('Daily KBOS (2022-3)'!V31+'Daily KBED (2022-3)'!V31)/2</f>
        <v>0</v>
      </c>
      <c r="R31">
        <f>('Daily KBOS (2022-3)'!W31+'Daily KBED (2022-3)'!W31)/2</f>
        <v>0</v>
      </c>
      <c r="S31">
        <f>('Daily KBOS (2022-3)'!X31+'Daily KBED (2022-3)'!X31)/2</f>
        <v>0</v>
      </c>
      <c r="T31">
        <f>('Daily KBOS (2022-3)'!Y31+'Daily KBED (2022-3)'!Y31)/2</f>
        <v>0</v>
      </c>
      <c r="U31">
        <f>('Daily KBOS (2022-3)'!Z31+'Daily KBED (2022-3)'!Z31)/2</f>
        <v>0</v>
      </c>
      <c r="V31">
        <f>('Daily KBOS (2022-3)'!AA31+'Daily KBED (2022-3)'!AA31)/2</f>
        <v>0</v>
      </c>
      <c r="W31">
        <f>('Daily KBOS (2022-3)'!AG31+'Daily KBED (2022-3)'!AG31)/2</f>
        <v>0</v>
      </c>
      <c r="X31">
        <f>('Daily KBOS (2022-3)'!AH31+'Daily KBED (2022-3)'!AH31)/2</f>
        <v>0</v>
      </c>
      <c r="Y31">
        <f>('Daily KBOS (2022-3)'!AI31+'Daily KBED (2022-3)'!AI31)/2</f>
        <v>0</v>
      </c>
      <c r="Z31">
        <f>('Daily KBOS (2022-3)'!AJ31+'Daily KBED (2022-3)'!AJ31)/2</f>
        <v>0</v>
      </c>
      <c r="AA31">
        <f>('Daily KBOS (2022-3)'!AK31+'Daily KBED (2022-3)'!AK31)/2</f>
        <v>0</v>
      </c>
      <c r="AB31">
        <f>('Daily KBOS (2022-3)'!AL31+'Daily KBED (2022-3)'!AL31)/2</f>
        <v>0</v>
      </c>
      <c r="AC31">
        <f>('Daily KBOS (2022-3)'!AM31+'Daily KBED (2022-3)'!AM31)/2</f>
        <v>0</v>
      </c>
      <c r="AD31">
        <f>('Daily KBOS (2022-3)'!AN31+'Daily KBED (2022-3)'!AN31)/2</f>
        <v>0.05</v>
      </c>
      <c r="AE31">
        <f>('Daily KBOS (2022-3)'!AO31+'Daily KBED (2022-3)'!AO31)/2</f>
        <v>0.2</v>
      </c>
      <c r="AF31">
        <f>('Daily KBOS (2022-3)'!AP31+'Daily KBED (2022-3)'!AP31)/2</f>
        <v>0.44999999999999996</v>
      </c>
      <c r="AG31">
        <f>('Daily KBOS (2022-3)'!AQ31+'Daily KBED (2022-3)'!AQ31)/2</f>
        <v>0.8</v>
      </c>
      <c r="AH31">
        <f>('Daily KBOS (2022-3)'!AR31+'Daily KBED (2022-3)'!AR31)/2</f>
        <v>1.1499999999999999</v>
      </c>
    </row>
    <row r="32" spans="1:34" x14ac:dyDescent="0.25">
      <c r="A32" s="1">
        <v>44798</v>
      </c>
      <c r="B32">
        <f>('Daily KBOS (2022-3)'!B32+'Daily KBED (2022-3)'!B32)/2</f>
        <v>0</v>
      </c>
      <c r="C32">
        <f>('Daily KBOS (2022-3)'!C32+'Daily KBED (2022-3)'!C32)/2</f>
        <v>0</v>
      </c>
      <c r="D32">
        <f>('Daily KBOS (2022-3)'!D32+'Daily KBED (2022-3)'!D32)/2</f>
        <v>0</v>
      </c>
      <c r="E32">
        <f>('Daily KBOS (2022-3)'!E32+'Daily KBED (2022-3)'!E32)/2</f>
        <v>0</v>
      </c>
      <c r="F32">
        <f>('Daily KBOS (2022-3)'!F32+'Daily KBED (2022-3)'!F32)/2</f>
        <v>0</v>
      </c>
      <c r="G32">
        <f>('Daily KBOS (2022-3)'!G32+'Daily KBED (2022-3)'!G32)/2</f>
        <v>0</v>
      </c>
      <c r="H32">
        <f>('Daily KBOS (2022-3)'!H32+'Daily KBED (2022-3)'!H32)/2</f>
        <v>0</v>
      </c>
      <c r="I32">
        <f>('Daily KBOS (2022-3)'!I32+'Daily KBED (2022-3)'!I32)/2</f>
        <v>0</v>
      </c>
      <c r="J32">
        <f>('Daily KBOS (2022-3)'!J32+'Daily KBED (2022-3)'!J32)/2</f>
        <v>0</v>
      </c>
      <c r="K32">
        <f>('Daily KBOS (2022-3)'!K32+'Daily KBED (2022-3)'!K32)/2</f>
        <v>0</v>
      </c>
      <c r="L32">
        <f>('Daily KBOS (2022-3)'!L32+'Daily KBED (2022-3)'!L32)/2</f>
        <v>0</v>
      </c>
      <c r="M32">
        <f>('Daily KBOS (2022-3)'!M32+'Daily KBED (2022-3)'!M32)/2</f>
        <v>0</v>
      </c>
      <c r="N32">
        <f>('Daily KBOS (2022-3)'!N32+'Daily KBED (2022-3)'!N32)/2</f>
        <v>0</v>
      </c>
      <c r="O32">
        <f>('Daily KBOS (2022-3)'!T32+'Daily KBED (2022-3)'!T32)/2</f>
        <v>0</v>
      </c>
      <c r="P32">
        <f>('Daily KBOS (2022-3)'!U32+'Daily KBED (2022-3)'!U32)/2</f>
        <v>0</v>
      </c>
      <c r="Q32">
        <f>('Daily KBOS (2022-3)'!V32+'Daily KBED (2022-3)'!V32)/2</f>
        <v>0</v>
      </c>
      <c r="R32">
        <f>('Daily KBOS (2022-3)'!W32+'Daily KBED (2022-3)'!W32)/2</f>
        <v>0</v>
      </c>
      <c r="S32">
        <f>('Daily KBOS (2022-3)'!X32+'Daily KBED (2022-3)'!X32)/2</f>
        <v>0</v>
      </c>
      <c r="T32">
        <f>('Daily KBOS (2022-3)'!Y32+'Daily KBED (2022-3)'!Y32)/2</f>
        <v>0</v>
      </c>
      <c r="U32">
        <f>('Daily KBOS (2022-3)'!Z32+'Daily KBED (2022-3)'!Z32)/2</f>
        <v>0</v>
      </c>
      <c r="V32">
        <f>('Daily KBOS (2022-3)'!AA32+'Daily KBED (2022-3)'!AA32)/2</f>
        <v>0</v>
      </c>
      <c r="W32">
        <f>('Daily KBOS (2022-3)'!AG32+'Daily KBED (2022-3)'!AG32)/2</f>
        <v>0</v>
      </c>
      <c r="X32">
        <f>('Daily KBOS (2022-3)'!AH32+'Daily KBED (2022-3)'!AH32)/2</f>
        <v>0</v>
      </c>
      <c r="Y32">
        <f>('Daily KBOS (2022-3)'!AI32+'Daily KBED (2022-3)'!AI32)/2</f>
        <v>0</v>
      </c>
      <c r="Z32">
        <f>('Daily KBOS (2022-3)'!AJ32+'Daily KBED (2022-3)'!AJ32)/2</f>
        <v>0</v>
      </c>
      <c r="AA32">
        <f>('Daily KBOS (2022-3)'!AK32+'Daily KBED (2022-3)'!AK32)/2</f>
        <v>0</v>
      </c>
      <c r="AB32">
        <f>('Daily KBOS (2022-3)'!AL32+'Daily KBED (2022-3)'!AL32)/2</f>
        <v>0</v>
      </c>
      <c r="AC32">
        <f>('Daily KBOS (2022-3)'!AM32+'Daily KBED (2022-3)'!AM32)/2</f>
        <v>0.1</v>
      </c>
      <c r="AD32">
        <f>('Daily KBOS (2022-3)'!AN32+'Daily KBED (2022-3)'!AN32)/2</f>
        <v>0.2</v>
      </c>
      <c r="AE32">
        <f>('Daily KBOS (2022-3)'!AO32+'Daily KBED (2022-3)'!AO32)/2</f>
        <v>0.35</v>
      </c>
      <c r="AF32">
        <f>('Daily KBOS (2022-3)'!AP32+'Daily KBED (2022-3)'!AP32)/2</f>
        <v>0.5</v>
      </c>
      <c r="AG32">
        <f>('Daily KBOS (2022-3)'!AQ32+'Daily KBED (2022-3)'!AQ32)/2</f>
        <v>0.65</v>
      </c>
      <c r="AH32">
        <f>('Daily KBOS (2022-3)'!AR32+'Daily KBED (2022-3)'!AR32)/2</f>
        <v>0.85</v>
      </c>
    </row>
    <row r="33" spans="1:34" x14ac:dyDescent="0.25">
      <c r="A33" s="1">
        <v>44799</v>
      </c>
      <c r="B33">
        <f>('Daily KBOS (2022-3)'!B33+'Daily KBED (2022-3)'!B33)/2</f>
        <v>0</v>
      </c>
      <c r="C33">
        <f>('Daily KBOS (2022-3)'!C33+'Daily KBED (2022-3)'!C33)/2</f>
        <v>0</v>
      </c>
      <c r="D33">
        <f>('Daily KBOS (2022-3)'!D33+'Daily KBED (2022-3)'!D33)/2</f>
        <v>0</v>
      </c>
      <c r="E33">
        <f>('Daily KBOS (2022-3)'!E33+'Daily KBED (2022-3)'!E33)/2</f>
        <v>0</v>
      </c>
      <c r="F33">
        <f>('Daily KBOS (2022-3)'!F33+'Daily KBED (2022-3)'!F33)/2</f>
        <v>0</v>
      </c>
      <c r="G33">
        <f>('Daily KBOS (2022-3)'!G33+'Daily KBED (2022-3)'!G33)/2</f>
        <v>0</v>
      </c>
      <c r="H33">
        <f>('Daily KBOS (2022-3)'!H33+'Daily KBED (2022-3)'!H33)/2</f>
        <v>0</v>
      </c>
      <c r="I33">
        <f>('Daily KBOS (2022-3)'!I33+'Daily KBED (2022-3)'!I33)/2</f>
        <v>0</v>
      </c>
      <c r="J33">
        <f>('Daily KBOS (2022-3)'!J33+'Daily KBED (2022-3)'!J33)/2</f>
        <v>0</v>
      </c>
      <c r="K33">
        <f>('Daily KBOS (2022-3)'!K33+'Daily KBED (2022-3)'!K33)/2</f>
        <v>0</v>
      </c>
      <c r="L33">
        <f>('Daily KBOS (2022-3)'!L33+'Daily KBED (2022-3)'!L33)/2</f>
        <v>0</v>
      </c>
      <c r="M33">
        <f>('Daily KBOS (2022-3)'!M33+'Daily KBED (2022-3)'!M33)/2</f>
        <v>0</v>
      </c>
      <c r="N33">
        <f>('Daily KBOS (2022-3)'!N33+'Daily KBED (2022-3)'!N33)/2</f>
        <v>0</v>
      </c>
      <c r="O33">
        <f>('Daily KBOS (2022-3)'!T33+'Daily KBED (2022-3)'!T33)/2</f>
        <v>0</v>
      </c>
      <c r="P33">
        <f>('Daily KBOS (2022-3)'!U33+'Daily KBED (2022-3)'!U33)/2</f>
        <v>0</v>
      </c>
      <c r="Q33">
        <f>('Daily KBOS (2022-3)'!V33+'Daily KBED (2022-3)'!V33)/2</f>
        <v>0</v>
      </c>
      <c r="R33">
        <f>('Daily KBOS (2022-3)'!W33+'Daily KBED (2022-3)'!W33)/2</f>
        <v>0</v>
      </c>
      <c r="S33">
        <f>('Daily KBOS (2022-3)'!X33+'Daily KBED (2022-3)'!X33)/2</f>
        <v>0</v>
      </c>
      <c r="T33">
        <f>('Daily KBOS (2022-3)'!Y33+'Daily KBED (2022-3)'!Y33)/2</f>
        <v>0</v>
      </c>
      <c r="U33">
        <f>('Daily KBOS (2022-3)'!Z33+'Daily KBED (2022-3)'!Z33)/2</f>
        <v>0</v>
      </c>
      <c r="V33">
        <f>('Daily KBOS (2022-3)'!AA33+'Daily KBED (2022-3)'!AA33)/2</f>
        <v>0</v>
      </c>
      <c r="W33">
        <f>('Daily KBOS (2022-3)'!AG33+'Daily KBED (2022-3)'!AG33)/2</f>
        <v>0</v>
      </c>
      <c r="X33">
        <f>('Daily KBOS (2022-3)'!AH33+'Daily KBED (2022-3)'!AH33)/2</f>
        <v>0</v>
      </c>
      <c r="Y33">
        <f>('Daily KBOS (2022-3)'!AI33+'Daily KBED (2022-3)'!AI33)/2</f>
        <v>0</v>
      </c>
      <c r="Z33">
        <f>('Daily KBOS (2022-3)'!AJ33+'Daily KBED (2022-3)'!AJ33)/2</f>
        <v>0</v>
      </c>
      <c r="AA33">
        <f>('Daily KBOS (2022-3)'!AK33+'Daily KBED (2022-3)'!AK33)/2</f>
        <v>0</v>
      </c>
      <c r="AB33">
        <f>('Daily KBOS (2022-3)'!AL33+'Daily KBED (2022-3)'!AL33)/2</f>
        <v>0</v>
      </c>
      <c r="AC33">
        <f>('Daily KBOS (2022-3)'!AM33+'Daily KBED (2022-3)'!AM33)/2</f>
        <v>0.1</v>
      </c>
      <c r="AD33">
        <f>('Daily KBOS (2022-3)'!AN33+'Daily KBED (2022-3)'!AN33)/2</f>
        <v>0.2</v>
      </c>
      <c r="AE33">
        <f>('Daily KBOS (2022-3)'!AO33+'Daily KBED (2022-3)'!AO33)/2</f>
        <v>0.3</v>
      </c>
      <c r="AF33">
        <f>('Daily KBOS (2022-3)'!AP33+'Daily KBED (2022-3)'!AP33)/2</f>
        <v>0.55000000000000004</v>
      </c>
      <c r="AG33">
        <f>('Daily KBOS (2022-3)'!AQ33+'Daily KBED (2022-3)'!AQ33)/2</f>
        <v>0.8</v>
      </c>
      <c r="AH33">
        <f>('Daily KBOS (2022-3)'!AR33+'Daily KBED (2022-3)'!AR33)/2</f>
        <v>1.1500000000000001</v>
      </c>
    </row>
    <row r="34" spans="1:34" x14ac:dyDescent="0.25">
      <c r="A34" s="1">
        <v>44800</v>
      </c>
      <c r="B34">
        <f>('Daily KBOS (2022-3)'!B34+'Daily KBED (2022-3)'!B34)/2</f>
        <v>0</v>
      </c>
      <c r="C34">
        <f>('Daily KBOS (2022-3)'!C34+'Daily KBED (2022-3)'!C34)/2</f>
        <v>0</v>
      </c>
      <c r="D34">
        <f>('Daily KBOS (2022-3)'!D34+'Daily KBED (2022-3)'!D34)/2</f>
        <v>0</v>
      </c>
      <c r="E34">
        <f>('Daily KBOS (2022-3)'!E34+'Daily KBED (2022-3)'!E34)/2</f>
        <v>0</v>
      </c>
      <c r="F34">
        <f>('Daily KBOS (2022-3)'!F34+'Daily KBED (2022-3)'!F34)/2</f>
        <v>0</v>
      </c>
      <c r="G34">
        <f>('Daily KBOS (2022-3)'!G34+'Daily KBED (2022-3)'!G34)/2</f>
        <v>0</v>
      </c>
      <c r="H34">
        <f>('Daily KBOS (2022-3)'!H34+'Daily KBED (2022-3)'!H34)/2</f>
        <v>0</v>
      </c>
      <c r="I34">
        <f>('Daily KBOS (2022-3)'!I34+'Daily KBED (2022-3)'!I34)/2</f>
        <v>0</v>
      </c>
      <c r="J34">
        <f>('Daily KBOS (2022-3)'!J34+'Daily KBED (2022-3)'!J34)/2</f>
        <v>0</v>
      </c>
      <c r="K34">
        <f>('Daily KBOS (2022-3)'!K34+'Daily KBED (2022-3)'!K34)/2</f>
        <v>0</v>
      </c>
      <c r="L34">
        <f>('Daily KBOS (2022-3)'!L34+'Daily KBED (2022-3)'!L34)/2</f>
        <v>0</v>
      </c>
      <c r="M34">
        <f>('Daily KBOS (2022-3)'!M34+'Daily KBED (2022-3)'!M34)/2</f>
        <v>0</v>
      </c>
      <c r="N34">
        <f>('Daily KBOS (2022-3)'!N34+'Daily KBED (2022-3)'!N34)/2</f>
        <v>0</v>
      </c>
      <c r="O34">
        <f>('Daily KBOS (2022-3)'!T34+'Daily KBED (2022-3)'!T34)/2</f>
        <v>0</v>
      </c>
      <c r="P34">
        <f>('Daily KBOS (2022-3)'!U34+'Daily KBED (2022-3)'!U34)/2</f>
        <v>0</v>
      </c>
      <c r="Q34">
        <f>('Daily KBOS (2022-3)'!V34+'Daily KBED (2022-3)'!V34)/2</f>
        <v>0</v>
      </c>
      <c r="R34">
        <f>('Daily KBOS (2022-3)'!W34+'Daily KBED (2022-3)'!W34)/2</f>
        <v>0</v>
      </c>
      <c r="S34">
        <f>('Daily KBOS (2022-3)'!X34+'Daily KBED (2022-3)'!X34)/2</f>
        <v>0</v>
      </c>
      <c r="T34">
        <f>('Daily KBOS (2022-3)'!Y34+'Daily KBED (2022-3)'!Y34)/2</f>
        <v>0</v>
      </c>
      <c r="U34">
        <f>('Daily KBOS (2022-3)'!Z34+'Daily KBED (2022-3)'!Z34)/2</f>
        <v>0</v>
      </c>
      <c r="V34">
        <f>('Daily KBOS (2022-3)'!AA34+'Daily KBED (2022-3)'!AA34)/2</f>
        <v>0</v>
      </c>
      <c r="W34">
        <f>('Daily KBOS (2022-3)'!AG34+'Daily KBED (2022-3)'!AG34)/2</f>
        <v>0</v>
      </c>
      <c r="X34">
        <f>('Daily KBOS (2022-3)'!AH34+'Daily KBED (2022-3)'!AH34)/2</f>
        <v>0</v>
      </c>
      <c r="Y34">
        <f>('Daily KBOS (2022-3)'!AI34+'Daily KBED (2022-3)'!AI34)/2</f>
        <v>0</v>
      </c>
      <c r="Z34">
        <f>('Daily KBOS (2022-3)'!AJ34+'Daily KBED (2022-3)'!AJ34)/2</f>
        <v>0</v>
      </c>
      <c r="AA34">
        <f>('Daily KBOS (2022-3)'!AK34+'Daily KBED (2022-3)'!AK34)/2</f>
        <v>0</v>
      </c>
      <c r="AB34">
        <f>('Daily KBOS (2022-3)'!AL34+'Daily KBED (2022-3)'!AL34)/2</f>
        <v>0</v>
      </c>
      <c r="AC34">
        <f>('Daily KBOS (2022-3)'!AM34+'Daily KBED (2022-3)'!AM34)/2</f>
        <v>0</v>
      </c>
      <c r="AD34">
        <f>('Daily KBOS (2022-3)'!AN34+'Daily KBED (2022-3)'!AN34)/2</f>
        <v>0</v>
      </c>
      <c r="AE34">
        <f>('Daily KBOS (2022-3)'!AO34+'Daily KBED (2022-3)'!AO34)/2</f>
        <v>0.05</v>
      </c>
      <c r="AF34">
        <f>('Daily KBOS (2022-3)'!AP34+'Daily KBED (2022-3)'!AP34)/2</f>
        <v>0.2</v>
      </c>
      <c r="AG34">
        <f>('Daily KBOS (2022-3)'!AQ34+'Daily KBED (2022-3)'!AQ34)/2</f>
        <v>0.6</v>
      </c>
      <c r="AH34">
        <f>('Daily KBOS (2022-3)'!AR34+'Daily KBED (2022-3)'!AR34)/2</f>
        <v>1.1000000000000001</v>
      </c>
    </row>
    <row r="35" spans="1:34" x14ac:dyDescent="0.25">
      <c r="A35" s="1">
        <v>44801</v>
      </c>
      <c r="B35">
        <f>('Daily KBOS (2022-3)'!B35+'Daily KBED (2022-3)'!B35)/2</f>
        <v>0</v>
      </c>
      <c r="C35">
        <f>('Daily KBOS (2022-3)'!C35+'Daily KBED (2022-3)'!C35)/2</f>
        <v>0</v>
      </c>
      <c r="D35">
        <f>('Daily KBOS (2022-3)'!D35+'Daily KBED (2022-3)'!D35)/2</f>
        <v>0</v>
      </c>
      <c r="E35">
        <f>('Daily KBOS (2022-3)'!E35+'Daily KBED (2022-3)'!E35)/2</f>
        <v>0</v>
      </c>
      <c r="F35">
        <f>('Daily KBOS (2022-3)'!F35+'Daily KBED (2022-3)'!F35)/2</f>
        <v>0</v>
      </c>
      <c r="G35">
        <f>('Daily KBOS (2022-3)'!G35+'Daily KBED (2022-3)'!G35)/2</f>
        <v>0</v>
      </c>
      <c r="H35">
        <f>('Daily KBOS (2022-3)'!H35+'Daily KBED (2022-3)'!H35)/2</f>
        <v>0</v>
      </c>
      <c r="I35">
        <f>('Daily KBOS (2022-3)'!I35+'Daily KBED (2022-3)'!I35)/2</f>
        <v>0</v>
      </c>
      <c r="J35">
        <f>('Daily KBOS (2022-3)'!J35+'Daily KBED (2022-3)'!J35)/2</f>
        <v>0</v>
      </c>
      <c r="K35">
        <f>('Daily KBOS (2022-3)'!K35+'Daily KBED (2022-3)'!K35)/2</f>
        <v>0</v>
      </c>
      <c r="L35">
        <f>('Daily KBOS (2022-3)'!L35+'Daily KBED (2022-3)'!L35)/2</f>
        <v>0</v>
      </c>
      <c r="M35">
        <f>('Daily KBOS (2022-3)'!M35+'Daily KBED (2022-3)'!M35)/2</f>
        <v>0</v>
      </c>
      <c r="N35">
        <f>('Daily KBOS (2022-3)'!N35+'Daily KBED (2022-3)'!N35)/2</f>
        <v>0</v>
      </c>
      <c r="O35">
        <f>('Daily KBOS (2022-3)'!T35+'Daily KBED (2022-3)'!T35)/2</f>
        <v>0</v>
      </c>
      <c r="P35">
        <f>('Daily KBOS (2022-3)'!U35+'Daily KBED (2022-3)'!U35)/2</f>
        <v>0</v>
      </c>
      <c r="Q35">
        <f>('Daily KBOS (2022-3)'!V35+'Daily KBED (2022-3)'!V35)/2</f>
        <v>0</v>
      </c>
      <c r="R35">
        <f>('Daily KBOS (2022-3)'!W35+'Daily KBED (2022-3)'!W35)/2</f>
        <v>0</v>
      </c>
      <c r="S35">
        <f>('Daily KBOS (2022-3)'!X35+'Daily KBED (2022-3)'!X35)/2</f>
        <v>0</v>
      </c>
      <c r="T35">
        <f>('Daily KBOS (2022-3)'!Y35+'Daily KBED (2022-3)'!Y35)/2</f>
        <v>0</v>
      </c>
      <c r="U35">
        <f>('Daily KBOS (2022-3)'!Z35+'Daily KBED (2022-3)'!Z35)/2</f>
        <v>0</v>
      </c>
      <c r="V35">
        <f>('Daily KBOS (2022-3)'!AA35+'Daily KBED (2022-3)'!AA35)/2</f>
        <v>0</v>
      </c>
      <c r="W35">
        <f>('Daily KBOS (2022-3)'!AG35+'Daily KBED (2022-3)'!AG35)/2</f>
        <v>0</v>
      </c>
      <c r="X35">
        <f>('Daily KBOS (2022-3)'!AH35+'Daily KBED (2022-3)'!AH35)/2</f>
        <v>0</v>
      </c>
      <c r="Y35">
        <f>('Daily KBOS (2022-3)'!AI35+'Daily KBED (2022-3)'!AI35)/2</f>
        <v>0.05</v>
      </c>
      <c r="Z35">
        <f>('Daily KBOS (2022-3)'!AJ35+'Daily KBED (2022-3)'!AJ35)/2</f>
        <v>0.05</v>
      </c>
      <c r="AA35">
        <f>('Daily KBOS (2022-3)'!AK35+'Daily KBED (2022-3)'!AK35)/2</f>
        <v>0.15</v>
      </c>
      <c r="AB35">
        <f>('Daily KBOS (2022-3)'!AL35+'Daily KBED (2022-3)'!AL35)/2</f>
        <v>0.25</v>
      </c>
      <c r="AC35">
        <f>('Daily KBOS (2022-3)'!AM35+'Daily KBED (2022-3)'!AM35)/2</f>
        <v>0.4</v>
      </c>
      <c r="AD35">
        <f>('Daily KBOS (2022-3)'!AN35+'Daily KBED (2022-3)'!AN35)/2</f>
        <v>0.5</v>
      </c>
      <c r="AE35">
        <f>('Daily KBOS (2022-3)'!AO35+'Daily KBED (2022-3)'!AO35)/2</f>
        <v>0.79999999999999993</v>
      </c>
      <c r="AF35">
        <f>('Daily KBOS (2022-3)'!AP35+'Daily KBED (2022-3)'!AP35)/2</f>
        <v>1.1499999999999999</v>
      </c>
      <c r="AG35">
        <f>('Daily KBOS (2022-3)'!AQ35+'Daily KBED (2022-3)'!AQ35)/2</f>
        <v>1.55</v>
      </c>
      <c r="AH35">
        <f>('Daily KBOS (2022-3)'!AR35+'Daily KBED (2022-3)'!AR35)/2</f>
        <v>2.0499999999999998</v>
      </c>
    </row>
    <row r="36" spans="1:34" x14ac:dyDescent="0.25">
      <c r="A36" s="1">
        <v>44802</v>
      </c>
      <c r="B36">
        <f>('Daily KBOS (2022-3)'!B36+'Daily KBED (2022-3)'!B36)/2</f>
        <v>0</v>
      </c>
      <c r="C36">
        <f>('Daily KBOS (2022-3)'!C36+'Daily KBED (2022-3)'!C36)/2</f>
        <v>0</v>
      </c>
      <c r="D36">
        <f>('Daily KBOS (2022-3)'!D36+'Daily KBED (2022-3)'!D36)/2</f>
        <v>0</v>
      </c>
      <c r="E36">
        <f>('Daily KBOS (2022-3)'!E36+'Daily KBED (2022-3)'!E36)/2</f>
        <v>0</v>
      </c>
      <c r="F36">
        <f>('Daily KBOS (2022-3)'!F36+'Daily KBED (2022-3)'!F36)/2</f>
        <v>0</v>
      </c>
      <c r="G36">
        <f>('Daily KBOS (2022-3)'!G36+'Daily KBED (2022-3)'!G36)/2</f>
        <v>0</v>
      </c>
      <c r="H36">
        <f>('Daily KBOS (2022-3)'!H36+'Daily KBED (2022-3)'!H36)/2</f>
        <v>0</v>
      </c>
      <c r="I36">
        <f>('Daily KBOS (2022-3)'!I36+'Daily KBED (2022-3)'!I36)/2</f>
        <v>0</v>
      </c>
      <c r="J36">
        <f>('Daily KBOS (2022-3)'!J36+'Daily KBED (2022-3)'!J36)/2</f>
        <v>0</v>
      </c>
      <c r="K36">
        <f>('Daily KBOS (2022-3)'!K36+'Daily KBED (2022-3)'!K36)/2</f>
        <v>0</v>
      </c>
      <c r="L36">
        <f>('Daily KBOS (2022-3)'!L36+'Daily KBED (2022-3)'!L36)/2</f>
        <v>0</v>
      </c>
      <c r="M36">
        <f>('Daily KBOS (2022-3)'!M36+'Daily KBED (2022-3)'!M36)/2</f>
        <v>0</v>
      </c>
      <c r="N36">
        <f>('Daily KBOS (2022-3)'!N36+'Daily KBED (2022-3)'!N36)/2</f>
        <v>0</v>
      </c>
      <c r="O36">
        <f>('Daily KBOS (2022-3)'!T36+'Daily KBED (2022-3)'!T36)/2</f>
        <v>0</v>
      </c>
      <c r="P36">
        <f>('Daily KBOS (2022-3)'!U36+'Daily KBED (2022-3)'!U36)/2</f>
        <v>0</v>
      </c>
      <c r="Q36">
        <f>('Daily KBOS (2022-3)'!V36+'Daily KBED (2022-3)'!V36)/2</f>
        <v>0</v>
      </c>
      <c r="R36">
        <f>('Daily KBOS (2022-3)'!W36+'Daily KBED (2022-3)'!W36)/2</f>
        <v>0</v>
      </c>
      <c r="S36">
        <f>('Daily KBOS (2022-3)'!X36+'Daily KBED (2022-3)'!X36)/2</f>
        <v>0</v>
      </c>
      <c r="T36">
        <f>('Daily KBOS (2022-3)'!Y36+'Daily KBED (2022-3)'!Y36)/2</f>
        <v>0</v>
      </c>
      <c r="U36">
        <f>('Daily KBOS (2022-3)'!Z36+'Daily KBED (2022-3)'!Z36)/2</f>
        <v>0</v>
      </c>
      <c r="V36">
        <f>('Daily KBOS (2022-3)'!AA36+'Daily KBED (2022-3)'!AA36)/2</f>
        <v>0</v>
      </c>
      <c r="W36">
        <f>('Daily KBOS (2022-3)'!AG36+'Daily KBED (2022-3)'!AG36)/2</f>
        <v>0</v>
      </c>
      <c r="X36">
        <f>('Daily KBOS (2022-3)'!AH36+'Daily KBED (2022-3)'!AH36)/2</f>
        <v>0</v>
      </c>
      <c r="Y36">
        <f>('Daily KBOS (2022-3)'!AI36+'Daily KBED (2022-3)'!AI36)/2</f>
        <v>0</v>
      </c>
      <c r="Z36">
        <f>('Daily KBOS (2022-3)'!AJ36+'Daily KBED (2022-3)'!AJ36)/2</f>
        <v>0</v>
      </c>
      <c r="AA36">
        <f>('Daily KBOS (2022-3)'!AK36+'Daily KBED (2022-3)'!AK36)/2</f>
        <v>0</v>
      </c>
      <c r="AB36">
        <f>('Daily KBOS (2022-3)'!AL36+'Daily KBED (2022-3)'!AL36)/2</f>
        <v>0.1</v>
      </c>
      <c r="AC36">
        <f>('Daily KBOS (2022-3)'!AM36+'Daily KBED (2022-3)'!AM36)/2</f>
        <v>0.25</v>
      </c>
      <c r="AD36">
        <f>('Daily KBOS (2022-3)'!AN36+'Daily KBED (2022-3)'!AN36)/2</f>
        <v>0.5</v>
      </c>
      <c r="AE36">
        <f>('Daily KBOS (2022-3)'!AO36+'Daily KBED (2022-3)'!AO36)/2</f>
        <v>0.75</v>
      </c>
      <c r="AF36">
        <f>('Daily KBOS (2022-3)'!AP36+'Daily KBED (2022-3)'!AP36)/2</f>
        <v>1.0499999999999998</v>
      </c>
      <c r="AG36">
        <f>('Daily KBOS (2022-3)'!AQ36+'Daily KBED (2022-3)'!AQ36)/2</f>
        <v>1.4</v>
      </c>
      <c r="AH36">
        <f>('Daily KBOS (2022-3)'!AR36+'Daily KBED (2022-3)'!AR36)/2</f>
        <v>1.75</v>
      </c>
    </row>
    <row r="37" spans="1:34" x14ac:dyDescent="0.25">
      <c r="A37" s="1">
        <v>44803</v>
      </c>
      <c r="B37">
        <f>('Daily KBOS (2022-3)'!B37+'Daily KBED (2022-3)'!B37)/2</f>
        <v>0</v>
      </c>
      <c r="C37">
        <f>('Daily KBOS (2022-3)'!C37+'Daily KBED (2022-3)'!C37)/2</f>
        <v>0</v>
      </c>
      <c r="D37">
        <f>('Daily KBOS (2022-3)'!D37+'Daily KBED (2022-3)'!D37)/2</f>
        <v>0</v>
      </c>
      <c r="E37">
        <f>('Daily KBOS (2022-3)'!E37+'Daily KBED (2022-3)'!E37)/2</f>
        <v>0</v>
      </c>
      <c r="F37">
        <f>('Daily KBOS (2022-3)'!F37+'Daily KBED (2022-3)'!F37)/2</f>
        <v>0</v>
      </c>
      <c r="G37">
        <f>('Daily KBOS (2022-3)'!G37+'Daily KBED (2022-3)'!G37)/2</f>
        <v>0</v>
      </c>
      <c r="H37">
        <f>('Daily KBOS (2022-3)'!H37+'Daily KBED (2022-3)'!H37)/2</f>
        <v>0</v>
      </c>
      <c r="I37">
        <f>('Daily KBOS (2022-3)'!I37+'Daily KBED (2022-3)'!I37)/2</f>
        <v>0</v>
      </c>
      <c r="J37">
        <f>('Daily KBOS (2022-3)'!J37+'Daily KBED (2022-3)'!J37)/2</f>
        <v>0</v>
      </c>
      <c r="K37">
        <f>('Daily KBOS (2022-3)'!K37+'Daily KBED (2022-3)'!K37)/2</f>
        <v>0</v>
      </c>
      <c r="L37">
        <f>('Daily KBOS (2022-3)'!L37+'Daily KBED (2022-3)'!L37)/2</f>
        <v>0</v>
      </c>
      <c r="M37">
        <f>('Daily KBOS (2022-3)'!M37+'Daily KBED (2022-3)'!M37)/2</f>
        <v>0</v>
      </c>
      <c r="N37">
        <f>('Daily KBOS (2022-3)'!N37+'Daily KBED (2022-3)'!N37)/2</f>
        <v>0</v>
      </c>
      <c r="O37">
        <f>('Daily KBOS (2022-3)'!T37+'Daily KBED (2022-3)'!T37)/2</f>
        <v>0</v>
      </c>
      <c r="P37">
        <f>('Daily KBOS (2022-3)'!U37+'Daily KBED (2022-3)'!U37)/2</f>
        <v>0</v>
      </c>
      <c r="Q37">
        <f>('Daily KBOS (2022-3)'!V37+'Daily KBED (2022-3)'!V37)/2</f>
        <v>0</v>
      </c>
      <c r="R37">
        <f>('Daily KBOS (2022-3)'!W37+'Daily KBED (2022-3)'!W37)/2</f>
        <v>0</v>
      </c>
      <c r="S37">
        <f>('Daily KBOS (2022-3)'!X37+'Daily KBED (2022-3)'!X37)/2</f>
        <v>0</v>
      </c>
      <c r="T37">
        <f>('Daily KBOS (2022-3)'!Y37+'Daily KBED (2022-3)'!Y37)/2</f>
        <v>0</v>
      </c>
      <c r="U37">
        <f>('Daily KBOS (2022-3)'!Z37+'Daily KBED (2022-3)'!Z37)/2</f>
        <v>0</v>
      </c>
      <c r="V37">
        <f>('Daily KBOS (2022-3)'!AA37+'Daily KBED (2022-3)'!AA37)/2</f>
        <v>0</v>
      </c>
      <c r="W37">
        <f>('Daily KBOS (2022-3)'!AG37+'Daily KBED (2022-3)'!AG37)/2</f>
        <v>0</v>
      </c>
      <c r="X37">
        <f>('Daily KBOS (2022-3)'!AH37+'Daily KBED (2022-3)'!AH37)/2</f>
        <v>0</v>
      </c>
      <c r="Y37">
        <f>('Daily KBOS (2022-3)'!AI37+'Daily KBED (2022-3)'!AI37)/2</f>
        <v>0</v>
      </c>
      <c r="Z37">
        <f>('Daily KBOS (2022-3)'!AJ37+'Daily KBED (2022-3)'!AJ37)/2</f>
        <v>0</v>
      </c>
      <c r="AA37">
        <f>('Daily KBOS (2022-3)'!AK37+'Daily KBED (2022-3)'!AK37)/2</f>
        <v>0</v>
      </c>
      <c r="AB37">
        <f>('Daily KBOS (2022-3)'!AL37+'Daily KBED (2022-3)'!AL37)/2</f>
        <v>0</v>
      </c>
      <c r="AC37">
        <f>('Daily KBOS (2022-3)'!AM37+'Daily KBED (2022-3)'!AM37)/2</f>
        <v>0</v>
      </c>
      <c r="AD37">
        <f>('Daily KBOS (2022-3)'!AN37+'Daily KBED (2022-3)'!AN37)/2</f>
        <v>0</v>
      </c>
      <c r="AE37">
        <f>('Daily KBOS (2022-3)'!AO37+'Daily KBED (2022-3)'!AO37)/2</f>
        <v>0</v>
      </c>
      <c r="AF37">
        <f>('Daily KBOS (2022-3)'!AP37+'Daily KBED (2022-3)'!AP37)/2</f>
        <v>0</v>
      </c>
      <c r="AG37">
        <f>('Daily KBOS (2022-3)'!AQ37+'Daily KBED (2022-3)'!AQ37)/2</f>
        <v>0</v>
      </c>
      <c r="AH37">
        <f>('Daily KBOS (2022-3)'!AR37+'Daily KBED (2022-3)'!AR37)/2</f>
        <v>0</v>
      </c>
    </row>
    <row r="38" spans="1:34" x14ac:dyDescent="0.25">
      <c r="A38" s="1">
        <v>44804</v>
      </c>
      <c r="B38">
        <f>('Daily KBOS (2022-3)'!B38+'Daily KBED (2022-3)'!B38)/2</f>
        <v>0</v>
      </c>
      <c r="C38">
        <f>('Daily KBOS (2022-3)'!C38+'Daily KBED (2022-3)'!C38)/2</f>
        <v>0</v>
      </c>
      <c r="D38">
        <f>('Daily KBOS (2022-3)'!D38+'Daily KBED (2022-3)'!D38)/2</f>
        <v>0</v>
      </c>
      <c r="E38">
        <f>('Daily KBOS (2022-3)'!E38+'Daily KBED (2022-3)'!E38)/2</f>
        <v>0</v>
      </c>
      <c r="F38">
        <f>('Daily KBOS (2022-3)'!F38+'Daily KBED (2022-3)'!F38)/2</f>
        <v>0</v>
      </c>
      <c r="G38">
        <f>('Daily KBOS (2022-3)'!G38+'Daily KBED (2022-3)'!G38)/2</f>
        <v>0</v>
      </c>
      <c r="H38">
        <f>('Daily KBOS (2022-3)'!H38+'Daily KBED (2022-3)'!H38)/2</f>
        <v>0</v>
      </c>
      <c r="I38">
        <f>('Daily KBOS (2022-3)'!I38+'Daily KBED (2022-3)'!I38)/2</f>
        <v>0</v>
      </c>
      <c r="J38">
        <f>('Daily KBOS (2022-3)'!J38+'Daily KBED (2022-3)'!J38)/2</f>
        <v>0</v>
      </c>
      <c r="K38">
        <f>('Daily KBOS (2022-3)'!K38+'Daily KBED (2022-3)'!K38)/2</f>
        <v>0</v>
      </c>
      <c r="L38">
        <f>('Daily KBOS (2022-3)'!L38+'Daily KBED (2022-3)'!L38)/2</f>
        <v>0</v>
      </c>
      <c r="M38">
        <f>('Daily KBOS (2022-3)'!M38+'Daily KBED (2022-3)'!M38)/2</f>
        <v>0</v>
      </c>
      <c r="N38">
        <f>('Daily KBOS (2022-3)'!N38+'Daily KBED (2022-3)'!N38)/2</f>
        <v>0</v>
      </c>
      <c r="O38">
        <f>('Daily KBOS (2022-3)'!T38+'Daily KBED (2022-3)'!T38)/2</f>
        <v>0</v>
      </c>
      <c r="P38">
        <f>('Daily KBOS (2022-3)'!U38+'Daily KBED (2022-3)'!U38)/2</f>
        <v>0</v>
      </c>
      <c r="Q38">
        <f>('Daily KBOS (2022-3)'!V38+'Daily KBED (2022-3)'!V38)/2</f>
        <v>0</v>
      </c>
      <c r="R38">
        <f>('Daily KBOS (2022-3)'!W38+'Daily KBED (2022-3)'!W38)/2</f>
        <v>0</v>
      </c>
      <c r="S38">
        <f>('Daily KBOS (2022-3)'!X38+'Daily KBED (2022-3)'!X38)/2</f>
        <v>0</v>
      </c>
      <c r="T38">
        <f>('Daily KBOS (2022-3)'!Y38+'Daily KBED (2022-3)'!Y38)/2</f>
        <v>0</v>
      </c>
      <c r="U38">
        <f>('Daily KBOS (2022-3)'!Z38+'Daily KBED (2022-3)'!Z38)/2</f>
        <v>0</v>
      </c>
      <c r="V38">
        <f>('Daily KBOS (2022-3)'!AA38+'Daily KBED (2022-3)'!AA38)/2</f>
        <v>0</v>
      </c>
      <c r="W38">
        <f>('Daily KBOS (2022-3)'!AG38+'Daily KBED (2022-3)'!AG38)/2</f>
        <v>0</v>
      </c>
      <c r="X38">
        <f>('Daily KBOS (2022-3)'!AH38+'Daily KBED (2022-3)'!AH38)/2</f>
        <v>0</v>
      </c>
      <c r="Y38">
        <f>('Daily KBOS (2022-3)'!AI38+'Daily KBED (2022-3)'!AI38)/2</f>
        <v>0</v>
      </c>
      <c r="Z38">
        <f>('Daily KBOS (2022-3)'!AJ38+'Daily KBED (2022-3)'!AJ38)/2</f>
        <v>0.05</v>
      </c>
      <c r="AA38">
        <f>('Daily KBOS (2022-3)'!AK38+'Daily KBED (2022-3)'!AK38)/2</f>
        <v>0.1</v>
      </c>
      <c r="AB38">
        <f>('Daily KBOS (2022-3)'!AL38+'Daily KBED (2022-3)'!AL38)/2</f>
        <v>0.15</v>
      </c>
      <c r="AC38">
        <f>('Daily KBOS (2022-3)'!AM38+'Daily KBED (2022-3)'!AM38)/2</f>
        <v>0.2</v>
      </c>
      <c r="AD38">
        <f>('Daily KBOS (2022-3)'!AN38+'Daily KBED (2022-3)'!AN38)/2</f>
        <v>0.3</v>
      </c>
      <c r="AE38">
        <f>('Daily KBOS (2022-3)'!AO38+'Daily KBED (2022-3)'!AO38)/2</f>
        <v>0.35</v>
      </c>
      <c r="AF38">
        <f>('Daily KBOS (2022-3)'!AP38+'Daily KBED (2022-3)'!AP38)/2</f>
        <v>0.45</v>
      </c>
      <c r="AG38">
        <f>('Daily KBOS (2022-3)'!AQ38+'Daily KBED (2022-3)'!AQ38)/2</f>
        <v>0.55000000000000004</v>
      </c>
      <c r="AH38">
        <f>('Daily KBOS (2022-3)'!AR38+'Daily KBED (2022-3)'!AR38)/2</f>
        <v>0.7</v>
      </c>
    </row>
    <row r="39" spans="1:34" x14ac:dyDescent="0.25">
      <c r="A39" s="1">
        <v>44805</v>
      </c>
      <c r="B39">
        <f>('Daily KBOS (2022-3)'!B39+'Daily KBED (2022-3)'!B39)/2</f>
        <v>0</v>
      </c>
      <c r="C39">
        <f>('Daily KBOS (2022-3)'!C39+'Daily KBED (2022-3)'!C39)/2</f>
        <v>0</v>
      </c>
      <c r="D39">
        <f>('Daily KBOS (2022-3)'!D39+'Daily KBED (2022-3)'!D39)/2</f>
        <v>0</v>
      </c>
      <c r="E39">
        <f>('Daily KBOS (2022-3)'!E39+'Daily KBED (2022-3)'!E39)/2</f>
        <v>0</v>
      </c>
      <c r="F39">
        <f>('Daily KBOS (2022-3)'!F39+'Daily KBED (2022-3)'!F39)/2</f>
        <v>0</v>
      </c>
      <c r="G39">
        <f>('Daily KBOS (2022-3)'!G39+'Daily KBED (2022-3)'!G39)/2</f>
        <v>0</v>
      </c>
      <c r="H39">
        <f>('Daily KBOS (2022-3)'!H39+'Daily KBED (2022-3)'!H39)/2</f>
        <v>0</v>
      </c>
      <c r="I39">
        <f>('Daily KBOS (2022-3)'!I39+'Daily KBED (2022-3)'!I39)/2</f>
        <v>0</v>
      </c>
      <c r="J39">
        <f>('Daily KBOS (2022-3)'!J39+'Daily KBED (2022-3)'!J39)/2</f>
        <v>0</v>
      </c>
      <c r="K39">
        <f>('Daily KBOS (2022-3)'!K39+'Daily KBED (2022-3)'!K39)/2</f>
        <v>0</v>
      </c>
      <c r="L39">
        <f>('Daily KBOS (2022-3)'!L39+'Daily KBED (2022-3)'!L39)/2</f>
        <v>0</v>
      </c>
      <c r="M39">
        <f>('Daily KBOS (2022-3)'!M39+'Daily KBED (2022-3)'!M39)/2</f>
        <v>0</v>
      </c>
      <c r="N39">
        <f>('Daily KBOS (2022-3)'!N39+'Daily KBED (2022-3)'!N39)/2</f>
        <v>0</v>
      </c>
      <c r="O39">
        <f>('Daily KBOS (2022-3)'!T39+'Daily KBED (2022-3)'!T39)/2</f>
        <v>0</v>
      </c>
      <c r="P39">
        <f>('Daily KBOS (2022-3)'!U39+'Daily KBED (2022-3)'!U39)/2</f>
        <v>0</v>
      </c>
      <c r="Q39">
        <f>('Daily KBOS (2022-3)'!V39+'Daily KBED (2022-3)'!V39)/2</f>
        <v>0</v>
      </c>
      <c r="R39">
        <f>('Daily KBOS (2022-3)'!W39+'Daily KBED (2022-3)'!W39)/2</f>
        <v>0</v>
      </c>
      <c r="S39">
        <f>('Daily KBOS (2022-3)'!X39+'Daily KBED (2022-3)'!X39)/2</f>
        <v>0</v>
      </c>
      <c r="T39">
        <f>('Daily KBOS (2022-3)'!Y39+'Daily KBED (2022-3)'!Y39)/2</f>
        <v>0</v>
      </c>
      <c r="U39">
        <f>('Daily KBOS (2022-3)'!Z39+'Daily KBED (2022-3)'!Z39)/2</f>
        <v>0</v>
      </c>
      <c r="V39">
        <f>('Daily KBOS (2022-3)'!AA39+'Daily KBED (2022-3)'!AA39)/2</f>
        <v>0.05</v>
      </c>
      <c r="W39">
        <f>('Daily KBOS (2022-3)'!AG39+'Daily KBED (2022-3)'!AG39)/2</f>
        <v>0.15</v>
      </c>
      <c r="X39">
        <f>('Daily KBOS (2022-3)'!AH39+'Daily KBED (2022-3)'!AH39)/2</f>
        <v>0.25</v>
      </c>
      <c r="Y39">
        <f>('Daily KBOS (2022-3)'!AI39+'Daily KBED (2022-3)'!AI39)/2</f>
        <v>0.4</v>
      </c>
      <c r="Z39">
        <f>('Daily KBOS (2022-3)'!AJ39+'Daily KBED (2022-3)'!AJ39)/2</f>
        <v>0.6</v>
      </c>
      <c r="AA39">
        <f>('Daily KBOS (2022-3)'!AK39+'Daily KBED (2022-3)'!AK39)/2</f>
        <v>0.8</v>
      </c>
      <c r="AB39">
        <f>('Daily KBOS (2022-3)'!AL39+'Daily KBED (2022-3)'!AL39)/2</f>
        <v>1</v>
      </c>
      <c r="AC39">
        <f>('Daily KBOS (2022-3)'!AM39+'Daily KBED (2022-3)'!AM39)/2</f>
        <v>1.25</v>
      </c>
      <c r="AD39">
        <f>('Daily KBOS (2022-3)'!AN39+'Daily KBED (2022-3)'!AN39)/2</f>
        <v>1.55</v>
      </c>
      <c r="AE39">
        <f>('Daily KBOS (2022-3)'!AO39+'Daily KBED (2022-3)'!AO39)/2</f>
        <v>1.85</v>
      </c>
      <c r="AF39">
        <f>('Daily KBOS (2022-3)'!AP39+'Daily KBED (2022-3)'!AP39)/2</f>
        <v>2.2999999999999998</v>
      </c>
      <c r="AG39">
        <f>('Daily KBOS (2022-3)'!AQ39+'Daily KBED (2022-3)'!AQ39)/2</f>
        <v>2.7</v>
      </c>
      <c r="AH39">
        <f>('Daily KBOS (2022-3)'!AR39+'Daily KBED (2022-3)'!AR39)/2</f>
        <v>3.1999999999999997</v>
      </c>
    </row>
    <row r="40" spans="1:34" x14ac:dyDescent="0.25">
      <c r="A40" s="1">
        <v>44806</v>
      </c>
      <c r="B40">
        <f>('Daily KBOS (2022-3)'!B40+'Daily KBED (2022-3)'!B40)/2</f>
        <v>0</v>
      </c>
      <c r="C40">
        <f>('Daily KBOS (2022-3)'!C40+'Daily KBED (2022-3)'!C40)/2</f>
        <v>0</v>
      </c>
      <c r="D40">
        <f>('Daily KBOS (2022-3)'!D40+'Daily KBED (2022-3)'!D40)/2</f>
        <v>0</v>
      </c>
      <c r="E40">
        <f>('Daily KBOS (2022-3)'!E40+'Daily KBED (2022-3)'!E40)/2</f>
        <v>0</v>
      </c>
      <c r="F40">
        <f>('Daily KBOS (2022-3)'!F40+'Daily KBED (2022-3)'!F40)/2</f>
        <v>0</v>
      </c>
      <c r="G40">
        <f>('Daily KBOS (2022-3)'!G40+'Daily KBED (2022-3)'!G40)/2</f>
        <v>0</v>
      </c>
      <c r="H40">
        <f>('Daily KBOS (2022-3)'!H40+'Daily KBED (2022-3)'!H40)/2</f>
        <v>0</v>
      </c>
      <c r="I40">
        <f>('Daily KBOS (2022-3)'!I40+'Daily KBED (2022-3)'!I40)/2</f>
        <v>0</v>
      </c>
      <c r="J40">
        <f>('Daily KBOS (2022-3)'!J40+'Daily KBED (2022-3)'!J40)/2</f>
        <v>0</v>
      </c>
      <c r="K40">
        <f>('Daily KBOS (2022-3)'!K40+'Daily KBED (2022-3)'!K40)/2</f>
        <v>0.05</v>
      </c>
      <c r="L40">
        <f>('Daily KBOS (2022-3)'!L40+'Daily KBED (2022-3)'!L40)/2</f>
        <v>0.1</v>
      </c>
      <c r="M40">
        <f>('Daily KBOS (2022-3)'!M40+'Daily KBED (2022-3)'!M40)/2</f>
        <v>0.15</v>
      </c>
      <c r="N40">
        <f>('Daily KBOS (2022-3)'!N40+'Daily KBED (2022-3)'!N40)/2</f>
        <v>0.25</v>
      </c>
      <c r="O40">
        <f>('Daily KBOS (2022-3)'!T40+'Daily KBED (2022-3)'!T40)/2</f>
        <v>0.3</v>
      </c>
      <c r="P40">
        <f>('Daily KBOS (2022-3)'!U40+'Daily KBED (2022-3)'!U40)/2</f>
        <v>0.4</v>
      </c>
      <c r="Q40">
        <f>('Daily KBOS (2022-3)'!V40+'Daily KBED (2022-3)'!V40)/2</f>
        <v>0.55000000000000004</v>
      </c>
      <c r="R40">
        <f>('Daily KBOS (2022-3)'!W40+'Daily KBED (2022-3)'!W40)/2</f>
        <v>0.65</v>
      </c>
      <c r="S40">
        <f>('Daily KBOS (2022-3)'!X40+'Daily KBED (2022-3)'!X40)/2</f>
        <v>0.8</v>
      </c>
      <c r="T40">
        <f>('Daily KBOS (2022-3)'!Y40+'Daily KBED (2022-3)'!Y40)/2</f>
        <v>0.95</v>
      </c>
      <c r="U40">
        <f>('Daily KBOS (2022-3)'!Z40+'Daily KBED (2022-3)'!Z40)/2</f>
        <v>1.1499999999999999</v>
      </c>
      <c r="V40">
        <f>('Daily KBOS (2022-3)'!AA40+'Daily KBED (2022-3)'!AA40)/2</f>
        <v>1.4000000000000001</v>
      </c>
      <c r="W40">
        <f>('Daily KBOS (2022-3)'!AG40+'Daily KBED (2022-3)'!AG40)/2</f>
        <v>1.6500000000000001</v>
      </c>
      <c r="X40">
        <f>('Daily KBOS (2022-3)'!AH40+'Daily KBED (2022-3)'!AH40)/2</f>
        <v>1.95</v>
      </c>
      <c r="Y40">
        <f>('Daily KBOS (2022-3)'!AI40+'Daily KBED (2022-3)'!AI40)/2</f>
        <v>2.2999999999999998</v>
      </c>
      <c r="Z40">
        <f>('Daily KBOS (2022-3)'!AJ40+'Daily KBED (2022-3)'!AJ40)/2</f>
        <v>2.7</v>
      </c>
      <c r="AA40">
        <f>('Daily KBOS (2022-3)'!AK40+'Daily KBED (2022-3)'!AK40)/2</f>
        <v>3.1500000000000004</v>
      </c>
      <c r="AB40">
        <f>('Daily KBOS (2022-3)'!AL40+'Daily KBED (2022-3)'!AL40)/2</f>
        <v>3.75</v>
      </c>
      <c r="AC40">
        <f>('Daily KBOS (2022-3)'!AM40+'Daily KBED (2022-3)'!AM40)/2</f>
        <v>4.3499999999999996</v>
      </c>
      <c r="AD40">
        <f>('Daily KBOS (2022-3)'!AN40+'Daily KBED (2022-3)'!AN40)/2</f>
        <v>5</v>
      </c>
      <c r="AE40">
        <f>('Daily KBOS (2022-3)'!AO40+'Daily KBED (2022-3)'!AO40)/2</f>
        <v>5.8</v>
      </c>
      <c r="AF40">
        <f>('Daily KBOS (2022-3)'!AP40+'Daily KBED (2022-3)'!AP40)/2</f>
        <v>6.65</v>
      </c>
      <c r="AG40">
        <f>('Daily KBOS (2022-3)'!AQ40+'Daily KBED (2022-3)'!AQ40)/2</f>
        <v>7.4499999999999993</v>
      </c>
      <c r="AH40">
        <f>('Daily KBOS (2022-3)'!AR40+'Daily KBED (2022-3)'!AR40)/2</f>
        <v>8.35</v>
      </c>
    </row>
    <row r="41" spans="1:34" x14ac:dyDescent="0.25">
      <c r="A41" s="1">
        <v>44807</v>
      </c>
      <c r="B41">
        <f>('Daily KBOS (2022-3)'!B41+'Daily KBED (2022-3)'!B41)/2</f>
        <v>0</v>
      </c>
      <c r="C41">
        <f>('Daily KBOS (2022-3)'!C41+'Daily KBED (2022-3)'!C41)/2</f>
        <v>0</v>
      </c>
      <c r="D41">
        <f>('Daily KBOS (2022-3)'!D41+'Daily KBED (2022-3)'!D41)/2</f>
        <v>0</v>
      </c>
      <c r="E41">
        <f>('Daily KBOS (2022-3)'!E41+'Daily KBED (2022-3)'!E41)/2</f>
        <v>0</v>
      </c>
      <c r="F41">
        <f>('Daily KBOS (2022-3)'!F41+'Daily KBED (2022-3)'!F41)/2</f>
        <v>0</v>
      </c>
      <c r="G41">
        <f>('Daily KBOS (2022-3)'!G41+'Daily KBED (2022-3)'!G41)/2</f>
        <v>0</v>
      </c>
      <c r="H41">
        <f>('Daily KBOS (2022-3)'!H41+'Daily KBED (2022-3)'!H41)/2</f>
        <v>0</v>
      </c>
      <c r="I41">
        <f>('Daily KBOS (2022-3)'!I41+'Daily KBED (2022-3)'!I41)/2</f>
        <v>0</v>
      </c>
      <c r="J41">
        <f>('Daily KBOS (2022-3)'!J41+'Daily KBED (2022-3)'!J41)/2</f>
        <v>0</v>
      </c>
      <c r="K41">
        <f>('Daily KBOS (2022-3)'!K41+'Daily KBED (2022-3)'!K41)/2</f>
        <v>0</v>
      </c>
      <c r="L41">
        <f>('Daily KBOS (2022-3)'!L41+'Daily KBED (2022-3)'!L41)/2</f>
        <v>0</v>
      </c>
      <c r="M41">
        <f>('Daily KBOS (2022-3)'!M41+'Daily KBED (2022-3)'!M41)/2</f>
        <v>0</v>
      </c>
      <c r="N41">
        <f>('Daily KBOS (2022-3)'!N41+'Daily KBED (2022-3)'!N41)/2</f>
        <v>0</v>
      </c>
      <c r="O41">
        <f>('Daily KBOS (2022-3)'!T41+'Daily KBED (2022-3)'!T41)/2</f>
        <v>0</v>
      </c>
      <c r="P41">
        <f>('Daily KBOS (2022-3)'!U41+'Daily KBED (2022-3)'!U41)/2</f>
        <v>0.1</v>
      </c>
      <c r="Q41">
        <f>('Daily KBOS (2022-3)'!V41+'Daily KBED (2022-3)'!V41)/2</f>
        <v>0.2</v>
      </c>
      <c r="R41">
        <f>('Daily KBOS (2022-3)'!W41+'Daily KBED (2022-3)'!W41)/2</f>
        <v>0.3</v>
      </c>
      <c r="S41">
        <f>('Daily KBOS (2022-3)'!X41+'Daily KBED (2022-3)'!X41)/2</f>
        <v>0.45</v>
      </c>
      <c r="T41">
        <f>('Daily KBOS (2022-3)'!Y41+'Daily KBED (2022-3)'!Y41)/2</f>
        <v>0.6</v>
      </c>
      <c r="U41">
        <f>('Daily KBOS (2022-3)'!Z41+'Daily KBED (2022-3)'!Z41)/2</f>
        <v>0.8</v>
      </c>
      <c r="V41">
        <f>('Daily KBOS (2022-3)'!AA41+'Daily KBED (2022-3)'!AA41)/2</f>
        <v>0.95</v>
      </c>
      <c r="W41">
        <f>('Daily KBOS (2022-3)'!AG41+'Daily KBED (2022-3)'!AG41)/2</f>
        <v>1.1000000000000001</v>
      </c>
      <c r="X41">
        <f>('Daily KBOS (2022-3)'!AH41+'Daily KBED (2022-3)'!AH41)/2</f>
        <v>1.4000000000000001</v>
      </c>
      <c r="Y41">
        <f>('Daily KBOS (2022-3)'!AI41+'Daily KBED (2022-3)'!AI41)/2</f>
        <v>1.7</v>
      </c>
      <c r="Z41">
        <f>('Daily KBOS (2022-3)'!AJ41+'Daily KBED (2022-3)'!AJ41)/2</f>
        <v>2.0499999999999998</v>
      </c>
      <c r="AA41">
        <f>('Daily KBOS (2022-3)'!AK41+'Daily KBED (2022-3)'!AK41)/2</f>
        <v>2.4000000000000004</v>
      </c>
      <c r="AB41">
        <f>('Daily KBOS (2022-3)'!AL41+'Daily KBED (2022-3)'!AL41)/2</f>
        <v>2.8</v>
      </c>
      <c r="AC41">
        <f>('Daily KBOS (2022-3)'!AM41+'Daily KBED (2022-3)'!AM41)/2</f>
        <v>3.15</v>
      </c>
      <c r="AD41">
        <f>('Daily KBOS (2022-3)'!AN41+'Daily KBED (2022-3)'!AN41)/2</f>
        <v>3.6</v>
      </c>
      <c r="AE41">
        <f>('Daily KBOS (2022-3)'!AO41+'Daily KBED (2022-3)'!AO41)/2</f>
        <v>4.0999999999999996</v>
      </c>
      <c r="AF41">
        <f>('Daily KBOS (2022-3)'!AP41+'Daily KBED (2022-3)'!AP41)/2</f>
        <v>4.6500000000000004</v>
      </c>
      <c r="AG41">
        <f>('Daily KBOS (2022-3)'!AQ41+'Daily KBED (2022-3)'!AQ41)/2</f>
        <v>5.1999999999999993</v>
      </c>
      <c r="AH41">
        <f>('Daily KBOS (2022-3)'!AR41+'Daily KBED (2022-3)'!AR41)/2</f>
        <v>5.8</v>
      </c>
    </row>
    <row r="42" spans="1:34" x14ac:dyDescent="0.25">
      <c r="A42" s="1">
        <v>44808</v>
      </c>
      <c r="B42">
        <f>('Daily KBOS (2022-3)'!B42+'Daily KBED (2022-3)'!B42)/2</f>
        <v>0</v>
      </c>
      <c r="C42">
        <f>('Daily KBOS (2022-3)'!C42+'Daily KBED (2022-3)'!C42)/2</f>
        <v>0</v>
      </c>
      <c r="D42">
        <f>('Daily KBOS (2022-3)'!D42+'Daily KBED (2022-3)'!D42)/2</f>
        <v>0</v>
      </c>
      <c r="E42">
        <f>('Daily KBOS (2022-3)'!E42+'Daily KBED (2022-3)'!E42)/2</f>
        <v>0</v>
      </c>
      <c r="F42">
        <f>('Daily KBOS (2022-3)'!F42+'Daily KBED (2022-3)'!F42)/2</f>
        <v>0</v>
      </c>
      <c r="G42">
        <f>('Daily KBOS (2022-3)'!G42+'Daily KBED (2022-3)'!G42)/2</f>
        <v>0</v>
      </c>
      <c r="H42">
        <f>('Daily KBOS (2022-3)'!H42+'Daily KBED (2022-3)'!H42)/2</f>
        <v>0</v>
      </c>
      <c r="I42">
        <f>('Daily KBOS (2022-3)'!I42+'Daily KBED (2022-3)'!I42)/2</f>
        <v>0</v>
      </c>
      <c r="J42">
        <f>('Daily KBOS (2022-3)'!J42+'Daily KBED (2022-3)'!J42)/2</f>
        <v>0</v>
      </c>
      <c r="K42">
        <f>('Daily KBOS (2022-3)'!K42+'Daily KBED (2022-3)'!K42)/2</f>
        <v>0</v>
      </c>
      <c r="L42">
        <f>('Daily KBOS (2022-3)'!L42+'Daily KBED (2022-3)'!L42)/2</f>
        <v>0</v>
      </c>
      <c r="M42">
        <f>('Daily KBOS (2022-3)'!M42+'Daily KBED (2022-3)'!M42)/2</f>
        <v>0</v>
      </c>
      <c r="N42">
        <f>('Daily KBOS (2022-3)'!N42+'Daily KBED (2022-3)'!N42)/2</f>
        <v>0</v>
      </c>
      <c r="O42">
        <f>('Daily KBOS (2022-3)'!T42+'Daily KBED (2022-3)'!T42)/2</f>
        <v>0</v>
      </c>
      <c r="P42">
        <f>('Daily KBOS (2022-3)'!U42+'Daily KBED (2022-3)'!U42)/2</f>
        <v>0</v>
      </c>
      <c r="Q42">
        <f>('Daily KBOS (2022-3)'!V42+'Daily KBED (2022-3)'!V42)/2</f>
        <v>0</v>
      </c>
      <c r="R42">
        <f>('Daily KBOS (2022-3)'!W42+'Daily KBED (2022-3)'!W42)/2</f>
        <v>0</v>
      </c>
      <c r="S42">
        <f>('Daily KBOS (2022-3)'!X42+'Daily KBED (2022-3)'!X42)/2</f>
        <v>0</v>
      </c>
      <c r="T42">
        <f>('Daily KBOS (2022-3)'!Y42+'Daily KBED (2022-3)'!Y42)/2</f>
        <v>0</v>
      </c>
      <c r="U42">
        <f>('Daily KBOS (2022-3)'!Z42+'Daily KBED (2022-3)'!Z42)/2</f>
        <v>0</v>
      </c>
      <c r="V42">
        <f>('Daily KBOS (2022-3)'!AA42+'Daily KBED (2022-3)'!AA42)/2</f>
        <v>0</v>
      </c>
      <c r="W42">
        <f>('Daily KBOS (2022-3)'!AG42+'Daily KBED (2022-3)'!AG42)/2</f>
        <v>0</v>
      </c>
      <c r="X42">
        <f>('Daily KBOS (2022-3)'!AH42+'Daily KBED (2022-3)'!AH42)/2</f>
        <v>0</v>
      </c>
      <c r="Y42">
        <f>('Daily KBOS (2022-3)'!AI42+'Daily KBED (2022-3)'!AI42)/2</f>
        <v>0.05</v>
      </c>
      <c r="Z42">
        <f>('Daily KBOS (2022-3)'!AJ42+'Daily KBED (2022-3)'!AJ42)/2</f>
        <v>0.15</v>
      </c>
      <c r="AA42">
        <f>('Daily KBOS (2022-3)'!AK42+'Daily KBED (2022-3)'!AK42)/2</f>
        <v>0.3</v>
      </c>
      <c r="AB42">
        <f>('Daily KBOS (2022-3)'!AL42+'Daily KBED (2022-3)'!AL42)/2</f>
        <v>0.5</v>
      </c>
      <c r="AC42">
        <f>('Daily KBOS (2022-3)'!AM42+'Daily KBED (2022-3)'!AM42)/2</f>
        <v>0.8</v>
      </c>
      <c r="AD42">
        <f>('Daily KBOS (2022-3)'!AN42+'Daily KBED (2022-3)'!AN42)/2</f>
        <v>1.1000000000000001</v>
      </c>
      <c r="AE42">
        <f>('Daily KBOS (2022-3)'!AO42+'Daily KBED (2022-3)'!AO42)/2</f>
        <v>1.45</v>
      </c>
      <c r="AF42">
        <f>('Daily KBOS (2022-3)'!AP42+'Daily KBED (2022-3)'!AP42)/2</f>
        <v>1.75</v>
      </c>
      <c r="AG42">
        <f>('Daily KBOS (2022-3)'!AQ42+'Daily KBED (2022-3)'!AQ42)/2</f>
        <v>2.1</v>
      </c>
      <c r="AH42">
        <f>('Daily KBOS (2022-3)'!AR42+'Daily KBED (2022-3)'!AR42)/2</f>
        <v>2.5</v>
      </c>
    </row>
    <row r="43" spans="1:34" x14ac:dyDescent="0.25">
      <c r="A43" s="1">
        <v>44809</v>
      </c>
      <c r="B43">
        <f>('Daily KBOS (2022-3)'!B43+'Daily KBED (2022-3)'!B43)/2</f>
        <v>0</v>
      </c>
      <c r="C43">
        <f>('Daily KBOS (2022-3)'!C43+'Daily KBED (2022-3)'!C43)/2</f>
        <v>0</v>
      </c>
      <c r="D43">
        <f>('Daily KBOS (2022-3)'!D43+'Daily KBED (2022-3)'!D43)/2</f>
        <v>0</v>
      </c>
      <c r="E43">
        <f>('Daily KBOS (2022-3)'!E43+'Daily KBED (2022-3)'!E43)/2</f>
        <v>0</v>
      </c>
      <c r="F43">
        <f>('Daily KBOS (2022-3)'!F43+'Daily KBED (2022-3)'!F43)/2</f>
        <v>0</v>
      </c>
      <c r="G43">
        <f>('Daily KBOS (2022-3)'!G43+'Daily KBED (2022-3)'!G43)/2</f>
        <v>0</v>
      </c>
      <c r="H43">
        <f>('Daily KBOS (2022-3)'!H43+'Daily KBED (2022-3)'!H43)/2</f>
        <v>0</v>
      </c>
      <c r="I43">
        <f>('Daily KBOS (2022-3)'!I43+'Daily KBED (2022-3)'!I43)/2</f>
        <v>0</v>
      </c>
      <c r="J43">
        <f>('Daily KBOS (2022-3)'!J43+'Daily KBED (2022-3)'!J43)/2</f>
        <v>0</v>
      </c>
      <c r="K43">
        <f>('Daily KBOS (2022-3)'!K43+'Daily KBED (2022-3)'!K43)/2</f>
        <v>0</v>
      </c>
      <c r="L43">
        <f>('Daily KBOS (2022-3)'!L43+'Daily KBED (2022-3)'!L43)/2</f>
        <v>0</v>
      </c>
      <c r="M43">
        <f>('Daily KBOS (2022-3)'!M43+'Daily KBED (2022-3)'!M43)/2</f>
        <v>0</v>
      </c>
      <c r="N43">
        <f>('Daily KBOS (2022-3)'!N43+'Daily KBED (2022-3)'!N43)/2</f>
        <v>0</v>
      </c>
      <c r="O43">
        <f>('Daily KBOS (2022-3)'!T43+'Daily KBED (2022-3)'!T43)/2</f>
        <v>0</v>
      </c>
      <c r="P43">
        <f>('Daily KBOS (2022-3)'!U43+'Daily KBED (2022-3)'!U43)/2</f>
        <v>0</v>
      </c>
      <c r="Q43">
        <f>('Daily KBOS (2022-3)'!V43+'Daily KBED (2022-3)'!V43)/2</f>
        <v>0</v>
      </c>
      <c r="R43">
        <f>('Daily KBOS (2022-3)'!W43+'Daily KBED (2022-3)'!W43)/2</f>
        <v>0</v>
      </c>
      <c r="S43">
        <f>('Daily KBOS (2022-3)'!X43+'Daily KBED (2022-3)'!X43)/2</f>
        <v>0</v>
      </c>
      <c r="T43">
        <f>('Daily KBOS (2022-3)'!Y43+'Daily KBED (2022-3)'!Y43)/2</f>
        <v>0</v>
      </c>
      <c r="U43">
        <f>('Daily KBOS (2022-3)'!Z43+'Daily KBED (2022-3)'!Z43)/2</f>
        <v>0</v>
      </c>
      <c r="V43">
        <f>('Daily KBOS (2022-3)'!AA43+'Daily KBED (2022-3)'!AA43)/2</f>
        <v>0</v>
      </c>
      <c r="W43">
        <f>('Daily KBOS (2022-3)'!AG43+'Daily KBED (2022-3)'!AG43)/2</f>
        <v>0</v>
      </c>
      <c r="X43">
        <f>('Daily KBOS (2022-3)'!AH43+'Daily KBED (2022-3)'!AH43)/2</f>
        <v>0</v>
      </c>
      <c r="Y43">
        <f>('Daily KBOS (2022-3)'!AI43+'Daily KBED (2022-3)'!AI43)/2</f>
        <v>0</v>
      </c>
      <c r="Z43">
        <f>('Daily KBOS (2022-3)'!AJ43+'Daily KBED (2022-3)'!AJ43)/2</f>
        <v>0</v>
      </c>
      <c r="AA43">
        <f>('Daily KBOS (2022-3)'!AK43+'Daily KBED (2022-3)'!AK43)/2</f>
        <v>0.05</v>
      </c>
      <c r="AB43">
        <f>('Daily KBOS (2022-3)'!AL43+'Daily KBED (2022-3)'!AL43)/2</f>
        <v>0.25</v>
      </c>
      <c r="AC43">
        <f>('Daily KBOS (2022-3)'!AM43+'Daily KBED (2022-3)'!AM43)/2</f>
        <v>0.65</v>
      </c>
      <c r="AD43">
        <f>('Daily KBOS (2022-3)'!AN43+'Daily KBED (2022-3)'!AN43)/2</f>
        <v>1.1499999999999999</v>
      </c>
      <c r="AE43">
        <f>('Daily KBOS (2022-3)'!AO43+'Daily KBED (2022-3)'!AO43)/2</f>
        <v>1.7</v>
      </c>
      <c r="AF43">
        <f>('Daily KBOS (2022-3)'!AP43+'Daily KBED (2022-3)'!AP43)/2</f>
        <v>2.2999999999999998</v>
      </c>
      <c r="AG43">
        <f>('Daily KBOS (2022-3)'!AQ43+'Daily KBED (2022-3)'!AQ43)/2</f>
        <v>3</v>
      </c>
      <c r="AH43">
        <f>('Daily KBOS (2022-3)'!AR43+'Daily KBED (2022-3)'!AR43)/2</f>
        <v>3.8</v>
      </c>
    </row>
    <row r="44" spans="1:34" x14ac:dyDescent="0.25">
      <c r="A44" s="1">
        <v>44810</v>
      </c>
      <c r="B44">
        <f>('Daily KBOS (2022-3)'!B44+'Daily KBED (2022-3)'!B44)/2</f>
        <v>0</v>
      </c>
      <c r="C44">
        <f>('Daily KBOS (2022-3)'!C44+'Daily KBED (2022-3)'!C44)/2</f>
        <v>0</v>
      </c>
      <c r="D44">
        <f>('Daily KBOS (2022-3)'!D44+'Daily KBED (2022-3)'!D44)/2</f>
        <v>0</v>
      </c>
      <c r="E44">
        <f>('Daily KBOS (2022-3)'!E44+'Daily KBED (2022-3)'!E44)/2</f>
        <v>0</v>
      </c>
      <c r="F44">
        <f>('Daily KBOS (2022-3)'!F44+'Daily KBED (2022-3)'!F44)/2</f>
        <v>0</v>
      </c>
      <c r="G44">
        <f>('Daily KBOS (2022-3)'!G44+'Daily KBED (2022-3)'!G44)/2</f>
        <v>0</v>
      </c>
      <c r="H44">
        <f>('Daily KBOS (2022-3)'!H44+'Daily KBED (2022-3)'!H44)/2</f>
        <v>0</v>
      </c>
      <c r="I44">
        <f>('Daily KBOS (2022-3)'!I44+'Daily KBED (2022-3)'!I44)/2</f>
        <v>0</v>
      </c>
      <c r="J44">
        <f>('Daily KBOS (2022-3)'!J44+'Daily KBED (2022-3)'!J44)/2</f>
        <v>0</v>
      </c>
      <c r="K44">
        <f>('Daily KBOS (2022-3)'!K44+'Daily KBED (2022-3)'!K44)/2</f>
        <v>0</v>
      </c>
      <c r="L44">
        <f>('Daily KBOS (2022-3)'!L44+'Daily KBED (2022-3)'!L44)/2</f>
        <v>0</v>
      </c>
      <c r="M44">
        <f>('Daily KBOS (2022-3)'!M44+'Daily KBED (2022-3)'!M44)/2</f>
        <v>0</v>
      </c>
      <c r="N44">
        <f>('Daily KBOS (2022-3)'!N44+'Daily KBED (2022-3)'!N44)/2</f>
        <v>0</v>
      </c>
      <c r="O44">
        <f>('Daily KBOS (2022-3)'!T44+'Daily KBED (2022-3)'!T44)/2</f>
        <v>0</v>
      </c>
      <c r="P44">
        <f>('Daily KBOS (2022-3)'!U44+'Daily KBED (2022-3)'!U44)/2</f>
        <v>0</v>
      </c>
      <c r="Q44">
        <f>('Daily KBOS (2022-3)'!V44+'Daily KBED (2022-3)'!V44)/2</f>
        <v>0</v>
      </c>
      <c r="R44">
        <f>('Daily KBOS (2022-3)'!W44+'Daily KBED (2022-3)'!W44)/2</f>
        <v>0</v>
      </c>
      <c r="S44">
        <f>('Daily KBOS (2022-3)'!X44+'Daily KBED (2022-3)'!X44)/2</f>
        <v>0</v>
      </c>
      <c r="T44">
        <f>('Daily KBOS (2022-3)'!Y44+'Daily KBED (2022-3)'!Y44)/2</f>
        <v>0</v>
      </c>
      <c r="U44">
        <f>('Daily KBOS (2022-3)'!Z44+'Daily KBED (2022-3)'!Z44)/2</f>
        <v>0</v>
      </c>
      <c r="V44">
        <f>('Daily KBOS (2022-3)'!AA44+'Daily KBED (2022-3)'!AA44)/2</f>
        <v>0</v>
      </c>
      <c r="W44">
        <f>('Daily KBOS (2022-3)'!AG44+'Daily KBED (2022-3)'!AG44)/2</f>
        <v>0</v>
      </c>
      <c r="X44">
        <f>('Daily KBOS (2022-3)'!AH44+'Daily KBED (2022-3)'!AH44)/2</f>
        <v>0</v>
      </c>
      <c r="Y44">
        <f>('Daily KBOS (2022-3)'!AI44+'Daily KBED (2022-3)'!AI44)/2</f>
        <v>0.05</v>
      </c>
      <c r="Z44">
        <f>('Daily KBOS (2022-3)'!AJ44+'Daily KBED (2022-3)'!AJ44)/2</f>
        <v>0.25</v>
      </c>
      <c r="AA44">
        <f>('Daily KBOS (2022-3)'!AK44+'Daily KBED (2022-3)'!AK44)/2</f>
        <v>0.75</v>
      </c>
      <c r="AB44">
        <f>('Daily KBOS (2022-3)'!AL44+'Daily KBED (2022-3)'!AL44)/2</f>
        <v>1.6</v>
      </c>
      <c r="AC44">
        <f>('Daily KBOS (2022-3)'!AM44+'Daily KBED (2022-3)'!AM44)/2</f>
        <v>2.6</v>
      </c>
      <c r="AD44">
        <f>('Daily KBOS (2022-3)'!AN44+'Daily KBED (2022-3)'!AN44)/2</f>
        <v>3.6</v>
      </c>
      <c r="AE44">
        <f>('Daily KBOS (2022-3)'!AO44+'Daily KBED (2022-3)'!AO44)/2</f>
        <v>4.5999999999999996</v>
      </c>
      <c r="AF44">
        <f>('Daily KBOS (2022-3)'!AP44+'Daily KBED (2022-3)'!AP44)/2</f>
        <v>5.6</v>
      </c>
      <c r="AG44">
        <f>('Daily KBOS (2022-3)'!AQ44+'Daily KBED (2022-3)'!AQ44)/2</f>
        <v>6.6</v>
      </c>
      <c r="AH44">
        <f>('Daily KBOS (2022-3)'!AR44+'Daily KBED (2022-3)'!AR44)/2</f>
        <v>7.6</v>
      </c>
    </row>
    <row r="45" spans="1:34" x14ac:dyDescent="0.25">
      <c r="A45" s="1">
        <v>44811</v>
      </c>
      <c r="B45">
        <f>('Daily KBOS (2022-3)'!B45+'Daily KBED (2022-3)'!B45)/2</f>
        <v>0</v>
      </c>
      <c r="C45">
        <f>('Daily KBOS (2022-3)'!C45+'Daily KBED (2022-3)'!C45)/2</f>
        <v>0</v>
      </c>
      <c r="D45">
        <f>('Daily KBOS (2022-3)'!D45+'Daily KBED (2022-3)'!D45)/2</f>
        <v>0</v>
      </c>
      <c r="E45">
        <f>('Daily KBOS (2022-3)'!E45+'Daily KBED (2022-3)'!E45)/2</f>
        <v>0</v>
      </c>
      <c r="F45">
        <f>('Daily KBOS (2022-3)'!F45+'Daily KBED (2022-3)'!F45)/2</f>
        <v>0</v>
      </c>
      <c r="G45">
        <f>('Daily KBOS (2022-3)'!G45+'Daily KBED (2022-3)'!G45)/2</f>
        <v>0</v>
      </c>
      <c r="H45">
        <f>('Daily KBOS (2022-3)'!H45+'Daily KBED (2022-3)'!H45)/2</f>
        <v>0</v>
      </c>
      <c r="I45">
        <f>('Daily KBOS (2022-3)'!I45+'Daily KBED (2022-3)'!I45)/2</f>
        <v>0</v>
      </c>
      <c r="J45">
        <f>('Daily KBOS (2022-3)'!J45+'Daily KBED (2022-3)'!J45)/2</f>
        <v>0</v>
      </c>
      <c r="K45">
        <f>('Daily KBOS (2022-3)'!K45+'Daily KBED (2022-3)'!K45)/2</f>
        <v>0</v>
      </c>
      <c r="L45">
        <f>('Daily KBOS (2022-3)'!L45+'Daily KBED (2022-3)'!L45)/2</f>
        <v>0</v>
      </c>
      <c r="M45">
        <f>('Daily KBOS (2022-3)'!M45+'Daily KBED (2022-3)'!M45)/2</f>
        <v>0</v>
      </c>
      <c r="N45">
        <f>('Daily KBOS (2022-3)'!N45+'Daily KBED (2022-3)'!N45)/2</f>
        <v>0</v>
      </c>
      <c r="O45">
        <f>('Daily KBOS (2022-3)'!T45+'Daily KBED (2022-3)'!T45)/2</f>
        <v>0</v>
      </c>
      <c r="P45">
        <f>('Daily KBOS (2022-3)'!U45+'Daily KBED (2022-3)'!U45)/2</f>
        <v>0</v>
      </c>
      <c r="Q45">
        <f>('Daily KBOS (2022-3)'!V45+'Daily KBED (2022-3)'!V45)/2</f>
        <v>0</v>
      </c>
      <c r="R45">
        <f>('Daily KBOS (2022-3)'!W45+'Daily KBED (2022-3)'!W45)/2</f>
        <v>0</v>
      </c>
      <c r="S45">
        <f>('Daily KBOS (2022-3)'!X45+'Daily KBED (2022-3)'!X45)/2</f>
        <v>0</v>
      </c>
      <c r="T45">
        <f>('Daily KBOS (2022-3)'!Y45+'Daily KBED (2022-3)'!Y45)/2</f>
        <v>0</v>
      </c>
      <c r="U45">
        <f>('Daily KBOS (2022-3)'!Z45+'Daily KBED (2022-3)'!Z45)/2</f>
        <v>0.05</v>
      </c>
      <c r="V45">
        <f>('Daily KBOS (2022-3)'!AA45+'Daily KBED (2022-3)'!AA45)/2</f>
        <v>0.1</v>
      </c>
      <c r="W45">
        <f>('Daily KBOS (2022-3)'!AG45+'Daily KBED (2022-3)'!AG45)/2</f>
        <v>0.25</v>
      </c>
      <c r="X45">
        <f>('Daily KBOS (2022-3)'!AH45+'Daily KBED (2022-3)'!AH45)/2</f>
        <v>0.35</v>
      </c>
      <c r="Y45">
        <f>('Daily KBOS (2022-3)'!AI45+'Daily KBED (2022-3)'!AI45)/2</f>
        <v>0.60000000000000009</v>
      </c>
      <c r="Z45">
        <f>('Daily KBOS (2022-3)'!AJ45+'Daily KBED (2022-3)'!AJ45)/2</f>
        <v>1</v>
      </c>
      <c r="AA45">
        <f>('Daily KBOS (2022-3)'!AK45+'Daily KBED (2022-3)'!AK45)/2</f>
        <v>1.5</v>
      </c>
      <c r="AB45">
        <f>('Daily KBOS (2022-3)'!AL45+'Daily KBED (2022-3)'!AL45)/2</f>
        <v>2.0499999999999998</v>
      </c>
      <c r="AC45">
        <f>('Daily KBOS (2022-3)'!AM45+'Daily KBED (2022-3)'!AM45)/2</f>
        <v>2.6</v>
      </c>
      <c r="AD45">
        <f>('Daily KBOS (2022-3)'!AN45+'Daily KBED (2022-3)'!AN45)/2</f>
        <v>3.25</v>
      </c>
      <c r="AE45">
        <f>('Daily KBOS (2022-3)'!AO45+'Daily KBED (2022-3)'!AO45)/2</f>
        <v>3.9</v>
      </c>
      <c r="AF45">
        <f>('Daily KBOS (2022-3)'!AP45+'Daily KBED (2022-3)'!AP45)/2</f>
        <v>4.5999999999999996</v>
      </c>
      <c r="AG45">
        <f>('Daily KBOS (2022-3)'!AQ45+'Daily KBED (2022-3)'!AQ45)/2</f>
        <v>5.4</v>
      </c>
      <c r="AH45">
        <f>('Daily KBOS (2022-3)'!AR45+'Daily KBED (2022-3)'!AR45)/2</f>
        <v>6.2</v>
      </c>
    </row>
    <row r="46" spans="1:34" x14ac:dyDescent="0.25">
      <c r="A46" s="1">
        <v>44812</v>
      </c>
      <c r="B46">
        <f>('Daily KBOS (2022-3)'!B46+'Daily KBED (2022-3)'!B46)/2</f>
        <v>0</v>
      </c>
      <c r="C46">
        <f>('Daily KBOS (2022-3)'!C46+'Daily KBED (2022-3)'!C46)/2</f>
        <v>0</v>
      </c>
      <c r="D46">
        <f>('Daily KBOS (2022-3)'!D46+'Daily KBED (2022-3)'!D46)/2</f>
        <v>0</v>
      </c>
      <c r="E46">
        <f>('Daily KBOS (2022-3)'!E46+'Daily KBED (2022-3)'!E46)/2</f>
        <v>0</v>
      </c>
      <c r="F46">
        <f>('Daily KBOS (2022-3)'!F46+'Daily KBED (2022-3)'!F46)/2</f>
        <v>0</v>
      </c>
      <c r="G46">
        <f>('Daily KBOS (2022-3)'!G46+'Daily KBED (2022-3)'!G46)/2</f>
        <v>0</v>
      </c>
      <c r="H46">
        <f>('Daily KBOS (2022-3)'!H46+'Daily KBED (2022-3)'!H46)/2</f>
        <v>0</v>
      </c>
      <c r="I46">
        <f>('Daily KBOS (2022-3)'!I46+'Daily KBED (2022-3)'!I46)/2</f>
        <v>0</v>
      </c>
      <c r="J46">
        <f>('Daily KBOS (2022-3)'!J46+'Daily KBED (2022-3)'!J46)/2</f>
        <v>0</v>
      </c>
      <c r="K46">
        <f>('Daily KBOS (2022-3)'!K46+'Daily KBED (2022-3)'!K46)/2</f>
        <v>0</v>
      </c>
      <c r="L46">
        <f>('Daily KBOS (2022-3)'!L46+'Daily KBED (2022-3)'!L46)/2</f>
        <v>0</v>
      </c>
      <c r="M46">
        <f>('Daily KBOS (2022-3)'!M46+'Daily KBED (2022-3)'!M46)/2</f>
        <v>0</v>
      </c>
      <c r="N46">
        <f>('Daily KBOS (2022-3)'!N46+'Daily KBED (2022-3)'!N46)/2</f>
        <v>0</v>
      </c>
      <c r="O46">
        <f>('Daily KBOS (2022-3)'!T46+'Daily KBED (2022-3)'!T46)/2</f>
        <v>0.1</v>
      </c>
      <c r="P46">
        <f>('Daily KBOS (2022-3)'!U46+'Daily KBED (2022-3)'!U46)/2</f>
        <v>0.15</v>
      </c>
      <c r="Q46">
        <f>('Daily KBOS (2022-3)'!V46+'Daily KBED (2022-3)'!V46)/2</f>
        <v>0.3</v>
      </c>
      <c r="R46">
        <f>('Daily KBOS (2022-3)'!W46+'Daily KBED (2022-3)'!W46)/2</f>
        <v>0.45</v>
      </c>
      <c r="S46">
        <f>('Daily KBOS (2022-3)'!X46+'Daily KBED (2022-3)'!X46)/2</f>
        <v>0.65</v>
      </c>
      <c r="T46">
        <f>('Daily KBOS (2022-3)'!Y46+'Daily KBED (2022-3)'!Y46)/2</f>
        <v>0.8</v>
      </c>
      <c r="U46">
        <f>('Daily KBOS (2022-3)'!Z46+'Daily KBED (2022-3)'!Z46)/2</f>
        <v>1.05</v>
      </c>
      <c r="V46">
        <f>('Daily KBOS (2022-3)'!AA46+'Daily KBED (2022-3)'!AA46)/2</f>
        <v>1.25</v>
      </c>
      <c r="W46">
        <f>('Daily KBOS (2022-3)'!AG46+'Daily KBED (2022-3)'!AG46)/2</f>
        <v>1.55</v>
      </c>
      <c r="X46">
        <f>('Daily KBOS (2022-3)'!AH46+'Daily KBED (2022-3)'!AH46)/2</f>
        <v>1.9</v>
      </c>
      <c r="Y46">
        <f>('Daily KBOS (2022-3)'!AI46+'Daily KBED (2022-3)'!AI46)/2</f>
        <v>2.25</v>
      </c>
      <c r="Z46">
        <f>('Daily KBOS (2022-3)'!AJ46+'Daily KBED (2022-3)'!AJ46)/2</f>
        <v>2.7</v>
      </c>
      <c r="AA46">
        <f>('Daily KBOS (2022-3)'!AK46+'Daily KBED (2022-3)'!AK46)/2</f>
        <v>3.25</v>
      </c>
      <c r="AB46">
        <f>('Daily KBOS (2022-3)'!AL46+'Daily KBED (2022-3)'!AL46)/2</f>
        <v>3.8</v>
      </c>
      <c r="AC46">
        <f>('Daily KBOS (2022-3)'!AM46+'Daily KBED (2022-3)'!AM46)/2</f>
        <v>4.4000000000000004</v>
      </c>
      <c r="AD46">
        <f>('Daily KBOS (2022-3)'!AN46+'Daily KBED (2022-3)'!AN46)/2</f>
        <v>5</v>
      </c>
      <c r="AE46">
        <f>('Daily KBOS (2022-3)'!AO46+'Daily KBED (2022-3)'!AO46)/2</f>
        <v>5.7</v>
      </c>
      <c r="AF46">
        <f>('Daily KBOS (2022-3)'!AP46+'Daily KBED (2022-3)'!AP46)/2</f>
        <v>6.35</v>
      </c>
      <c r="AG46">
        <f>('Daily KBOS (2022-3)'!AQ46+'Daily KBED (2022-3)'!AQ46)/2</f>
        <v>7.1000000000000005</v>
      </c>
      <c r="AH46">
        <f>('Daily KBOS (2022-3)'!AR46+'Daily KBED (2022-3)'!AR46)/2</f>
        <v>7.95</v>
      </c>
    </row>
    <row r="47" spans="1:34" x14ac:dyDescent="0.25">
      <c r="A47" s="1">
        <v>44813</v>
      </c>
      <c r="B47">
        <f>('Daily KBOS (2022-3)'!B47+'Daily KBED (2022-3)'!B47)/2</f>
        <v>0</v>
      </c>
      <c r="C47">
        <f>('Daily KBOS (2022-3)'!C47+'Daily KBED (2022-3)'!C47)/2</f>
        <v>0</v>
      </c>
      <c r="D47">
        <f>('Daily KBOS (2022-3)'!D47+'Daily KBED (2022-3)'!D47)/2</f>
        <v>0</v>
      </c>
      <c r="E47">
        <f>('Daily KBOS (2022-3)'!E47+'Daily KBED (2022-3)'!E47)/2</f>
        <v>0</v>
      </c>
      <c r="F47">
        <f>('Daily KBOS (2022-3)'!F47+'Daily KBED (2022-3)'!F47)/2</f>
        <v>0</v>
      </c>
      <c r="G47">
        <f>('Daily KBOS (2022-3)'!G47+'Daily KBED (2022-3)'!G47)/2</f>
        <v>0</v>
      </c>
      <c r="H47">
        <f>('Daily KBOS (2022-3)'!H47+'Daily KBED (2022-3)'!H47)/2</f>
        <v>0</v>
      </c>
      <c r="I47">
        <f>('Daily KBOS (2022-3)'!I47+'Daily KBED (2022-3)'!I47)/2</f>
        <v>0</v>
      </c>
      <c r="J47">
        <f>('Daily KBOS (2022-3)'!J47+'Daily KBED (2022-3)'!J47)/2</f>
        <v>0</v>
      </c>
      <c r="K47">
        <f>('Daily KBOS (2022-3)'!K47+'Daily KBED (2022-3)'!K47)/2</f>
        <v>0</v>
      </c>
      <c r="L47">
        <f>('Daily KBOS (2022-3)'!L47+'Daily KBED (2022-3)'!L47)/2</f>
        <v>0</v>
      </c>
      <c r="M47">
        <f>('Daily KBOS (2022-3)'!M47+'Daily KBED (2022-3)'!M47)/2</f>
        <v>0</v>
      </c>
      <c r="N47">
        <f>('Daily KBOS (2022-3)'!N47+'Daily KBED (2022-3)'!N47)/2</f>
        <v>0.1</v>
      </c>
      <c r="O47">
        <f>('Daily KBOS (2022-3)'!T47+'Daily KBED (2022-3)'!T47)/2</f>
        <v>0.2</v>
      </c>
      <c r="P47">
        <f>('Daily KBOS (2022-3)'!U47+'Daily KBED (2022-3)'!U47)/2</f>
        <v>0.35</v>
      </c>
      <c r="Q47">
        <f>('Daily KBOS (2022-3)'!V47+'Daily KBED (2022-3)'!V47)/2</f>
        <v>0.5</v>
      </c>
      <c r="R47">
        <f>('Daily KBOS (2022-3)'!W47+'Daily KBED (2022-3)'!W47)/2</f>
        <v>0.7</v>
      </c>
      <c r="S47">
        <f>('Daily KBOS (2022-3)'!X47+'Daily KBED (2022-3)'!X47)/2</f>
        <v>0.85</v>
      </c>
      <c r="T47">
        <f>('Daily KBOS (2022-3)'!Y47+'Daily KBED (2022-3)'!Y47)/2</f>
        <v>1</v>
      </c>
      <c r="U47">
        <f>('Daily KBOS (2022-3)'!Z47+'Daily KBED (2022-3)'!Z47)/2</f>
        <v>1.2</v>
      </c>
      <c r="V47">
        <f>('Daily KBOS (2022-3)'!AA47+'Daily KBED (2022-3)'!AA47)/2</f>
        <v>1.35</v>
      </c>
      <c r="W47">
        <f>('Daily KBOS (2022-3)'!AG47+'Daily KBED (2022-3)'!AG47)/2</f>
        <v>1.6</v>
      </c>
      <c r="X47">
        <f>('Daily KBOS (2022-3)'!AH47+'Daily KBED (2022-3)'!AH47)/2</f>
        <v>1.9</v>
      </c>
      <c r="Y47">
        <f>('Daily KBOS (2022-3)'!AI47+'Daily KBED (2022-3)'!AI47)/2</f>
        <v>2.25</v>
      </c>
      <c r="Z47">
        <f>('Daily KBOS (2022-3)'!AJ47+'Daily KBED (2022-3)'!AJ47)/2</f>
        <v>2.7</v>
      </c>
      <c r="AA47">
        <f>('Daily KBOS (2022-3)'!AK47+'Daily KBED (2022-3)'!AK47)/2</f>
        <v>3.1</v>
      </c>
      <c r="AB47">
        <f>('Daily KBOS (2022-3)'!AL47+'Daily KBED (2022-3)'!AL47)/2</f>
        <v>3.5500000000000003</v>
      </c>
      <c r="AC47">
        <f>('Daily KBOS (2022-3)'!AM47+'Daily KBED (2022-3)'!AM47)/2</f>
        <v>4.05</v>
      </c>
      <c r="AD47">
        <f>('Daily KBOS (2022-3)'!AN47+'Daily KBED (2022-3)'!AN47)/2</f>
        <v>4.55</v>
      </c>
      <c r="AE47">
        <f>('Daily KBOS (2022-3)'!AO47+'Daily KBED (2022-3)'!AO47)/2</f>
        <v>5.05</v>
      </c>
      <c r="AF47">
        <f>('Daily KBOS (2022-3)'!AP47+'Daily KBED (2022-3)'!AP47)/2</f>
        <v>5.6</v>
      </c>
      <c r="AG47">
        <f>('Daily KBOS (2022-3)'!AQ47+'Daily KBED (2022-3)'!AQ47)/2</f>
        <v>6.2</v>
      </c>
      <c r="AH47">
        <f>('Daily KBOS (2022-3)'!AR47+'Daily KBED (2022-3)'!AR47)/2</f>
        <v>6.9</v>
      </c>
    </row>
    <row r="48" spans="1:34" x14ac:dyDescent="0.25">
      <c r="A48" s="1">
        <v>44814</v>
      </c>
      <c r="B48">
        <f>('Daily KBOS (2022-3)'!B48+'Daily KBED (2022-3)'!B48)/2</f>
        <v>0</v>
      </c>
      <c r="C48">
        <f>('Daily KBOS (2022-3)'!C48+'Daily KBED (2022-3)'!C48)/2</f>
        <v>0</v>
      </c>
      <c r="D48">
        <f>('Daily KBOS (2022-3)'!D48+'Daily KBED (2022-3)'!D48)/2</f>
        <v>0</v>
      </c>
      <c r="E48">
        <f>('Daily KBOS (2022-3)'!E48+'Daily KBED (2022-3)'!E48)/2</f>
        <v>0</v>
      </c>
      <c r="F48">
        <f>('Daily KBOS (2022-3)'!F48+'Daily KBED (2022-3)'!F48)/2</f>
        <v>0</v>
      </c>
      <c r="G48">
        <f>('Daily KBOS (2022-3)'!G48+'Daily KBED (2022-3)'!G48)/2</f>
        <v>0</v>
      </c>
      <c r="H48">
        <f>('Daily KBOS (2022-3)'!H48+'Daily KBED (2022-3)'!H48)/2</f>
        <v>0</v>
      </c>
      <c r="I48">
        <f>('Daily KBOS (2022-3)'!I48+'Daily KBED (2022-3)'!I48)/2</f>
        <v>0</v>
      </c>
      <c r="J48">
        <f>('Daily KBOS (2022-3)'!J48+'Daily KBED (2022-3)'!J48)/2</f>
        <v>0</v>
      </c>
      <c r="K48">
        <f>('Daily KBOS (2022-3)'!K48+'Daily KBED (2022-3)'!K48)/2</f>
        <v>0</v>
      </c>
      <c r="L48">
        <f>('Daily KBOS (2022-3)'!L48+'Daily KBED (2022-3)'!L48)/2</f>
        <v>0</v>
      </c>
      <c r="M48">
        <f>('Daily KBOS (2022-3)'!M48+'Daily KBED (2022-3)'!M48)/2</f>
        <v>0</v>
      </c>
      <c r="N48">
        <f>('Daily KBOS (2022-3)'!N48+'Daily KBED (2022-3)'!N48)/2</f>
        <v>0</v>
      </c>
      <c r="O48">
        <f>('Daily KBOS (2022-3)'!T48+'Daily KBED (2022-3)'!T48)/2</f>
        <v>0</v>
      </c>
      <c r="P48">
        <f>('Daily KBOS (2022-3)'!U48+'Daily KBED (2022-3)'!U48)/2</f>
        <v>0</v>
      </c>
      <c r="Q48">
        <f>('Daily KBOS (2022-3)'!V48+'Daily KBED (2022-3)'!V48)/2</f>
        <v>0</v>
      </c>
      <c r="R48">
        <f>('Daily KBOS (2022-3)'!W48+'Daily KBED (2022-3)'!W48)/2</f>
        <v>0</v>
      </c>
      <c r="S48">
        <f>('Daily KBOS (2022-3)'!X48+'Daily KBED (2022-3)'!X48)/2</f>
        <v>0</v>
      </c>
      <c r="T48">
        <f>('Daily KBOS (2022-3)'!Y48+'Daily KBED (2022-3)'!Y48)/2</f>
        <v>0.05</v>
      </c>
      <c r="U48">
        <f>('Daily KBOS (2022-3)'!Z48+'Daily KBED (2022-3)'!Z48)/2</f>
        <v>0.1</v>
      </c>
      <c r="V48">
        <f>('Daily KBOS (2022-3)'!AA48+'Daily KBED (2022-3)'!AA48)/2</f>
        <v>0.2</v>
      </c>
      <c r="W48">
        <f>('Daily KBOS (2022-3)'!AG48+'Daily KBED (2022-3)'!AG48)/2</f>
        <v>0.3</v>
      </c>
      <c r="X48">
        <f>('Daily KBOS (2022-3)'!AH48+'Daily KBED (2022-3)'!AH48)/2</f>
        <v>0.45</v>
      </c>
      <c r="Y48">
        <f>('Daily KBOS (2022-3)'!AI48+'Daily KBED (2022-3)'!AI48)/2</f>
        <v>0.6</v>
      </c>
      <c r="Z48">
        <f>('Daily KBOS (2022-3)'!AJ48+'Daily KBED (2022-3)'!AJ48)/2</f>
        <v>0.75</v>
      </c>
      <c r="AA48">
        <f>('Daily KBOS (2022-3)'!AK48+'Daily KBED (2022-3)'!AK48)/2</f>
        <v>0.95</v>
      </c>
      <c r="AB48">
        <f>('Daily KBOS (2022-3)'!AL48+'Daily KBED (2022-3)'!AL48)/2</f>
        <v>1.1499999999999999</v>
      </c>
      <c r="AC48">
        <f>('Daily KBOS (2022-3)'!AM48+'Daily KBED (2022-3)'!AM48)/2</f>
        <v>1.4</v>
      </c>
      <c r="AD48">
        <f>('Daily KBOS (2022-3)'!AN48+'Daily KBED (2022-3)'!AN48)/2</f>
        <v>1.6</v>
      </c>
      <c r="AE48">
        <f>('Daily KBOS (2022-3)'!AO48+'Daily KBED (2022-3)'!AO48)/2</f>
        <v>1.9500000000000002</v>
      </c>
      <c r="AF48">
        <f>('Daily KBOS (2022-3)'!AP48+'Daily KBED (2022-3)'!AP48)/2</f>
        <v>2.3000000000000003</v>
      </c>
      <c r="AG48">
        <f>('Daily KBOS (2022-3)'!AQ48+'Daily KBED (2022-3)'!AQ48)/2</f>
        <v>2.7</v>
      </c>
      <c r="AH48">
        <f>('Daily KBOS (2022-3)'!AR48+'Daily KBED (2022-3)'!AR48)/2</f>
        <v>3.1500000000000004</v>
      </c>
    </row>
    <row r="49" spans="1:34" x14ac:dyDescent="0.25">
      <c r="A49" s="1">
        <v>44815</v>
      </c>
      <c r="B49">
        <f>('Daily KBOS (2022-3)'!B49+'Daily KBED (2022-3)'!B49)/2</f>
        <v>0</v>
      </c>
      <c r="C49">
        <f>('Daily KBOS (2022-3)'!C49+'Daily KBED (2022-3)'!C49)/2</f>
        <v>0</v>
      </c>
      <c r="D49">
        <f>('Daily KBOS (2022-3)'!D49+'Daily KBED (2022-3)'!D49)/2</f>
        <v>0</v>
      </c>
      <c r="E49">
        <f>('Daily KBOS (2022-3)'!E49+'Daily KBED (2022-3)'!E49)/2</f>
        <v>0</v>
      </c>
      <c r="F49">
        <f>('Daily KBOS (2022-3)'!F49+'Daily KBED (2022-3)'!F49)/2</f>
        <v>0</v>
      </c>
      <c r="G49">
        <f>('Daily KBOS (2022-3)'!G49+'Daily KBED (2022-3)'!G49)/2</f>
        <v>0</v>
      </c>
      <c r="H49">
        <f>('Daily KBOS (2022-3)'!H49+'Daily KBED (2022-3)'!H49)/2</f>
        <v>0</v>
      </c>
      <c r="I49">
        <f>('Daily KBOS (2022-3)'!I49+'Daily KBED (2022-3)'!I49)/2</f>
        <v>0</v>
      </c>
      <c r="J49">
        <f>('Daily KBOS (2022-3)'!J49+'Daily KBED (2022-3)'!J49)/2</f>
        <v>0</v>
      </c>
      <c r="K49">
        <f>('Daily KBOS (2022-3)'!K49+'Daily KBED (2022-3)'!K49)/2</f>
        <v>0</v>
      </c>
      <c r="L49">
        <f>('Daily KBOS (2022-3)'!L49+'Daily KBED (2022-3)'!L49)/2</f>
        <v>0</v>
      </c>
      <c r="M49">
        <f>('Daily KBOS (2022-3)'!M49+'Daily KBED (2022-3)'!M49)/2</f>
        <v>0</v>
      </c>
      <c r="N49">
        <f>('Daily KBOS (2022-3)'!N49+'Daily KBED (2022-3)'!N49)/2</f>
        <v>0</v>
      </c>
      <c r="O49">
        <f>('Daily KBOS (2022-3)'!T49+'Daily KBED (2022-3)'!T49)/2</f>
        <v>0</v>
      </c>
      <c r="P49">
        <f>('Daily KBOS (2022-3)'!U49+'Daily KBED (2022-3)'!U49)/2</f>
        <v>0</v>
      </c>
      <c r="Q49">
        <f>('Daily KBOS (2022-3)'!V49+'Daily KBED (2022-3)'!V49)/2</f>
        <v>0</v>
      </c>
      <c r="R49">
        <f>('Daily KBOS (2022-3)'!W49+'Daily KBED (2022-3)'!W49)/2</f>
        <v>0</v>
      </c>
      <c r="S49">
        <f>('Daily KBOS (2022-3)'!X49+'Daily KBED (2022-3)'!X49)/2</f>
        <v>0</v>
      </c>
      <c r="T49">
        <f>('Daily KBOS (2022-3)'!Y49+'Daily KBED (2022-3)'!Y49)/2</f>
        <v>0</v>
      </c>
      <c r="U49">
        <f>('Daily KBOS (2022-3)'!Z49+'Daily KBED (2022-3)'!Z49)/2</f>
        <v>0</v>
      </c>
      <c r="V49">
        <f>('Daily KBOS (2022-3)'!AA49+'Daily KBED (2022-3)'!AA49)/2</f>
        <v>0</v>
      </c>
      <c r="W49">
        <f>('Daily KBOS (2022-3)'!AG49+'Daily KBED (2022-3)'!AG49)/2</f>
        <v>0</v>
      </c>
      <c r="X49">
        <f>('Daily KBOS (2022-3)'!AH49+'Daily KBED (2022-3)'!AH49)/2</f>
        <v>0</v>
      </c>
      <c r="Y49">
        <f>('Daily KBOS (2022-3)'!AI49+'Daily KBED (2022-3)'!AI49)/2</f>
        <v>0</v>
      </c>
      <c r="Z49">
        <f>('Daily KBOS (2022-3)'!AJ49+'Daily KBED (2022-3)'!AJ49)/2</f>
        <v>0.05</v>
      </c>
      <c r="AA49">
        <f>('Daily KBOS (2022-3)'!AK49+'Daily KBED (2022-3)'!AK49)/2</f>
        <v>0.2</v>
      </c>
      <c r="AB49">
        <f>('Daily KBOS (2022-3)'!AL49+'Daily KBED (2022-3)'!AL49)/2</f>
        <v>0.35</v>
      </c>
      <c r="AC49">
        <f>('Daily KBOS (2022-3)'!AM49+'Daily KBED (2022-3)'!AM49)/2</f>
        <v>0.5</v>
      </c>
      <c r="AD49">
        <f>('Daily KBOS (2022-3)'!AN49+'Daily KBED (2022-3)'!AN49)/2</f>
        <v>0.7</v>
      </c>
      <c r="AE49">
        <f>('Daily KBOS (2022-3)'!AO49+'Daily KBED (2022-3)'!AO49)/2</f>
        <v>0.85</v>
      </c>
      <c r="AF49">
        <f>('Daily KBOS (2022-3)'!AP49+'Daily KBED (2022-3)'!AP49)/2</f>
        <v>1.1000000000000001</v>
      </c>
      <c r="AG49">
        <f>('Daily KBOS (2022-3)'!AQ49+'Daily KBED (2022-3)'!AQ49)/2</f>
        <v>1.35</v>
      </c>
      <c r="AH49">
        <f>('Daily KBOS (2022-3)'!AR49+'Daily KBED (2022-3)'!AR49)/2</f>
        <v>1.7</v>
      </c>
    </row>
    <row r="50" spans="1:34" x14ac:dyDescent="0.25">
      <c r="A50" s="1">
        <v>44816</v>
      </c>
      <c r="B50">
        <f>('Daily KBOS (2022-3)'!B50+'Daily KBED (2022-3)'!B50)/2</f>
        <v>0</v>
      </c>
      <c r="C50">
        <f>('Daily KBOS (2022-3)'!C50+'Daily KBED (2022-3)'!C50)/2</f>
        <v>0</v>
      </c>
      <c r="D50">
        <f>('Daily KBOS (2022-3)'!D50+'Daily KBED (2022-3)'!D50)/2</f>
        <v>0</v>
      </c>
      <c r="E50">
        <f>('Daily KBOS (2022-3)'!E50+'Daily KBED (2022-3)'!E50)/2</f>
        <v>0</v>
      </c>
      <c r="F50">
        <f>('Daily KBOS (2022-3)'!F50+'Daily KBED (2022-3)'!F50)/2</f>
        <v>0</v>
      </c>
      <c r="G50">
        <f>('Daily KBOS (2022-3)'!G50+'Daily KBED (2022-3)'!G50)/2</f>
        <v>0</v>
      </c>
      <c r="H50">
        <f>('Daily KBOS (2022-3)'!H50+'Daily KBED (2022-3)'!H50)/2</f>
        <v>0</v>
      </c>
      <c r="I50">
        <f>('Daily KBOS (2022-3)'!I50+'Daily KBED (2022-3)'!I50)/2</f>
        <v>0</v>
      </c>
      <c r="J50">
        <f>('Daily KBOS (2022-3)'!J50+'Daily KBED (2022-3)'!J50)/2</f>
        <v>0</v>
      </c>
      <c r="K50">
        <f>('Daily KBOS (2022-3)'!K50+'Daily KBED (2022-3)'!K50)/2</f>
        <v>0</v>
      </c>
      <c r="L50">
        <f>('Daily KBOS (2022-3)'!L50+'Daily KBED (2022-3)'!L50)/2</f>
        <v>0</v>
      </c>
      <c r="M50">
        <f>('Daily KBOS (2022-3)'!M50+'Daily KBED (2022-3)'!M50)/2</f>
        <v>0</v>
      </c>
      <c r="N50">
        <f>('Daily KBOS (2022-3)'!N50+'Daily KBED (2022-3)'!N50)/2</f>
        <v>0</v>
      </c>
      <c r="O50">
        <f>('Daily KBOS (2022-3)'!T50+'Daily KBED (2022-3)'!T50)/2</f>
        <v>0</v>
      </c>
      <c r="P50">
        <f>('Daily KBOS (2022-3)'!U50+'Daily KBED (2022-3)'!U50)/2</f>
        <v>0</v>
      </c>
      <c r="Q50">
        <f>('Daily KBOS (2022-3)'!V50+'Daily KBED (2022-3)'!V50)/2</f>
        <v>0</v>
      </c>
      <c r="R50">
        <f>('Daily KBOS (2022-3)'!W50+'Daily KBED (2022-3)'!W50)/2</f>
        <v>0</v>
      </c>
      <c r="S50">
        <f>('Daily KBOS (2022-3)'!X50+'Daily KBED (2022-3)'!X50)/2</f>
        <v>0</v>
      </c>
      <c r="T50">
        <f>('Daily KBOS (2022-3)'!Y50+'Daily KBED (2022-3)'!Y50)/2</f>
        <v>0</v>
      </c>
      <c r="U50">
        <f>('Daily KBOS (2022-3)'!Z50+'Daily KBED (2022-3)'!Z50)/2</f>
        <v>0</v>
      </c>
      <c r="V50">
        <f>('Daily KBOS (2022-3)'!AA50+'Daily KBED (2022-3)'!AA50)/2</f>
        <v>0</v>
      </c>
      <c r="W50">
        <f>('Daily KBOS (2022-3)'!AG50+'Daily KBED (2022-3)'!AG50)/2</f>
        <v>0</v>
      </c>
      <c r="X50">
        <f>('Daily KBOS (2022-3)'!AH50+'Daily KBED (2022-3)'!AH50)/2</f>
        <v>0</v>
      </c>
      <c r="Y50">
        <f>('Daily KBOS (2022-3)'!AI50+'Daily KBED (2022-3)'!AI50)/2</f>
        <v>0</v>
      </c>
      <c r="Z50">
        <f>('Daily KBOS (2022-3)'!AJ50+'Daily KBED (2022-3)'!AJ50)/2</f>
        <v>0</v>
      </c>
      <c r="AA50">
        <f>('Daily KBOS (2022-3)'!AK50+'Daily KBED (2022-3)'!AK50)/2</f>
        <v>0</v>
      </c>
      <c r="AB50">
        <f>('Daily KBOS (2022-3)'!AL50+'Daily KBED (2022-3)'!AL50)/2</f>
        <v>0</v>
      </c>
      <c r="AC50">
        <f>('Daily KBOS (2022-3)'!AM50+'Daily KBED (2022-3)'!AM50)/2</f>
        <v>0</v>
      </c>
      <c r="AD50">
        <f>('Daily KBOS (2022-3)'!AN50+'Daily KBED (2022-3)'!AN50)/2</f>
        <v>0.15000000000000002</v>
      </c>
      <c r="AE50">
        <f>('Daily KBOS (2022-3)'!AO50+'Daily KBED (2022-3)'!AO50)/2</f>
        <v>0.4</v>
      </c>
      <c r="AF50">
        <f>('Daily KBOS (2022-3)'!AP50+'Daily KBED (2022-3)'!AP50)/2</f>
        <v>0.7</v>
      </c>
      <c r="AG50">
        <f>('Daily KBOS (2022-3)'!AQ50+'Daily KBED (2022-3)'!AQ50)/2</f>
        <v>1.1000000000000001</v>
      </c>
      <c r="AH50">
        <f>('Daily KBOS (2022-3)'!AR50+'Daily KBED (2022-3)'!AR50)/2</f>
        <v>1.5</v>
      </c>
    </row>
    <row r="51" spans="1:34" x14ac:dyDescent="0.25">
      <c r="A51" s="1">
        <v>44817</v>
      </c>
      <c r="B51">
        <f>('Daily KBOS (2022-3)'!B51+'Daily KBED (2022-3)'!B51)/2</f>
        <v>0</v>
      </c>
      <c r="C51">
        <f>('Daily KBOS (2022-3)'!C51+'Daily KBED (2022-3)'!C51)/2</f>
        <v>0</v>
      </c>
      <c r="D51">
        <f>('Daily KBOS (2022-3)'!D51+'Daily KBED (2022-3)'!D51)/2</f>
        <v>0</v>
      </c>
      <c r="E51">
        <f>('Daily KBOS (2022-3)'!E51+'Daily KBED (2022-3)'!E51)/2</f>
        <v>0</v>
      </c>
      <c r="F51">
        <f>('Daily KBOS (2022-3)'!F51+'Daily KBED (2022-3)'!F51)/2</f>
        <v>0</v>
      </c>
      <c r="G51">
        <f>('Daily KBOS (2022-3)'!G51+'Daily KBED (2022-3)'!G51)/2</f>
        <v>0</v>
      </c>
      <c r="H51">
        <f>('Daily KBOS (2022-3)'!H51+'Daily KBED (2022-3)'!H51)/2</f>
        <v>0</v>
      </c>
      <c r="I51">
        <f>('Daily KBOS (2022-3)'!I51+'Daily KBED (2022-3)'!I51)/2</f>
        <v>0</v>
      </c>
      <c r="J51">
        <f>('Daily KBOS (2022-3)'!J51+'Daily KBED (2022-3)'!J51)/2</f>
        <v>0</v>
      </c>
      <c r="K51">
        <f>('Daily KBOS (2022-3)'!K51+'Daily KBED (2022-3)'!K51)/2</f>
        <v>0</v>
      </c>
      <c r="L51">
        <f>('Daily KBOS (2022-3)'!L51+'Daily KBED (2022-3)'!L51)/2</f>
        <v>0</v>
      </c>
      <c r="M51">
        <f>('Daily KBOS (2022-3)'!M51+'Daily KBED (2022-3)'!M51)/2</f>
        <v>0</v>
      </c>
      <c r="N51">
        <f>('Daily KBOS (2022-3)'!N51+'Daily KBED (2022-3)'!N51)/2</f>
        <v>0</v>
      </c>
      <c r="O51">
        <f>('Daily KBOS (2022-3)'!T51+'Daily KBED (2022-3)'!T51)/2</f>
        <v>0</v>
      </c>
      <c r="P51">
        <f>('Daily KBOS (2022-3)'!U51+'Daily KBED (2022-3)'!U51)/2</f>
        <v>0</v>
      </c>
      <c r="Q51">
        <f>('Daily KBOS (2022-3)'!V51+'Daily KBED (2022-3)'!V51)/2</f>
        <v>0</v>
      </c>
      <c r="R51">
        <f>('Daily KBOS (2022-3)'!W51+'Daily KBED (2022-3)'!W51)/2</f>
        <v>0</v>
      </c>
      <c r="S51">
        <f>('Daily KBOS (2022-3)'!X51+'Daily KBED (2022-3)'!X51)/2</f>
        <v>0</v>
      </c>
      <c r="T51">
        <f>('Daily KBOS (2022-3)'!Y51+'Daily KBED (2022-3)'!Y51)/2</f>
        <v>0</v>
      </c>
      <c r="U51">
        <f>('Daily KBOS (2022-3)'!Z51+'Daily KBED (2022-3)'!Z51)/2</f>
        <v>0</v>
      </c>
      <c r="V51">
        <f>('Daily KBOS (2022-3)'!AA51+'Daily KBED (2022-3)'!AA51)/2</f>
        <v>0</v>
      </c>
      <c r="W51">
        <f>('Daily KBOS (2022-3)'!AG51+'Daily KBED (2022-3)'!AG51)/2</f>
        <v>0</v>
      </c>
      <c r="X51">
        <f>('Daily KBOS (2022-3)'!AH51+'Daily KBED (2022-3)'!AH51)/2</f>
        <v>0</v>
      </c>
      <c r="Y51">
        <f>('Daily KBOS (2022-3)'!AI51+'Daily KBED (2022-3)'!AI51)/2</f>
        <v>0</v>
      </c>
      <c r="Z51">
        <f>('Daily KBOS (2022-3)'!AJ51+'Daily KBED (2022-3)'!AJ51)/2</f>
        <v>0</v>
      </c>
      <c r="AA51">
        <f>('Daily KBOS (2022-3)'!AK51+'Daily KBED (2022-3)'!AK51)/2</f>
        <v>0</v>
      </c>
      <c r="AB51">
        <f>('Daily KBOS (2022-3)'!AL51+'Daily KBED (2022-3)'!AL51)/2</f>
        <v>0</v>
      </c>
      <c r="AC51">
        <f>('Daily KBOS (2022-3)'!AM51+'Daily KBED (2022-3)'!AM51)/2</f>
        <v>0</v>
      </c>
      <c r="AD51">
        <f>('Daily KBOS (2022-3)'!AN51+'Daily KBED (2022-3)'!AN51)/2</f>
        <v>0</v>
      </c>
      <c r="AE51">
        <f>('Daily KBOS (2022-3)'!AO51+'Daily KBED (2022-3)'!AO51)/2</f>
        <v>0.15000000000000002</v>
      </c>
      <c r="AF51">
        <f>('Daily KBOS (2022-3)'!AP51+'Daily KBED (2022-3)'!AP51)/2</f>
        <v>0.44999999999999996</v>
      </c>
      <c r="AG51">
        <f>('Daily KBOS (2022-3)'!AQ51+'Daily KBED (2022-3)'!AQ51)/2</f>
        <v>0.95000000000000007</v>
      </c>
      <c r="AH51">
        <f>('Daily KBOS (2022-3)'!AR51+'Daily KBED (2022-3)'!AR51)/2</f>
        <v>1.5</v>
      </c>
    </row>
    <row r="52" spans="1:34" x14ac:dyDescent="0.25">
      <c r="A52" s="1">
        <v>44818</v>
      </c>
      <c r="B52">
        <f>('Daily KBOS (2022-3)'!B52+'Daily KBED (2022-3)'!B52)/2</f>
        <v>0</v>
      </c>
      <c r="C52">
        <f>('Daily KBOS (2022-3)'!C52+'Daily KBED (2022-3)'!C52)/2</f>
        <v>0</v>
      </c>
      <c r="D52">
        <f>('Daily KBOS (2022-3)'!D52+'Daily KBED (2022-3)'!D52)/2</f>
        <v>0</v>
      </c>
      <c r="E52">
        <f>('Daily KBOS (2022-3)'!E52+'Daily KBED (2022-3)'!E52)/2</f>
        <v>0</v>
      </c>
      <c r="F52">
        <f>('Daily KBOS (2022-3)'!F52+'Daily KBED (2022-3)'!F52)/2</f>
        <v>0</v>
      </c>
      <c r="G52">
        <f>('Daily KBOS (2022-3)'!G52+'Daily KBED (2022-3)'!G52)/2</f>
        <v>0</v>
      </c>
      <c r="H52">
        <f>('Daily KBOS (2022-3)'!H52+'Daily KBED (2022-3)'!H52)/2</f>
        <v>0</v>
      </c>
      <c r="I52">
        <f>('Daily KBOS (2022-3)'!I52+'Daily KBED (2022-3)'!I52)/2</f>
        <v>0</v>
      </c>
      <c r="J52">
        <f>('Daily KBOS (2022-3)'!J52+'Daily KBED (2022-3)'!J52)/2</f>
        <v>0</v>
      </c>
      <c r="K52">
        <f>('Daily KBOS (2022-3)'!K52+'Daily KBED (2022-3)'!K52)/2</f>
        <v>0</v>
      </c>
      <c r="L52">
        <f>('Daily KBOS (2022-3)'!L52+'Daily KBED (2022-3)'!L52)/2</f>
        <v>0</v>
      </c>
      <c r="M52">
        <f>('Daily KBOS (2022-3)'!M52+'Daily KBED (2022-3)'!M52)/2</f>
        <v>0</v>
      </c>
      <c r="N52">
        <f>('Daily KBOS (2022-3)'!N52+'Daily KBED (2022-3)'!N52)/2</f>
        <v>0</v>
      </c>
      <c r="O52">
        <f>('Daily KBOS (2022-3)'!T52+'Daily KBED (2022-3)'!T52)/2</f>
        <v>0</v>
      </c>
      <c r="P52">
        <f>('Daily KBOS (2022-3)'!U52+'Daily KBED (2022-3)'!U52)/2</f>
        <v>0</v>
      </c>
      <c r="Q52">
        <f>('Daily KBOS (2022-3)'!V52+'Daily KBED (2022-3)'!V52)/2</f>
        <v>0</v>
      </c>
      <c r="R52">
        <f>('Daily KBOS (2022-3)'!W52+'Daily KBED (2022-3)'!W52)/2</f>
        <v>0</v>
      </c>
      <c r="S52">
        <f>('Daily KBOS (2022-3)'!X52+'Daily KBED (2022-3)'!X52)/2</f>
        <v>0</v>
      </c>
      <c r="T52">
        <f>('Daily KBOS (2022-3)'!Y52+'Daily KBED (2022-3)'!Y52)/2</f>
        <v>0</v>
      </c>
      <c r="U52">
        <f>('Daily KBOS (2022-3)'!Z52+'Daily KBED (2022-3)'!Z52)/2</f>
        <v>0</v>
      </c>
      <c r="V52">
        <f>('Daily KBOS (2022-3)'!AA52+'Daily KBED (2022-3)'!AA52)/2</f>
        <v>0</v>
      </c>
      <c r="W52">
        <f>('Daily KBOS (2022-3)'!AG52+'Daily KBED (2022-3)'!AG52)/2</f>
        <v>0.05</v>
      </c>
      <c r="X52">
        <f>('Daily KBOS (2022-3)'!AH52+'Daily KBED (2022-3)'!AH52)/2</f>
        <v>0.1</v>
      </c>
      <c r="Y52">
        <f>('Daily KBOS (2022-3)'!AI52+'Daily KBED (2022-3)'!AI52)/2</f>
        <v>0.2</v>
      </c>
      <c r="Z52">
        <f>('Daily KBOS (2022-3)'!AJ52+'Daily KBED (2022-3)'!AJ52)/2</f>
        <v>0.3</v>
      </c>
      <c r="AA52">
        <f>('Daily KBOS (2022-3)'!AK52+'Daily KBED (2022-3)'!AK52)/2</f>
        <v>0.5</v>
      </c>
      <c r="AB52">
        <f>('Daily KBOS (2022-3)'!AL52+'Daily KBED (2022-3)'!AL52)/2</f>
        <v>0.7</v>
      </c>
      <c r="AC52">
        <f>('Daily KBOS (2022-3)'!AM52+'Daily KBED (2022-3)'!AM52)/2</f>
        <v>1</v>
      </c>
      <c r="AD52">
        <f>('Daily KBOS (2022-3)'!AN52+'Daily KBED (2022-3)'!AN52)/2</f>
        <v>1.35</v>
      </c>
      <c r="AE52">
        <f>('Daily KBOS (2022-3)'!AO52+'Daily KBED (2022-3)'!AO52)/2</f>
        <v>1.75</v>
      </c>
      <c r="AF52">
        <f>('Daily KBOS (2022-3)'!AP52+'Daily KBED (2022-3)'!AP52)/2</f>
        <v>2.2000000000000002</v>
      </c>
      <c r="AG52">
        <f>('Daily KBOS (2022-3)'!AQ52+'Daily KBED (2022-3)'!AQ52)/2</f>
        <v>2.65</v>
      </c>
      <c r="AH52">
        <f>('Daily KBOS (2022-3)'!AR52+'Daily KBED (2022-3)'!AR52)/2</f>
        <v>3.1500000000000004</v>
      </c>
    </row>
    <row r="53" spans="1:34" x14ac:dyDescent="0.25">
      <c r="A53" s="1">
        <v>44819</v>
      </c>
      <c r="B53">
        <f>('Daily KBOS (2022-3)'!B53+'Daily KBED (2022-3)'!B53)/2</f>
        <v>0</v>
      </c>
      <c r="C53">
        <f>('Daily KBOS (2022-3)'!C53+'Daily KBED (2022-3)'!C53)/2</f>
        <v>0</v>
      </c>
      <c r="D53">
        <f>('Daily KBOS (2022-3)'!D53+'Daily KBED (2022-3)'!D53)/2</f>
        <v>0</v>
      </c>
      <c r="E53">
        <f>('Daily KBOS (2022-3)'!E53+'Daily KBED (2022-3)'!E53)/2</f>
        <v>0</v>
      </c>
      <c r="F53">
        <f>('Daily KBOS (2022-3)'!F53+'Daily KBED (2022-3)'!F53)/2</f>
        <v>0</v>
      </c>
      <c r="G53">
        <f>('Daily KBOS (2022-3)'!G53+'Daily KBED (2022-3)'!G53)/2</f>
        <v>0</v>
      </c>
      <c r="H53">
        <f>('Daily KBOS (2022-3)'!H53+'Daily KBED (2022-3)'!H53)/2</f>
        <v>0</v>
      </c>
      <c r="I53">
        <f>('Daily KBOS (2022-3)'!I53+'Daily KBED (2022-3)'!I53)/2</f>
        <v>0</v>
      </c>
      <c r="J53">
        <f>('Daily KBOS (2022-3)'!J53+'Daily KBED (2022-3)'!J53)/2</f>
        <v>0</v>
      </c>
      <c r="K53">
        <f>('Daily KBOS (2022-3)'!K53+'Daily KBED (2022-3)'!K53)/2</f>
        <v>0</v>
      </c>
      <c r="L53">
        <f>('Daily KBOS (2022-3)'!L53+'Daily KBED (2022-3)'!L53)/2</f>
        <v>0</v>
      </c>
      <c r="M53">
        <f>('Daily KBOS (2022-3)'!M53+'Daily KBED (2022-3)'!M53)/2</f>
        <v>0.05</v>
      </c>
      <c r="N53">
        <f>('Daily KBOS (2022-3)'!N53+'Daily KBED (2022-3)'!N53)/2</f>
        <v>0.05</v>
      </c>
      <c r="O53">
        <f>('Daily KBOS (2022-3)'!T53+'Daily KBED (2022-3)'!T53)/2</f>
        <v>0.1</v>
      </c>
      <c r="P53">
        <f>('Daily KBOS (2022-3)'!U53+'Daily KBED (2022-3)'!U53)/2</f>
        <v>0.1</v>
      </c>
      <c r="Q53">
        <f>('Daily KBOS (2022-3)'!V53+'Daily KBED (2022-3)'!V53)/2</f>
        <v>0.15</v>
      </c>
      <c r="R53">
        <f>('Daily KBOS (2022-3)'!W53+'Daily KBED (2022-3)'!W53)/2</f>
        <v>0.25</v>
      </c>
      <c r="S53">
        <f>('Daily KBOS (2022-3)'!X53+'Daily KBED (2022-3)'!X53)/2</f>
        <v>0.3</v>
      </c>
      <c r="T53">
        <f>('Daily KBOS (2022-3)'!Y53+'Daily KBED (2022-3)'!Y53)/2</f>
        <v>0.4</v>
      </c>
      <c r="U53">
        <f>('Daily KBOS (2022-3)'!Z53+'Daily KBED (2022-3)'!Z53)/2</f>
        <v>0.5</v>
      </c>
      <c r="V53">
        <f>('Daily KBOS (2022-3)'!AA53+'Daily KBED (2022-3)'!AA53)/2</f>
        <v>0.65</v>
      </c>
      <c r="W53">
        <f>('Daily KBOS (2022-3)'!AG53+'Daily KBED (2022-3)'!AG53)/2</f>
        <v>0.8</v>
      </c>
      <c r="X53">
        <f>('Daily KBOS (2022-3)'!AH53+'Daily KBED (2022-3)'!AH53)/2</f>
        <v>1.1000000000000001</v>
      </c>
      <c r="Y53">
        <f>('Daily KBOS (2022-3)'!AI53+'Daily KBED (2022-3)'!AI53)/2</f>
        <v>1.4</v>
      </c>
      <c r="Z53">
        <f>('Daily KBOS (2022-3)'!AJ53+'Daily KBED (2022-3)'!AJ53)/2</f>
        <v>1.7999999999999998</v>
      </c>
      <c r="AA53">
        <f>('Daily KBOS (2022-3)'!AK53+'Daily KBED (2022-3)'!AK53)/2</f>
        <v>2.25</v>
      </c>
      <c r="AB53">
        <f>('Daily KBOS (2022-3)'!AL53+'Daily KBED (2022-3)'!AL53)/2</f>
        <v>2.8</v>
      </c>
      <c r="AC53">
        <f>('Daily KBOS (2022-3)'!AM53+'Daily KBED (2022-3)'!AM53)/2</f>
        <v>3.35</v>
      </c>
      <c r="AD53">
        <f>('Daily KBOS (2022-3)'!AN53+'Daily KBED (2022-3)'!AN53)/2</f>
        <v>4</v>
      </c>
      <c r="AE53">
        <f>('Daily KBOS (2022-3)'!AO53+'Daily KBED (2022-3)'!AO53)/2</f>
        <v>4.75</v>
      </c>
      <c r="AF53">
        <f>('Daily KBOS (2022-3)'!AP53+'Daily KBED (2022-3)'!AP53)/2</f>
        <v>5.6</v>
      </c>
      <c r="AG53">
        <f>('Daily KBOS (2022-3)'!AQ53+'Daily KBED (2022-3)'!AQ53)/2</f>
        <v>6.4499999999999993</v>
      </c>
      <c r="AH53">
        <f>('Daily KBOS (2022-3)'!AR53+'Daily KBED (2022-3)'!AR53)/2</f>
        <v>7.3999999999999995</v>
      </c>
    </row>
    <row r="54" spans="1:34" x14ac:dyDescent="0.25">
      <c r="A54" s="1">
        <v>44820</v>
      </c>
      <c r="B54">
        <f>('Daily KBOS (2022-3)'!B54+'Daily KBED (2022-3)'!B54)/2</f>
        <v>0</v>
      </c>
      <c r="C54">
        <f>('Daily KBOS (2022-3)'!C54+'Daily KBED (2022-3)'!C54)/2</f>
        <v>0</v>
      </c>
      <c r="D54">
        <f>('Daily KBOS (2022-3)'!D54+'Daily KBED (2022-3)'!D54)/2</f>
        <v>0</v>
      </c>
      <c r="E54">
        <f>('Daily KBOS (2022-3)'!E54+'Daily KBED (2022-3)'!E54)/2</f>
        <v>0</v>
      </c>
      <c r="F54">
        <f>('Daily KBOS (2022-3)'!F54+'Daily KBED (2022-3)'!F54)/2</f>
        <v>0</v>
      </c>
      <c r="G54">
        <f>('Daily KBOS (2022-3)'!G54+'Daily KBED (2022-3)'!G54)/2</f>
        <v>0.05</v>
      </c>
      <c r="H54">
        <f>('Daily KBOS (2022-3)'!H54+'Daily KBED (2022-3)'!H54)/2</f>
        <v>0.15</v>
      </c>
      <c r="I54">
        <f>('Daily KBOS (2022-3)'!I54+'Daily KBED (2022-3)'!I54)/2</f>
        <v>0.25</v>
      </c>
      <c r="J54">
        <f>('Daily KBOS (2022-3)'!J54+'Daily KBED (2022-3)'!J54)/2</f>
        <v>0.4</v>
      </c>
      <c r="K54">
        <f>('Daily KBOS (2022-3)'!K54+'Daily KBED (2022-3)'!K54)/2</f>
        <v>0.55000000000000004</v>
      </c>
      <c r="L54">
        <f>('Daily KBOS (2022-3)'!L54+'Daily KBED (2022-3)'!L54)/2</f>
        <v>0.75</v>
      </c>
      <c r="M54">
        <f>('Daily KBOS (2022-3)'!M54+'Daily KBED (2022-3)'!M54)/2</f>
        <v>0.95</v>
      </c>
      <c r="N54">
        <f>('Daily KBOS (2022-3)'!N54+'Daily KBED (2022-3)'!N54)/2</f>
        <v>1.1499999999999999</v>
      </c>
      <c r="O54">
        <f>('Daily KBOS (2022-3)'!T54+'Daily KBED (2022-3)'!T54)/2</f>
        <v>1.35</v>
      </c>
      <c r="P54">
        <f>('Daily KBOS (2022-3)'!U54+'Daily KBED (2022-3)'!U54)/2</f>
        <v>1.6</v>
      </c>
      <c r="Q54">
        <f>('Daily KBOS (2022-3)'!V54+'Daily KBED (2022-3)'!V54)/2</f>
        <v>1.85</v>
      </c>
      <c r="R54">
        <f>('Daily KBOS (2022-3)'!W54+'Daily KBED (2022-3)'!W54)/2</f>
        <v>2.0499999999999998</v>
      </c>
      <c r="S54">
        <f>('Daily KBOS (2022-3)'!X54+'Daily KBED (2022-3)'!X54)/2</f>
        <v>2.2999999999999998</v>
      </c>
      <c r="T54">
        <f>('Daily KBOS (2022-3)'!Y54+'Daily KBED (2022-3)'!Y54)/2</f>
        <v>2.65</v>
      </c>
      <c r="U54">
        <f>('Daily KBOS (2022-3)'!Z54+'Daily KBED (2022-3)'!Z54)/2</f>
        <v>3.1</v>
      </c>
      <c r="V54">
        <f>('Daily KBOS (2022-3)'!AA54+'Daily KBED (2022-3)'!AA54)/2</f>
        <v>3.5</v>
      </c>
      <c r="W54">
        <f>('Daily KBOS (2022-3)'!AG54+'Daily KBED (2022-3)'!AG54)/2</f>
        <v>4</v>
      </c>
      <c r="X54">
        <f>('Daily KBOS (2022-3)'!AH54+'Daily KBED (2022-3)'!AH54)/2</f>
        <v>4.4000000000000004</v>
      </c>
      <c r="Y54">
        <f>('Daily KBOS (2022-3)'!AI54+'Daily KBED (2022-3)'!AI54)/2</f>
        <v>4.95</v>
      </c>
      <c r="Z54">
        <f>('Daily KBOS (2022-3)'!AJ54+'Daily KBED (2022-3)'!AJ54)/2</f>
        <v>5.45</v>
      </c>
      <c r="AA54">
        <f>('Daily KBOS (2022-3)'!AK54+'Daily KBED (2022-3)'!AK54)/2</f>
        <v>6.05</v>
      </c>
      <c r="AB54">
        <f>('Daily KBOS (2022-3)'!AL54+'Daily KBED (2022-3)'!AL54)/2</f>
        <v>6.7</v>
      </c>
      <c r="AC54">
        <f>('Daily KBOS (2022-3)'!AM54+'Daily KBED (2022-3)'!AM54)/2</f>
        <v>7.35</v>
      </c>
      <c r="AD54">
        <f>('Daily KBOS (2022-3)'!AN54+'Daily KBED (2022-3)'!AN54)/2</f>
        <v>8.0500000000000007</v>
      </c>
      <c r="AE54">
        <f>('Daily KBOS (2022-3)'!AO54+'Daily KBED (2022-3)'!AO54)/2</f>
        <v>8.8000000000000007</v>
      </c>
      <c r="AF54">
        <f>('Daily KBOS (2022-3)'!AP54+'Daily KBED (2022-3)'!AP54)/2</f>
        <v>9.6</v>
      </c>
      <c r="AG54">
        <f>('Daily KBOS (2022-3)'!AQ54+'Daily KBED (2022-3)'!AQ54)/2</f>
        <v>10.399999999999999</v>
      </c>
      <c r="AH54">
        <f>('Daily KBOS (2022-3)'!AR54+'Daily KBED (2022-3)'!AR54)/2</f>
        <v>11.25</v>
      </c>
    </row>
    <row r="55" spans="1:34" x14ac:dyDescent="0.25">
      <c r="A55" s="1">
        <v>44821</v>
      </c>
      <c r="B55">
        <f>('Daily KBOS (2022-3)'!B55+'Daily KBED (2022-3)'!B55)/2</f>
        <v>0</v>
      </c>
      <c r="C55">
        <f>('Daily KBOS (2022-3)'!C55+'Daily KBED (2022-3)'!C55)/2</f>
        <v>0</v>
      </c>
      <c r="D55">
        <f>('Daily KBOS (2022-3)'!D55+'Daily KBED (2022-3)'!D55)/2</f>
        <v>0.05</v>
      </c>
      <c r="E55">
        <f>('Daily KBOS (2022-3)'!E55+'Daily KBED (2022-3)'!E55)/2</f>
        <v>0.05</v>
      </c>
      <c r="F55">
        <f>('Daily KBOS (2022-3)'!F55+'Daily KBED (2022-3)'!F55)/2</f>
        <v>0.1</v>
      </c>
      <c r="G55">
        <f>('Daily KBOS (2022-3)'!G55+'Daily KBED (2022-3)'!G55)/2</f>
        <v>0.2</v>
      </c>
      <c r="H55">
        <f>('Daily KBOS (2022-3)'!H55+'Daily KBED (2022-3)'!H55)/2</f>
        <v>0.25</v>
      </c>
      <c r="I55">
        <f>('Daily KBOS (2022-3)'!I55+'Daily KBED (2022-3)'!I55)/2</f>
        <v>0.4</v>
      </c>
      <c r="J55">
        <f>('Daily KBOS (2022-3)'!J55+'Daily KBED (2022-3)'!J55)/2</f>
        <v>0.5</v>
      </c>
      <c r="K55">
        <f>('Daily KBOS (2022-3)'!K55+'Daily KBED (2022-3)'!K55)/2</f>
        <v>0.65</v>
      </c>
      <c r="L55">
        <f>('Daily KBOS (2022-3)'!L55+'Daily KBED (2022-3)'!L55)/2</f>
        <v>0.85</v>
      </c>
      <c r="M55">
        <f>('Daily KBOS (2022-3)'!M55+'Daily KBED (2022-3)'!M55)/2</f>
        <v>1</v>
      </c>
      <c r="N55">
        <f>('Daily KBOS (2022-3)'!N55+'Daily KBED (2022-3)'!N55)/2</f>
        <v>1.1499999999999999</v>
      </c>
      <c r="O55">
        <f>('Daily KBOS (2022-3)'!T55+'Daily KBED (2022-3)'!T55)/2</f>
        <v>1.35</v>
      </c>
      <c r="P55">
        <f>('Daily KBOS (2022-3)'!U55+'Daily KBED (2022-3)'!U55)/2</f>
        <v>1.5</v>
      </c>
      <c r="Q55">
        <f>('Daily KBOS (2022-3)'!V55+'Daily KBED (2022-3)'!V55)/2</f>
        <v>1.75</v>
      </c>
      <c r="R55">
        <f>('Daily KBOS (2022-3)'!W55+'Daily KBED (2022-3)'!W55)/2</f>
        <v>2</v>
      </c>
      <c r="S55">
        <f>('Daily KBOS (2022-3)'!X55+'Daily KBED (2022-3)'!X55)/2</f>
        <v>2.25</v>
      </c>
      <c r="T55">
        <f>('Daily KBOS (2022-3)'!Y55+'Daily KBED (2022-3)'!Y55)/2</f>
        <v>2.5499999999999998</v>
      </c>
      <c r="U55">
        <f>('Daily KBOS (2022-3)'!Z55+'Daily KBED (2022-3)'!Z55)/2</f>
        <v>2.9000000000000004</v>
      </c>
      <c r="V55">
        <f>('Daily KBOS (2022-3)'!AA55+'Daily KBED (2022-3)'!AA55)/2</f>
        <v>3.25</v>
      </c>
      <c r="W55">
        <f>('Daily KBOS (2022-3)'!AG55+'Daily KBED (2022-3)'!AG55)/2</f>
        <v>3.6</v>
      </c>
      <c r="X55">
        <f>('Daily KBOS (2022-3)'!AH55+'Daily KBED (2022-3)'!AH55)/2</f>
        <v>4.05</v>
      </c>
      <c r="Y55">
        <f>('Daily KBOS (2022-3)'!AI55+'Daily KBED (2022-3)'!AI55)/2</f>
        <v>4.5</v>
      </c>
      <c r="Z55">
        <f>('Daily KBOS (2022-3)'!AJ55+'Daily KBED (2022-3)'!AJ55)/2</f>
        <v>5.15</v>
      </c>
      <c r="AA55">
        <f>('Daily KBOS (2022-3)'!AK55+'Daily KBED (2022-3)'!AK55)/2</f>
        <v>5.85</v>
      </c>
      <c r="AB55">
        <f>('Daily KBOS (2022-3)'!AL55+'Daily KBED (2022-3)'!AL55)/2</f>
        <v>6.6499999999999995</v>
      </c>
      <c r="AC55">
        <f>('Daily KBOS (2022-3)'!AM55+'Daily KBED (2022-3)'!AM55)/2</f>
        <v>7.55</v>
      </c>
      <c r="AD55">
        <f>('Daily KBOS (2022-3)'!AN55+'Daily KBED (2022-3)'!AN55)/2</f>
        <v>8.3999999999999986</v>
      </c>
      <c r="AE55">
        <f>('Daily KBOS (2022-3)'!AO55+'Daily KBED (2022-3)'!AO55)/2</f>
        <v>9.3000000000000007</v>
      </c>
      <c r="AF55">
        <f>('Daily KBOS (2022-3)'!AP55+'Daily KBED (2022-3)'!AP55)/2</f>
        <v>10.25</v>
      </c>
      <c r="AG55">
        <f>('Daily KBOS (2022-3)'!AQ55+'Daily KBED (2022-3)'!AQ55)/2</f>
        <v>11.25</v>
      </c>
      <c r="AH55">
        <f>('Daily KBOS (2022-3)'!AR55+'Daily KBED (2022-3)'!AR55)/2</f>
        <v>12.25</v>
      </c>
    </row>
    <row r="56" spans="1:34" x14ac:dyDescent="0.25">
      <c r="A56" s="1">
        <v>44822</v>
      </c>
      <c r="B56">
        <f>('Daily KBOS (2022-3)'!B56+'Daily KBED (2022-3)'!B56)/2</f>
        <v>0</v>
      </c>
      <c r="C56">
        <f>('Daily KBOS (2022-3)'!C56+'Daily KBED (2022-3)'!C56)/2</f>
        <v>0</v>
      </c>
      <c r="D56">
        <f>('Daily KBOS (2022-3)'!D56+'Daily KBED (2022-3)'!D56)/2</f>
        <v>0</v>
      </c>
      <c r="E56">
        <f>('Daily KBOS (2022-3)'!E56+'Daily KBED (2022-3)'!E56)/2</f>
        <v>0</v>
      </c>
      <c r="F56">
        <f>('Daily KBOS (2022-3)'!F56+'Daily KBED (2022-3)'!F56)/2</f>
        <v>0</v>
      </c>
      <c r="G56">
        <f>('Daily KBOS (2022-3)'!G56+'Daily KBED (2022-3)'!G56)/2</f>
        <v>0</v>
      </c>
      <c r="H56">
        <f>('Daily KBOS (2022-3)'!H56+'Daily KBED (2022-3)'!H56)/2</f>
        <v>0</v>
      </c>
      <c r="I56">
        <f>('Daily KBOS (2022-3)'!I56+'Daily KBED (2022-3)'!I56)/2</f>
        <v>0</v>
      </c>
      <c r="J56">
        <f>('Daily KBOS (2022-3)'!J56+'Daily KBED (2022-3)'!J56)/2</f>
        <v>0</v>
      </c>
      <c r="K56">
        <f>('Daily KBOS (2022-3)'!K56+'Daily KBED (2022-3)'!K56)/2</f>
        <v>0</v>
      </c>
      <c r="L56">
        <f>('Daily KBOS (2022-3)'!L56+'Daily KBED (2022-3)'!L56)/2</f>
        <v>0</v>
      </c>
      <c r="M56">
        <f>('Daily KBOS (2022-3)'!M56+'Daily KBED (2022-3)'!M56)/2</f>
        <v>0</v>
      </c>
      <c r="N56">
        <f>('Daily KBOS (2022-3)'!N56+'Daily KBED (2022-3)'!N56)/2</f>
        <v>0</v>
      </c>
      <c r="O56">
        <f>('Daily KBOS (2022-3)'!T56+'Daily KBED (2022-3)'!T56)/2</f>
        <v>0</v>
      </c>
      <c r="P56">
        <f>('Daily KBOS (2022-3)'!U56+'Daily KBED (2022-3)'!U56)/2</f>
        <v>0</v>
      </c>
      <c r="Q56">
        <f>('Daily KBOS (2022-3)'!V56+'Daily KBED (2022-3)'!V56)/2</f>
        <v>0</v>
      </c>
      <c r="R56">
        <f>('Daily KBOS (2022-3)'!W56+'Daily KBED (2022-3)'!W56)/2</f>
        <v>0</v>
      </c>
      <c r="S56">
        <f>('Daily KBOS (2022-3)'!X56+'Daily KBED (2022-3)'!X56)/2</f>
        <v>0</v>
      </c>
      <c r="T56">
        <f>('Daily KBOS (2022-3)'!Y56+'Daily KBED (2022-3)'!Y56)/2</f>
        <v>0</v>
      </c>
      <c r="U56">
        <f>('Daily KBOS (2022-3)'!Z56+'Daily KBED (2022-3)'!Z56)/2</f>
        <v>0</v>
      </c>
      <c r="V56">
        <f>('Daily KBOS (2022-3)'!AA56+'Daily KBED (2022-3)'!AA56)/2</f>
        <v>0.1</v>
      </c>
      <c r="W56">
        <f>('Daily KBOS (2022-3)'!AG56+'Daily KBED (2022-3)'!AG56)/2</f>
        <v>0.15</v>
      </c>
      <c r="X56">
        <f>('Daily KBOS (2022-3)'!AH56+'Daily KBED (2022-3)'!AH56)/2</f>
        <v>0.25</v>
      </c>
      <c r="Y56">
        <f>('Daily KBOS (2022-3)'!AI56+'Daily KBED (2022-3)'!AI56)/2</f>
        <v>0.5</v>
      </c>
      <c r="Z56">
        <f>('Daily KBOS (2022-3)'!AJ56+'Daily KBED (2022-3)'!AJ56)/2</f>
        <v>0.75</v>
      </c>
      <c r="AA56">
        <f>('Daily KBOS (2022-3)'!AK56+'Daily KBED (2022-3)'!AK56)/2</f>
        <v>1.0499999999999998</v>
      </c>
      <c r="AB56">
        <f>('Daily KBOS (2022-3)'!AL56+'Daily KBED (2022-3)'!AL56)/2</f>
        <v>1.35</v>
      </c>
      <c r="AC56">
        <f>('Daily KBOS (2022-3)'!AM56+'Daily KBED (2022-3)'!AM56)/2</f>
        <v>1.7000000000000002</v>
      </c>
      <c r="AD56">
        <f>('Daily KBOS (2022-3)'!AN56+'Daily KBED (2022-3)'!AN56)/2</f>
        <v>2.0499999999999998</v>
      </c>
      <c r="AE56">
        <f>('Daily KBOS (2022-3)'!AO56+'Daily KBED (2022-3)'!AO56)/2</f>
        <v>2.4</v>
      </c>
      <c r="AF56">
        <f>('Daily KBOS (2022-3)'!AP56+'Daily KBED (2022-3)'!AP56)/2</f>
        <v>2.8</v>
      </c>
      <c r="AG56">
        <f>('Daily KBOS (2022-3)'!AQ56+'Daily KBED (2022-3)'!AQ56)/2</f>
        <v>3.2</v>
      </c>
      <c r="AH56">
        <f>('Daily KBOS (2022-3)'!AR56+'Daily KBED (2022-3)'!AR56)/2</f>
        <v>3.6</v>
      </c>
    </row>
    <row r="57" spans="1:34" x14ac:dyDescent="0.25">
      <c r="A57" s="1">
        <v>44823</v>
      </c>
      <c r="B57">
        <f>('Daily KBOS (2022-3)'!B57+'Daily KBED (2022-3)'!B57)/2</f>
        <v>0</v>
      </c>
      <c r="C57">
        <f>('Daily KBOS (2022-3)'!C57+'Daily KBED (2022-3)'!C57)/2</f>
        <v>0</v>
      </c>
      <c r="D57">
        <f>('Daily KBOS (2022-3)'!D57+'Daily KBED (2022-3)'!D57)/2</f>
        <v>0</v>
      </c>
      <c r="E57">
        <f>('Daily KBOS (2022-3)'!E57+'Daily KBED (2022-3)'!E57)/2</f>
        <v>0</v>
      </c>
      <c r="F57">
        <f>('Daily KBOS (2022-3)'!F57+'Daily KBED (2022-3)'!F57)/2</f>
        <v>0</v>
      </c>
      <c r="G57">
        <f>('Daily KBOS (2022-3)'!G57+'Daily KBED (2022-3)'!G57)/2</f>
        <v>0</v>
      </c>
      <c r="H57">
        <f>('Daily KBOS (2022-3)'!H57+'Daily KBED (2022-3)'!H57)/2</f>
        <v>0</v>
      </c>
      <c r="I57">
        <f>('Daily KBOS (2022-3)'!I57+'Daily KBED (2022-3)'!I57)/2</f>
        <v>0</v>
      </c>
      <c r="J57">
        <f>('Daily KBOS (2022-3)'!J57+'Daily KBED (2022-3)'!J57)/2</f>
        <v>0</v>
      </c>
      <c r="K57">
        <f>('Daily KBOS (2022-3)'!K57+'Daily KBED (2022-3)'!K57)/2</f>
        <v>0</v>
      </c>
      <c r="L57">
        <f>('Daily KBOS (2022-3)'!L57+'Daily KBED (2022-3)'!L57)/2</f>
        <v>0</v>
      </c>
      <c r="M57">
        <f>('Daily KBOS (2022-3)'!M57+'Daily KBED (2022-3)'!M57)/2</f>
        <v>0</v>
      </c>
      <c r="N57">
        <f>('Daily KBOS (2022-3)'!N57+'Daily KBED (2022-3)'!N57)/2</f>
        <v>0</v>
      </c>
      <c r="O57">
        <f>('Daily KBOS (2022-3)'!T57+'Daily KBED (2022-3)'!T57)/2</f>
        <v>0</v>
      </c>
      <c r="P57">
        <f>('Daily KBOS (2022-3)'!U57+'Daily KBED (2022-3)'!U57)/2</f>
        <v>0</v>
      </c>
      <c r="Q57">
        <f>('Daily KBOS (2022-3)'!V57+'Daily KBED (2022-3)'!V57)/2</f>
        <v>0</v>
      </c>
      <c r="R57">
        <f>('Daily KBOS (2022-3)'!W57+'Daily KBED (2022-3)'!W57)/2</f>
        <v>0</v>
      </c>
      <c r="S57">
        <f>('Daily KBOS (2022-3)'!X57+'Daily KBED (2022-3)'!X57)/2</f>
        <v>0</v>
      </c>
      <c r="T57">
        <f>('Daily KBOS (2022-3)'!Y57+'Daily KBED (2022-3)'!Y57)/2</f>
        <v>0</v>
      </c>
      <c r="U57">
        <f>('Daily KBOS (2022-3)'!Z57+'Daily KBED (2022-3)'!Z57)/2</f>
        <v>0</v>
      </c>
      <c r="V57">
        <f>('Daily KBOS (2022-3)'!AA57+'Daily KBED (2022-3)'!AA57)/2</f>
        <v>0</v>
      </c>
      <c r="W57">
        <f>('Daily KBOS (2022-3)'!AG57+'Daily KBED (2022-3)'!AG57)/2</f>
        <v>0.05</v>
      </c>
      <c r="X57">
        <f>('Daily KBOS (2022-3)'!AH57+'Daily KBED (2022-3)'!AH57)/2</f>
        <v>0.25</v>
      </c>
      <c r="Y57">
        <f>('Daily KBOS (2022-3)'!AI57+'Daily KBED (2022-3)'!AI57)/2</f>
        <v>0.55000000000000004</v>
      </c>
      <c r="Z57">
        <f>('Daily KBOS (2022-3)'!AJ57+'Daily KBED (2022-3)'!AJ57)/2</f>
        <v>0.95000000000000007</v>
      </c>
      <c r="AA57">
        <f>('Daily KBOS (2022-3)'!AK57+'Daily KBED (2022-3)'!AK57)/2</f>
        <v>1.6</v>
      </c>
      <c r="AB57">
        <f>('Daily KBOS (2022-3)'!AL57+'Daily KBED (2022-3)'!AL57)/2</f>
        <v>2.35</v>
      </c>
      <c r="AC57">
        <f>('Daily KBOS (2022-3)'!AM57+'Daily KBED (2022-3)'!AM57)/2</f>
        <v>3.25</v>
      </c>
      <c r="AD57">
        <f>('Daily KBOS (2022-3)'!AN57+'Daily KBED (2022-3)'!AN57)/2</f>
        <v>4.1500000000000004</v>
      </c>
      <c r="AE57">
        <f>('Daily KBOS (2022-3)'!AO57+'Daily KBED (2022-3)'!AO57)/2</f>
        <v>5.0500000000000007</v>
      </c>
      <c r="AF57">
        <f>('Daily KBOS (2022-3)'!AP57+'Daily KBED (2022-3)'!AP57)/2</f>
        <v>6</v>
      </c>
      <c r="AG57">
        <f>('Daily KBOS (2022-3)'!AQ57+'Daily KBED (2022-3)'!AQ57)/2</f>
        <v>6.9</v>
      </c>
      <c r="AH57">
        <f>('Daily KBOS (2022-3)'!AR57+'Daily KBED (2022-3)'!AR57)/2</f>
        <v>7.85</v>
      </c>
    </row>
    <row r="58" spans="1:34" x14ac:dyDescent="0.25">
      <c r="A58" s="1">
        <v>44824</v>
      </c>
      <c r="B58">
        <f>('Daily KBOS (2022-3)'!B58+'Daily KBED (2022-3)'!B58)/2</f>
        <v>0</v>
      </c>
      <c r="C58">
        <f>('Daily KBOS (2022-3)'!C58+'Daily KBED (2022-3)'!C58)/2</f>
        <v>0</v>
      </c>
      <c r="D58">
        <f>('Daily KBOS (2022-3)'!D58+'Daily KBED (2022-3)'!D58)/2</f>
        <v>0</v>
      </c>
      <c r="E58">
        <f>('Daily KBOS (2022-3)'!E58+'Daily KBED (2022-3)'!E58)/2</f>
        <v>0</v>
      </c>
      <c r="F58">
        <f>('Daily KBOS (2022-3)'!F58+'Daily KBED (2022-3)'!F58)/2</f>
        <v>0</v>
      </c>
      <c r="G58">
        <f>('Daily KBOS (2022-3)'!G58+'Daily KBED (2022-3)'!G58)/2</f>
        <v>0</v>
      </c>
      <c r="H58">
        <f>('Daily KBOS (2022-3)'!H58+'Daily KBED (2022-3)'!H58)/2</f>
        <v>0</v>
      </c>
      <c r="I58">
        <f>('Daily KBOS (2022-3)'!I58+'Daily KBED (2022-3)'!I58)/2</f>
        <v>0</v>
      </c>
      <c r="J58">
        <f>('Daily KBOS (2022-3)'!J58+'Daily KBED (2022-3)'!J58)/2</f>
        <v>0</v>
      </c>
      <c r="K58">
        <f>('Daily KBOS (2022-3)'!K58+'Daily KBED (2022-3)'!K58)/2</f>
        <v>0</v>
      </c>
      <c r="L58">
        <f>('Daily KBOS (2022-3)'!L58+'Daily KBED (2022-3)'!L58)/2</f>
        <v>0</v>
      </c>
      <c r="M58">
        <f>('Daily KBOS (2022-3)'!M58+'Daily KBED (2022-3)'!M58)/2</f>
        <v>0</v>
      </c>
      <c r="N58">
        <f>('Daily KBOS (2022-3)'!N58+'Daily KBED (2022-3)'!N58)/2</f>
        <v>0</v>
      </c>
      <c r="O58">
        <f>('Daily KBOS (2022-3)'!T58+'Daily KBED (2022-3)'!T58)/2</f>
        <v>0</v>
      </c>
      <c r="P58">
        <f>('Daily KBOS (2022-3)'!U58+'Daily KBED (2022-3)'!U58)/2</f>
        <v>0</v>
      </c>
      <c r="Q58">
        <f>('Daily KBOS (2022-3)'!V58+'Daily KBED (2022-3)'!V58)/2</f>
        <v>0</v>
      </c>
      <c r="R58">
        <f>('Daily KBOS (2022-3)'!W58+'Daily KBED (2022-3)'!W58)/2</f>
        <v>0</v>
      </c>
      <c r="S58">
        <f>('Daily KBOS (2022-3)'!X58+'Daily KBED (2022-3)'!X58)/2</f>
        <v>0</v>
      </c>
      <c r="T58">
        <f>('Daily KBOS (2022-3)'!Y58+'Daily KBED (2022-3)'!Y58)/2</f>
        <v>0</v>
      </c>
      <c r="U58">
        <f>('Daily KBOS (2022-3)'!Z58+'Daily KBED (2022-3)'!Z58)/2</f>
        <v>0</v>
      </c>
      <c r="V58">
        <f>('Daily KBOS (2022-3)'!AA58+'Daily KBED (2022-3)'!AA58)/2</f>
        <v>0.2</v>
      </c>
      <c r="W58">
        <f>('Daily KBOS (2022-3)'!AG58+'Daily KBED (2022-3)'!AG58)/2</f>
        <v>0.55000000000000004</v>
      </c>
      <c r="X58">
        <f>('Daily KBOS (2022-3)'!AH58+'Daily KBED (2022-3)'!AH58)/2</f>
        <v>1.1000000000000001</v>
      </c>
      <c r="Y58">
        <f>('Daily KBOS (2022-3)'!AI58+'Daily KBED (2022-3)'!AI58)/2</f>
        <v>1.9</v>
      </c>
      <c r="Z58">
        <f>('Daily KBOS (2022-3)'!AJ58+'Daily KBED (2022-3)'!AJ58)/2</f>
        <v>2.8</v>
      </c>
      <c r="AA58">
        <f>('Daily KBOS (2022-3)'!AK58+'Daily KBED (2022-3)'!AK58)/2</f>
        <v>3.7</v>
      </c>
      <c r="AB58">
        <f>('Daily KBOS (2022-3)'!AL58+'Daily KBED (2022-3)'!AL58)/2</f>
        <v>4.6999999999999993</v>
      </c>
      <c r="AC58">
        <f>('Daily KBOS (2022-3)'!AM58+'Daily KBED (2022-3)'!AM58)/2</f>
        <v>5.6999999999999993</v>
      </c>
      <c r="AD58">
        <f>('Daily KBOS (2022-3)'!AN58+'Daily KBED (2022-3)'!AN58)/2</f>
        <v>6.6999999999999993</v>
      </c>
      <c r="AE58">
        <f>('Daily KBOS (2022-3)'!AO58+'Daily KBED (2022-3)'!AO58)/2</f>
        <v>7.6999999999999993</v>
      </c>
      <c r="AF58">
        <f>('Daily KBOS (2022-3)'!AP58+'Daily KBED (2022-3)'!AP58)/2</f>
        <v>8.6999999999999993</v>
      </c>
      <c r="AG58">
        <f>('Daily KBOS (2022-3)'!AQ58+'Daily KBED (2022-3)'!AQ58)/2</f>
        <v>9.6999999999999993</v>
      </c>
      <c r="AH58">
        <f>('Daily KBOS (2022-3)'!AR58+'Daily KBED (2022-3)'!AR58)/2</f>
        <v>10.7</v>
      </c>
    </row>
    <row r="59" spans="1:34" x14ac:dyDescent="0.25">
      <c r="A59" s="1">
        <v>44825</v>
      </c>
      <c r="B59">
        <f>('Daily KBOS (2022-3)'!B59+'Daily KBED (2022-3)'!B59)/2</f>
        <v>0</v>
      </c>
      <c r="C59">
        <f>('Daily KBOS (2022-3)'!C59+'Daily KBED (2022-3)'!C59)/2</f>
        <v>0</v>
      </c>
      <c r="D59">
        <f>('Daily KBOS (2022-3)'!D59+'Daily KBED (2022-3)'!D59)/2</f>
        <v>0</v>
      </c>
      <c r="E59">
        <f>('Daily KBOS (2022-3)'!E59+'Daily KBED (2022-3)'!E59)/2</f>
        <v>0</v>
      </c>
      <c r="F59">
        <f>('Daily KBOS (2022-3)'!F59+'Daily KBED (2022-3)'!F59)/2</f>
        <v>0</v>
      </c>
      <c r="G59">
        <f>('Daily KBOS (2022-3)'!G59+'Daily KBED (2022-3)'!G59)/2</f>
        <v>0</v>
      </c>
      <c r="H59">
        <f>('Daily KBOS (2022-3)'!H59+'Daily KBED (2022-3)'!H59)/2</f>
        <v>0</v>
      </c>
      <c r="I59">
        <f>('Daily KBOS (2022-3)'!I59+'Daily KBED (2022-3)'!I59)/2</f>
        <v>0</v>
      </c>
      <c r="J59">
        <f>('Daily KBOS (2022-3)'!J59+'Daily KBED (2022-3)'!J59)/2</f>
        <v>0</v>
      </c>
      <c r="K59">
        <f>('Daily KBOS (2022-3)'!K59+'Daily KBED (2022-3)'!K59)/2</f>
        <v>0</v>
      </c>
      <c r="L59">
        <f>('Daily KBOS (2022-3)'!L59+'Daily KBED (2022-3)'!L59)/2</f>
        <v>0</v>
      </c>
      <c r="M59">
        <f>('Daily KBOS (2022-3)'!M59+'Daily KBED (2022-3)'!M59)/2</f>
        <v>0</v>
      </c>
      <c r="N59">
        <f>('Daily KBOS (2022-3)'!N59+'Daily KBED (2022-3)'!N59)/2</f>
        <v>0</v>
      </c>
      <c r="O59">
        <f>('Daily KBOS (2022-3)'!T59+'Daily KBED (2022-3)'!T59)/2</f>
        <v>0</v>
      </c>
      <c r="P59">
        <f>('Daily KBOS (2022-3)'!U59+'Daily KBED (2022-3)'!U59)/2</f>
        <v>0</v>
      </c>
      <c r="Q59">
        <f>('Daily KBOS (2022-3)'!V59+'Daily KBED (2022-3)'!V59)/2</f>
        <v>0</v>
      </c>
      <c r="R59">
        <f>('Daily KBOS (2022-3)'!W59+'Daily KBED (2022-3)'!W59)/2</f>
        <v>0</v>
      </c>
      <c r="S59">
        <f>('Daily KBOS (2022-3)'!X59+'Daily KBED (2022-3)'!X59)/2</f>
        <v>0</v>
      </c>
      <c r="T59">
        <f>('Daily KBOS (2022-3)'!Y59+'Daily KBED (2022-3)'!Y59)/2</f>
        <v>0.1</v>
      </c>
      <c r="U59">
        <f>('Daily KBOS (2022-3)'!Z59+'Daily KBED (2022-3)'!Z59)/2</f>
        <v>0.25</v>
      </c>
      <c r="V59">
        <f>('Daily KBOS (2022-3)'!AA59+'Daily KBED (2022-3)'!AA59)/2</f>
        <v>0.60000000000000009</v>
      </c>
      <c r="W59">
        <f>('Daily KBOS (2022-3)'!AG59+'Daily KBED (2022-3)'!AG59)/2</f>
        <v>0.95000000000000007</v>
      </c>
      <c r="X59">
        <f>('Daily KBOS (2022-3)'!AH59+'Daily KBED (2022-3)'!AH59)/2</f>
        <v>1.3</v>
      </c>
      <c r="Y59">
        <f>('Daily KBOS (2022-3)'!AI59+'Daily KBED (2022-3)'!AI59)/2</f>
        <v>1.75</v>
      </c>
      <c r="Z59">
        <f>('Daily KBOS (2022-3)'!AJ59+'Daily KBED (2022-3)'!AJ59)/2</f>
        <v>2.2999999999999998</v>
      </c>
      <c r="AA59">
        <f>('Daily KBOS (2022-3)'!AK59+'Daily KBED (2022-3)'!AK59)/2</f>
        <v>2.9</v>
      </c>
      <c r="AB59">
        <f>('Daily KBOS (2022-3)'!AL59+'Daily KBED (2022-3)'!AL59)/2</f>
        <v>3.65</v>
      </c>
      <c r="AC59">
        <f>('Daily KBOS (2022-3)'!AM59+'Daily KBED (2022-3)'!AM59)/2</f>
        <v>4.5</v>
      </c>
      <c r="AD59">
        <f>('Daily KBOS (2022-3)'!AN59+'Daily KBED (2022-3)'!AN59)/2</f>
        <v>5.4</v>
      </c>
      <c r="AE59">
        <f>('Daily KBOS (2022-3)'!AO59+'Daily KBED (2022-3)'!AO59)/2</f>
        <v>6.25</v>
      </c>
      <c r="AF59">
        <f>('Daily KBOS (2022-3)'!AP59+'Daily KBED (2022-3)'!AP59)/2</f>
        <v>7.2</v>
      </c>
      <c r="AG59">
        <f>('Daily KBOS (2022-3)'!AQ59+'Daily KBED (2022-3)'!AQ59)/2</f>
        <v>8.1999999999999993</v>
      </c>
      <c r="AH59">
        <f>('Daily KBOS (2022-3)'!AR59+'Daily KBED (2022-3)'!AR59)/2</f>
        <v>9.1999999999999993</v>
      </c>
    </row>
    <row r="60" spans="1:34" x14ac:dyDescent="0.25">
      <c r="A60" s="1">
        <v>44826</v>
      </c>
      <c r="B60">
        <f>('Daily KBOS (2022-3)'!B60+'Daily KBED (2022-3)'!B60)/2</f>
        <v>0</v>
      </c>
      <c r="C60">
        <f>('Daily KBOS (2022-3)'!C60+'Daily KBED (2022-3)'!C60)/2</f>
        <v>0</v>
      </c>
      <c r="D60">
        <f>('Daily KBOS (2022-3)'!D60+'Daily KBED (2022-3)'!D60)/2</f>
        <v>0</v>
      </c>
      <c r="E60">
        <f>('Daily KBOS (2022-3)'!E60+'Daily KBED (2022-3)'!E60)/2</f>
        <v>0</v>
      </c>
      <c r="F60">
        <f>('Daily KBOS (2022-3)'!F60+'Daily KBED (2022-3)'!F60)/2</f>
        <v>0</v>
      </c>
      <c r="G60">
        <f>('Daily KBOS (2022-3)'!G60+'Daily KBED (2022-3)'!G60)/2</f>
        <v>0</v>
      </c>
      <c r="H60">
        <f>('Daily KBOS (2022-3)'!H60+'Daily KBED (2022-3)'!H60)/2</f>
        <v>0</v>
      </c>
      <c r="I60">
        <f>('Daily KBOS (2022-3)'!I60+'Daily KBED (2022-3)'!I60)/2</f>
        <v>0</v>
      </c>
      <c r="J60">
        <f>('Daily KBOS (2022-3)'!J60+'Daily KBED (2022-3)'!J60)/2</f>
        <v>0</v>
      </c>
      <c r="K60">
        <f>('Daily KBOS (2022-3)'!K60+'Daily KBED (2022-3)'!K60)/2</f>
        <v>0</v>
      </c>
      <c r="L60">
        <f>('Daily KBOS (2022-3)'!L60+'Daily KBED (2022-3)'!L60)/2</f>
        <v>0</v>
      </c>
      <c r="M60">
        <f>('Daily KBOS (2022-3)'!M60+'Daily KBED (2022-3)'!M60)/2</f>
        <v>0</v>
      </c>
      <c r="N60">
        <f>('Daily KBOS (2022-3)'!N60+'Daily KBED (2022-3)'!N60)/2</f>
        <v>0</v>
      </c>
      <c r="O60">
        <f>('Daily KBOS (2022-3)'!T60+'Daily KBED (2022-3)'!T60)/2</f>
        <v>0</v>
      </c>
      <c r="P60">
        <f>('Daily KBOS (2022-3)'!U60+'Daily KBED (2022-3)'!U60)/2</f>
        <v>0</v>
      </c>
      <c r="Q60">
        <f>('Daily KBOS (2022-3)'!V60+'Daily KBED (2022-3)'!V60)/2</f>
        <v>0</v>
      </c>
      <c r="R60">
        <f>('Daily KBOS (2022-3)'!W60+'Daily KBED (2022-3)'!W60)/2</f>
        <v>0</v>
      </c>
      <c r="S60">
        <f>('Daily KBOS (2022-3)'!X60+'Daily KBED (2022-3)'!X60)/2</f>
        <v>0</v>
      </c>
      <c r="T60">
        <f>('Daily KBOS (2022-3)'!Y60+'Daily KBED (2022-3)'!Y60)/2</f>
        <v>0.05</v>
      </c>
      <c r="U60">
        <f>('Daily KBOS (2022-3)'!Z60+'Daily KBED (2022-3)'!Z60)/2</f>
        <v>0.15000000000000002</v>
      </c>
      <c r="V60">
        <f>('Daily KBOS (2022-3)'!AA60+'Daily KBED (2022-3)'!AA60)/2</f>
        <v>0.30000000000000004</v>
      </c>
      <c r="W60">
        <f>('Daily KBOS (2022-3)'!AG60+'Daily KBED (2022-3)'!AG60)/2</f>
        <v>0.5</v>
      </c>
      <c r="X60">
        <f>('Daily KBOS (2022-3)'!AH60+'Daily KBED (2022-3)'!AH60)/2</f>
        <v>0.75</v>
      </c>
      <c r="Y60">
        <f>('Daily KBOS (2022-3)'!AI60+'Daily KBED (2022-3)'!AI60)/2</f>
        <v>1.1000000000000001</v>
      </c>
      <c r="Z60">
        <f>('Daily KBOS (2022-3)'!AJ60+'Daily KBED (2022-3)'!AJ60)/2</f>
        <v>1.5</v>
      </c>
      <c r="AA60">
        <f>('Daily KBOS (2022-3)'!AK60+'Daily KBED (2022-3)'!AK60)/2</f>
        <v>2</v>
      </c>
      <c r="AB60">
        <f>('Daily KBOS (2022-3)'!AL60+'Daily KBED (2022-3)'!AL60)/2</f>
        <v>2.5</v>
      </c>
      <c r="AC60">
        <f>('Daily KBOS (2022-3)'!AM60+'Daily KBED (2022-3)'!AM60)/2</f>
        <v>3.05</v>
      </c>
      <c r="AD60">
        <f>('Daily KBOS (2022-3)'!AN60+'Daily KBED (2022-3)'!AN60)/2</f>
        <v>3.7</v>
      </c>
      <c r="AE60">
        <f>('Daily KBOS (2022-3)'!AO60+'Daily KBED (2022-3)'!AO60)/2</f>
        <v>4.4000000000000004</v>
      </c>
      <c r="AF60">
        <f>('Daily KBOS (2022-3)'!AP60+'Daily KBED (2022-3)'!AP60)/2</f>
        <v>5.3000000000000007</v>
      </c>
      <c r="AG60">
        <f>('Daily KBOS (2022-3)'!AQ60+'Daily KBED (2022-3)'!AQ60)/2</f>
        <v>6.25</v>
      </c>
      <c r="AH60">
        <f>('Daily KBOS (2022-3)'!AR60+'Daily KBED (2022-3)'!AR60)/2</f>
        <v>7.25</v>
      </c>
    </row>
    <row r="61" spans="1:34" x14ac:dyDescent="0.25">
      <c r="A61" s="1">
        <v>44827</v>
      </c>
      <c r="B61">
        <f>('Daily KBOS (2022-3)'!B61+'Daily KBED (2022-3)'!B61)/2</f>
        <v>0</v>
      </c>
      <c r="C61">
        <f>('Daily KBOS (2022-3)'!C61+'Daily KBED (2022-3)'!C61)/2</f>
        <v>0</v>
      </c>
      <c r="D61">
        <f>('Daily KBOS (2022-3)'!D61+'Daily KBED (2022-3)'!D61)/2</f>
        <v>0</v>
      </c>
      <c r="E61">
        <f>('Daily KBOS (2022-3)'!E61+'Daily KBED (2022-3)'!E61)/2</f>
        <v>0</v>
      </c>
      <c r="F61">
        <f>('Daily KBOS (2022-3)'!F61+'Daily KBED (2022-3)'!F61)/2</f>
        <v>0</v>
      </c>
      <c r="G61">
        <f>('Daily KBOS (2022-3)'!G61+'Daily KBED (2022-3)'!G61)/2</f>
        <v>0</v>
      </c>
      <c r="H61">
        <f>('Daily KBOS (2022-3)'!H61+'Daily KBED (2022-3)'!H61)/2</f>
        <v>0</v>
      </c>
      <c r="I61">
        <f>('Daily KBOS (2022-3)'!I61+'Daily KBED (2022-3)'!I61)/2</f>
        <v>0</v>
      </c>
      <c r="J61">
        <f>('Daily KBOS (2022-3)'!J61+'Daily KBED (2022-3)'!J61)/2</f>
        <v>0</v>
      </c>
      <c r="K61">
        <f>('Daily KBOS (2022-3)'!K61+'Daily KBED (2022-3)'!K61)/2</f>
        <v>0</v>
      </c>
      <c r="L61">
        <f>('Daily KBOS (2022-3)'!L61+'Daily KBED (2022-3)'!L61)/2</f>
        <v>0.05</v>
      </c>
      <c r="M61">
        <f>('Daily KBOS (2022-3)'!M61+'Daily KBED (2022-3)'!M61)/2</f>
        <v>0.2</v>
      </c>
      <c r="N61">
        <f>('Daily KBOS (2022-3)'!N61+'Daily KBED (2022-3)'!N61)/2</f>
        <v>0.5</v>
      </c>
      <c r="O61">
        <f>('Daily KBOS (2022-3)'!T61+'Daily KBED (2022-3)'!T61)/2</f>
        <v>0.89999999999999991</v>
      </c>
      <c r="P61">
        <f>('Daily KBOS (2022-3)'!U61+'Daily KBED (2022-3)'!U61)/2</f>
        <v>1.4</v>
      </c>
      <c r="Q61">
        <f>('Daily KBOS (2022-3)'!V61+'Daily KBED (2022-3)'!V61)/2</f>
        <v>2</v>
      </c>
      <c r="R61">
        <f>('Daily KBOS (2022-3)'!W61+'Daily KBED (2022-3)'!W61)/2</f>
        <v>2.7</v>
      </c>
      <c r="S61">
        <f>('Daily KBOS (2022-3)'!X61+'Daily KBED (2022-3)'!X61)/2</f>
        <v>3.45</v>
      </c>
      <c r="T61">
        <f>('Daily KBOS (2022-3)'!Y61+'Daily KBED (2022-3)'!Y61)/2</f>
        <v>4.25</v>
      </c>
      <c r="U61">
        <f>('Daily KBOS (2022-3)'!Z61+'Daily KBED (2022-3)'!Z61)/2</f>
        <v>5.0999999999999996</v>
      </c>
      <c r="V61">
        <f>('Daily KBOS (2022-3)'!AA61+'Daily KBED (2022-3)'!AA61)/2</f>
        <v>6</v>
      </c>
      <c r="W61">
        <f>('Daily KBOS (2022-3)'!AG61+'Daily KBED (2022-3)'!AG61)/2</f>
        <v>6.85</v>
      </c>
      <c r="X61">
        <f>('Daily KBOS (2022-3)'!AH61+'Daily KBED (2022-3)'!AH61)/2</f>
        <v>7.85</v>
      </c>
      <c r="Y61">
        <f>('Daily KBOS (2022-3)'!AI61+'Daily KBED (2022-3)'!AI61)/2</f>
        <v>8.85</v>
      </c>
      <c r="Z61">
        <f>('Daily KBOS (2022-3)'!AJ61+'Daily KBED (2022-3)'!AJ61)/2</f>
        <v>9.8500000000000014</v>
      </c>
      <c r="AA61">
        <f>('Daily KBOS (2022-3)'!AK61+'Daily KBED (2022-3)'!AK61)/2</f>
        <v>10.850000000000001</v>
      </c>
      <c r="AB61">
        <f>('Daily KBOS (2022-3)'!AL61+'Daily KBED (2022-3)'!AL61)/2</f>
        <v>11.850000000000001</v>
      </c>
      <c r="AC61">
        <f>('Daily KBOS (2022-3)'!AM61+'Daily KBED (2022-3)'!AM61)/2</f>
        <v>12.850000000000001</v>
      </c>
      <c r="AD61">
        <f>('Daily KBOS (2022-3)'!AN61+'Daily KBED (2022-3)'!AN61)/2</f>
        <v>13.850000000000001</v>
      </c>
      <c r="AE61">
        <f>('Daily KBOS (2022-3)'!AO61+'Daily KBED (2022-3)'!AO61)/2</f>
        <v>14.850000000000001</v>
      </c>
      <c r="AF61">
        <f>('Daily KBOS (2022-3)'!AP61+'Daily KBED (2022-3)'!AP61)/2</f>
        <v>15.85</v>
      </c>
      <c r="AG61">
        <f>('Daily KBOS (2022-3)'!AQ61+'Daily KBED (2022-3)'!AQ61)/2</f>
        <v>16.850000000000001</v>
      </c>
      <c r="AH61">
        <f>('Daily KBOS (2022-3)'!AR61+'Daily KBED (2022-3)'!AR61)/2</f>
        <v>17.850000000000001</v>
      </c>
    </row>
    <row r="62" spans="1:34" x14ac:dyDescent="0.25">
      <c r="A62" s="1">
        <v>44828</v>
      </c>
      <c r="B62">
        <f>('Daily KBOS (2022-3)'!B62+'Daily KBED (2022-3)'!B62)/2</f>
        <v>0</v>
      </c>
      <c r="C62">
        <f>('Daily KBOS (2022-3)'!C62+'Daily KBED (2022-3)'!C62)/2</f>
        <v>0</v>
      </c>
      <c r="D62">
        <f>('Daily KBOS (2022-3)'!D62+'Daily KBED (2022-3)'!D62)/2</f>
        <v>0</v>
      </c>
      <c r="E62">
        <f>('Daily KBOS (2022-3)'!E62+'Daily KBED (2022-3)'!E62)/2</f>
        <v>0</v>
      </c>
      <c r="F62">
        <f>('Daily KBOS (2022-3)'!F62+'Daily KBED (2022-3)'!F62)/2</f>
        <v>0</v>
      </c>
      <c r="G62">
        <f>('Daily KBOS (2022-3)'!G62+'Daily KBED (2022-3)'!G62)/2</f>
        <v>0</v>
      </c>
      <c r="H62">
        <f>('Daily KBOS (2022-3)'!H62+'Daily KBED (2022-3)'!H62)/2</f>
        <v>0</v>
      </c>
      <c r="I62">
        <f>('Daily KBOS (2022-3)'!I62+'Daily KBED (2022-3)'!I62)/2</f>
        <v>0</v>
      </c>
      <c r="J62">
        <f>('Daily KBOS (2022-3)'!J62+'Daily KBED (2022-3)'!J62)/2</f>
        <v>0.1</v>
      </c>
      <c r="K62">
        <f>('Daily KBOS (2022-3)'!K62+'Daily KBED (2022-3)'!K62)/2</f>
        <v>0.2</v>
      </c>
      <c r="L62">
        <f>('Daily KBOS (2022-3)'!L62+'Daily KBED (2022-3)'!L62)/2</f>
        <v>0.35</v>
      </c>
      <c r="M62">
        <f>('Daily KBOS (2022-3)'!M62+'Daily KBED (2022-3)'!M62)/2</f>
        <v>0.70000000000000007</v>
      </c>
      <c r="N62">
        <f>('Daily KBOS (2022-3)'!N62+'Daily KBED (2022-3)'!N62)/2</f>
        <v>1.05</v>
      </c>
      <c r="O62">
        <f>('Daily KBOS (2022-3)'!T62+'Daily KBED (2022-3)'!T62)/2</f>
        <v>1.45</v>
      </c>
      <c r="P62">
        <f>('Daily KBOS (2022-3)'!U62+'Daily KBED (2022-3)'!U62)/2</f>
        <v>1.85</v>
      </c>
      <c r="Q62">
        <f>('Daily KBOS (2022-3)'!V62+'Daily KBED (2022-3)'!V62)/2</f>
        <v>2.25</v>
      </c>
      <c r="R62">
        <f>('Daily KBOS (2022-3)'!W62+'Daily KBED (2022-3)'!W62)/2</f>
        <v>2.7</v>
      </c>
      <c r="S62">
        <f>('Daily KBOS (2022-3)'!X62+'Daily KBED (2022-3)'!X62)/2</f>
        <v>3.2</v>
      </c>
      <c r="T62">
        <f>('Daily KBOS (2022-3)'!Y62+'Daily KBED (2022-3)'!Y62)/2</f>
        <v>3.6999999999999997</v>
      </c>
      <c r="U62">
        <f>('Daily KBOS (2022-3)'!Z62+'Daily KBED (2022-3)'!Z62)/2</f>
        <v>4.25</v>
      </c>
      <c r="V62">
        <f>('Daily KBOS (2022-3)'!AA62+'Daily KBED (2022-3)'!AA62)/2</f>
        <v>4.8</v>
      </c>
      <c r="W62">
        <f>('Daily KBOS (2022-3)'!AG62+'Daily KBED (2022-3)'!AG62)/2</f>
        <v>5.45</v>
      </c>
      <c r="X62">
        <f>('Daily KBOS (2022-3)'!AH62+'Daily KBED (2022-3)'!AH62)/2</f>
        <v>6</v>
      </c>
      <c r="Y62">
        <f>('Daily KBOS (2022-3)'!AI62+'Daily KBED (2022-3)'!AI62)/2</f>
        <v>6.65</v>
      </c>
      <c r="Z62">
        <f>('Daily KBOS (2022-3)'!AJ62+'Daily KBED (2022-3)'!AJ62)/2</f>
        <v>7.3</v>
      </c>
      <c r="AA62">
        <f>('Daily KBOS (2022-3)'!AK62+'Daily KBED (2022-3)'!AK62)/2</f>
        <v>8.0500000000000007</v>
      </c>
      <c r="AB62">
        <f>('Daily KBOS (2022-3)'!AL62+'Daily KBED (2022-3)'!AL62)/2</f>
        <v>8.75</v>
      </c>
      <c r="AC62">
        <f>('Daily KBOS (2022-3)'!AM62+'Daily KBED (2022-3)'!AM62)/2</f>
        <v>9.5500000000000007</v>
      </c>
      <c r="AD62">
        <f>('Daily KBOS (2022-3)'!AN62+'Daily KBED (2022-3)'!AN62)/2</f>
        <v>10.35</v>
      </c>
      <c r="AE62">
        <f>('Daily KBOS (2022-3)'!AO62+'Daily KBED (2022-3)'!AO62)/2</f>
        <v>11.25</v>
      </c>
      <c r="AF62">
        <f>('Daily KBOS (2022-3)'!AP62+'Daily KBED (2022-3)'!AP62)/2</f>
        <v>12.25</v>
      </c>
      <c r="AG62">
        <f>('Daily KBOS (2022-3)'!AQ62+'Daily KBED (2022-3)'!AQ62)/2</f>
        <v>13.25</v>
      </c>
      <c r="AH62">
        <f>('Daily KBOS (2022-3)'!AR62+'Daily KBED (2022-3)'!AR62)/2</f>
        <v>14.25</v>
      </c>
    </row>
    <row r="63" spans="1:34" x14ac:dyDescent="0.25">
      <c r="A63" s="1">
        <v>44829</v>
      </c>
      <c r="B63">
        <f>('Daily KBOS (2022-3)'!B63+'Daily KBED (2022-3)'!B63)/2</f>
        <v>0</v>
      </c>
      <c r="C63">
        <f>('Daily KBOS (2022-3)'!C63+'Daily KBED (2022-3)'!C63)/2</f>
        <v>0</v>
      </c>
      <c r="D63">
        <f>('Daily KBOS (2022-3)'!D63+'Daily KBED (2022-3)'!D63)/2</f>
        <v>0</v>
      </c>
      <c r="E63">
        <f>('Daily KBOS (2022-3)'!E63+'Daily KBED (2022-3)'!E63)/2</f>
        <v>0</v>
      </c>
      <c r="F63">
        <f>('Daily KBOS (2022-3)'!F63+'Daily KBED (2022-3)'!F63)/2</f>
        <v>0</v>
      </c>
      <c r="G63">
        <f>('Daily KBOS (2022-3)'!G63+'Daily KBED (2022-3)'!G63)/2</f>
        <v>0</v>
      </c>
      <c r="H63">
        <f>('Daily KBOS (2022-3)'!H63+'Daily KBED (2022-3)'!H63)/2</f>
        <v>0.05</v>
      </c>
      <c r="I63">
        <f>('Daily KBOS (2022-3)'!I63+'Daily KBED (2022-3)'!I63)/2</f>
        <v>0.15</v>
      </c>
      <c r="J63">
        <f>('Daily KBOS (2022-3)'!J63+'Daily KBED (2022-3)'!J63)/2</f>
        <v>0.3</v>
      </c>
      <c r="K63">
        <f>('Daily KBOS (2022-3)'!K63+'Daily KBED (2022-3)'!K63)/2</f>
        <v>0.45</v>
      </c>
      <c r="L63">
        <f>('Daily KBOS (2022-3)'!L63+'Daily KBED (2022-3)'!L63)/2</f>
        <v>0.6</v>
      </c>
      <c r="M63">
        <f>('Daily KBOS (2022-3)'!M63+'Daily KBED (2022-3)'!M63)/2</f>
        <v>0.75</v>
      </c>
      <c r="N63">
        <f>('Daily KBOS (2022-3)'!N63+'Daily KBED (2022-3)'!N63)/2</f>
        <v>0.9</v>
      </c>
      <c r="O63">
        <f>('Daily KBOS (2022-3)'!T63+'Daily KBED (2022-3)'!T63)/2</f>
        <v>1.1000000000000001</v>
      </c>
      <c r="P63">
        <f>('Daily KBOS (2022-3)'!U63+'Daily KBED (2022-3)'!U63)/2</f>
        <v>1.35</v>
      </c>
      <c r="Q63">
        <f>('Daily KBOS (2022-3)'!V63+'Daily KBED (2022-3)'!V63)/2</f>
        <v>1.5499999999999998</v>
      </c>
      <c r="R63">
        <f>('Daily KBOS (2022-3)'!W63+'Daily KBED (2022-3)'!W63)/2</f>
        <v>1.85</v>
      </c>
      <c r="S63">
        <f>('Daily KBOS (2022-3)'!X63+'Daily KBED (2022-3)'!X63)/2</f>
        <v>2.1</v>
      </c>
      <c r="T63">
        <f>('Daily KBOS (2022-3)'!Y63+'Daily KBED (2022-3)'!Y63)/2</f>
        <v>2.4500000000000002</v>
      </c>
      <c r="U63">
        <f>('Daily KBOS (2022-3)'!Z63+'Daily KBED (2022-3)'!Z63)/2</f>
        <v>2.8499999999999996</v>
      </c>
      <c r="V63">
        <f>('Daily KBOS (2022-3)'!AA63+'Daily KBED (2022-3)'!AA63)/2</f>
        <v>3.25</v>
      </c>
      <c r="W63">
        <f>('Daily KBOS (2022-3)'!AG63+'Daily KBED (2022-3)'!AG63)/2</f>
        <v>3.5999999999999996</v>
      </c>
      <c r="X63">
        <f>('Daily KBOS (2022-3)'!AH63+'Daily KBED (2022-3)'!AH63)/2</f>
        <v>4</v>
      </c>
      <c r="Y63">
        <f>('Daily KBOS (2022-3)'!AI63+'Daily KBED (2022-3)'!AI63)/2</f>
        <v>4.45</v>
      </c>
      <c r="Z63">
        <f>('Daily KBOS (2022-3)'!AJ63+'Daily KBED (2022-3)'!AJ63)/2</f>
        <v>4.9000000000000004</v>
      </c>
      <c r="AA63">
        <f>('Daily KBOS (2022-3)'!AK63+'Daily KBED (2022-3)'!AK63)/2</f>
        <v>5.35</v>
      </c>
      <c r="AB63">
        <f>('Daily KBOS (2022-3)'!AL63+'Daily KBED (2022-3)'!AL63)/2</f>
        <v>5.9499999999999993</v>
      </c>
      <c r="AC63">
        <f>('Daily KBOS (2022-3)'!AM63+'Daily KBED (2022-3)'!AM63)/2</f>
        <v>6.75</v>
      </c>
      <c r="AD63">
        <f>('Daily KBOS (2022-3)'!AN63+'Daily KBED (2022-3)'!AN63)/2</f>
        <v>7.6</v>
      </c>
      <c r="AE63">
        <f>('Daily KBOS (2022-3)'!AO63+'Daily KBED (2022-3)'!AO63)/2</f>
        <v>8.5500000000000007</v>
      </c>
      <c r="AF63">
        <f>('Daily KBOS (2022-3)'!AP63+'Daily KBED (2022-3)'!AP63)/2</f>
        <v>9.5</v>
      </c>
      <c r="AG63">
        <f>('Daily KBOS (2022-3)'!AQ63+'Daily KBED (2022-3)'!AQ63)/2</f>
        <v>10.5</v>
      </c>
      <c r="AH63">
        <f>('Daily KBOS (2022-3)'!AR63+'Daily KBED (2022-3)'!AR63)/2</f>
        <v>11.5</v>
      </c>
    </row>
    <row r="64" spans="1:34" x14ac:dyDescent="0.25">
      <c r="A64" s="1">
        <v>44830</v>
      </c>
      <c r="B64">
        <f>('Daily KBOS (2022-3)'!B64+'Daily KBED (2022-3)'!B64)/2</f>
        <v>0</v>
      </c>
      <c r="C64">
        <f>('Daily KBOS (2022-3)'!C64+'Daily KBED (2022-3)'!C64)/2</f>
        <v>0</v>
      </c>
      <c r="D64">
        <f>('Daily KBOS (2022-3)'!D64+'Daily KBED (2022-3)'!D64)/2</f>
        <v>0</v>
      </c>
      <c r="E64">
        <f>('Daily KBOS (2022-3)'!E64+'Daily KBED (2022-3)'!E64)/2</f>
        <v>0</v>
      </c>
      <c r="F64">
        <f>('Daily KBOS (2022-3)'!F64+'Daily KBED (2022-3)'!F64)/2</f>
        <v>0</v>
      </c>
      <c r="G64">
        <f>('Daily KBOS (2022-3)'!G64+'Daily KBED (2022-3)'!G64)/2</f>
        <v>0</v>
      </c>
      <c r="H64">
        <f>('Daily KBOS (2022-3)'!H64+'Daily KBED (2022-3)'!H64)/2</f>
        <v>0</v>
      </c>
      <c r="I64">
        <f>('Daily KBOS (2022-3)'!I64+'Daily KBED (2022-3)'!I64)/2</f>
        <v>0</v>
      </c>
      <c r="J64">
        <f>('Daily KBOS (2022-3)'!J64+'Daily KBED (2022-3)'!J64)/2</f>
        <v>0</v>
      </c>
      <c r="K64">
        <f>('Daily KBOS (2022-3)'!K64+'Daily KBED (2022-3)'!K64)/2</f>
        <v>0</v>
      </c>
      <c r="L64">
        <f>('Daily KBOS (2022-3)'!L64+'Daily KBED (2022-3)'!L64)/2</f>
        <v>0</v>
      </c>
      <c r="M64">
        <f>('Daily KBOS (2022-3)'!M64+'Daily KBED (2022-3)'!M64)/2</f>
        <v>0</v>
      </c>
      <c r="N64">
        <f>('Daily KBOS (2022-3)'!N64+'Daily KBED (2022-3)'!N64)/2</f>
        <v>0</v>
      </c>
      <c r="O64">
        <f>('Daily KBOS (2022-3)'!T64+'Daily KBED (2022-3)'!T64)/2</f>
        <v>0</v>
      </c>
      <c r="P64">
        <f>('Daily KBOS (2022-3)'!U64+'Daily KBED (2022-3)'!U64)/2</f>
        <v>0</v>
      </c>
      <c r="Q64">
        <f>('Daily KBOS (2022-3)'!V64+'Daily KBED (2022-3)'!V64)/2</f>
        <v>0</v>
      </c>
      <c r="R64">
        <f>('Daily KBOS (2022-3)'!W64+'Daily KBED (2022-3)'!W64)/2</f>
        <v>0</v>
      </c>
      <c r="S64">
        <f>('Daily KBOS (2022-3)'!X64+'Daily KBED (2022-3)'!X64)/2</f>
        <v>0</v>
      </c>
      <c r="T64">
        <f>('Daily KBOS (2022-3)'!Y64+'Daily KBED (2022-3)'!Y64)/2</f>
        <v>0</v>
      </c>
      <c r="U64">
        <f>('Daily KBOS (2022-3)'!Z64+'Daily KBED (2022-3)'!Z64)/2</f>
        <v>0.05</v>
      </c>
      <c r="V64">
        <f>('Daily KBOS (2022-3)'!AA64+'Daily KBED (2022-3)'!AA64)/2</f>
        <v>0.15</v>
      </c>
      <c r="W64">
        <f>('Daily KBOS (2022-3)'!AG64+'Daily KBED (2022-3)'!AG64)/2</f>
        <v>0.35</v>
      </c>
      <c r="X64">
        <f>('Daily KBOS (2022-3)'!AH64+'Daily KBED (2022-3)'!AH64)/2</f>
        <v>0.6</v>
      </c>
      <c r="Y64">
        <f>('Daily KBOS (2022-3)'!AI64+'Daily KBED (2022-3)'!AI64)/2</f>
        <v>0.95</v>
      </c>
      <c r="Z64">
        <f>('Daily KBOS (2022-3)'!AJ64+'Daily KBED (2022-3)'!AJ64)/2</f>
        <v>1.4</v>
      </c>
      <c r="AA64">
        <f>('Daily KBOS (2022-3)'!AK64+'Daily KBED (2022-3)'!AK64)/2</f>
        <v>1.9</v>
      </c>
      <c r="AB64">
        <f>('Daily KBOS (2022-3)'!AL64+'Daily KBED (2022-3)'!AL64)/2</f>
        <v>2.4</v>
      </c>
      <c r="AC64">
        <f>('Daily KBOS (2022-3)'!AM64+'Daily KBED (2022-3)'!AM64)/2</f>
        <v>2.95</v>
      </c>
      <c r="AD64">
        <f>('Daily KBOS (2022-3)'!AN64+'Daily KBED (2022-3)'!AN64)/2</f>
        <v>3.55</v>
      </c>
      <c r="AE64">
        <f>('Daily KBOS (2022-3)'!AO64+'Daily KBED (2022-3)'!AO64)/2</f>
        <v>4.25</v>
      </c>
      <c r="AF64">
        <f>('Daily KBOS (2022-3)'!AP64+'Daily KBED (2022-3)'!AP64)/2</f>
        <v>5.05</v>
      </c>
      <c r="AG64">
        <f>('Daily KBOS (2022-3)'!AQ64+'Daily KBED (2022-3)'!AQ64)/2</f>
        <v>5.8000000000000007</v>
      </c>
      <c r="AH64">
        <f>('Daily KBOS (2022-3)'!AR64+'Daily KBED (2022-3)'!AR64)/2</f>
        <v>6.6</v>
      </c>
    </row>
    <row r="65" spans="1:34" x14ac:dyDescent="0.25">
      <c r="A65" s="1">
        <v>44831</v>
      </c>
      <c r="B65">
        <f>('Daily KBOS (2022-3)'!B65+'Daily KBED (2022-3)'!B65)/2</f>
        <v>0</v>
      </c>
      <c r="C65">
        <f>('Daily KBOS (2022-3)'!C65+'Daily KBED (2022-3)'!C65)/2</f>
        <v>0</v>
      </c>
      <c r="D65">
        <f>('Daily KBOS (2022-3)'!D65+'Daily KBED (2022-3)'!D65)/2</f>
        <v>0</v>
      </c>
      <c r="E65">
        <f>('Daily KBOS (2022-3)'!E65+'Daily KBED (2022-3)'!E65)/2</f>
        <v>0</v>
      </c>
      <c r="F65">
        <f>('Daily KBOS (2022-3)'!F65+'Daily KBED (2022-3)'!F65)/2</f>
        <v>0</v>
      </c>
      <c r="G65">
        <f>('Daily KBOS (2022-3)'!G65+'Daily KBED (2022-3)'!G65)/2</f>
        <v>0</v>
      </c>
      <c r="H65">
        <f>('Daily KBOS (2022-3)'!H65+'Daily KBED (2022-3)'!H65)/2</f>
        <v>0</v>
      </c>
      <c r="I65">
        <f>('Daily KBOS (2022-3)'!I65+'Daily KBED (2022-3)'!I65)/2</f>
        <v>0</v>
      </c>
      <c r="J65">
        <f>('Daily KBOS (2022-3)'!J65+'Daily KBED (2022-3)'!J65)/2</f>
        <v>0</v>
      </c>
      <c r="K65">
        <f>('Daily KBOS (2022-3)'!K65+'Daily KBED (2022-3)'!K65)/2</f>
        <v>0</v>
      </c>
      <c r="L65">
        <f>('Daily KBOS (2022-3)'!L65+'Daily KBED (2022-3)'!L65)/2</f>
        <v>0</v>
      </c>
      <c r="M65">
        <f>('Daily KBOS (2022-3)'!M65+'Daily KBED (2022-3)'!M65)/2</f>
        <v>0</v>
      </c>
      <c r="N65">
        <f>('Daily KBOS (2022-3)'!N65+'Daily KBED (2022-3)'!N65)/2</f>
        <v>0</v>
      </c>
      <c r="O65">
        <f>('Daily KBOS (2022-3)'!T65+'Daily KBED (2022-3)'!T65)/2</f>
        <v>0</v>
      </c>
      <c r="P65">
        <f>('Daily KBOS (2022-3)'!U65+'Daily KBED (2022-3)'!U65)/2</f>
        <v>0</v>
      </c>
      <c r="Q65">
        <f>('Daily KBOS (2022-3)'!V65+'Daily KBED (2022-3)'!V65)/2</f>
        <v>0.05</v>
      </c>
      <c r="R65">
        <f>('Daily KBOS (2022-3)'!W65+'Daily KBED (2022-3)'!W65)/2</f>
        <v>0.15</v>
      </c>
      <c r="S65">
        <f>('Daily KBOS (2022-3)'!X65+'Daily KBED (2022-3)'!X65)/2</f>
        <v>0.2</v>
      </c>
      <c r="T65">
        <f>('Daily KBOS (2022-3)'!Y65+'Daily KBED (2022-3)'!Y65)/2</f>
        <v>0.35</v>
      </c>
      <c r="U65">
        <f>('Daily KBOS (2022-3)'!Z65+'Daily KBED (2022-3)'!Z65)/2</f>
        <v>0.5</v>
      </c>
      <c r="V65">
        <f>('Daily KBOS (2022-3)'!AA65+'Daily KBED (2022-3)'!AA65)/2</f>
        <v>0.75</v>
      </c>
      <c r="W65">
        <f>('Daily KBOS (2022-3)'!AG65+'Daily KBED (2022-3)'!AG65)/2</f>
        <v>1.05</v>
      </c>
      <c r="X65">
        <f>('Daily KBOS (2022-3)'!AH65+'Daily KBED (2022-3)'!AH65)/2</f>
        <v>1.45</v>
      </c>
      <c r="Y65">
        <f>('Daily KBOS (2022-3)'!AI65+'Daily KBED (2022-3)'!AI65)/2</f>
        <v>1.9500000000000002</v>
      </c>
      <c r="Z65">
        <f>('Daily KBOS (2022-3)'!AJ65+'Daily KBED (2022-3)'!AJ65)/2</f>
        <v>2.5</v>
      </c>
      <c r="AA65">
        <f>('Daily KBOS (2022-3)'!AK65+'Daily KBED (2022-3)'!AK65)/2</f>
        <v>3.0999999999999996</v>
      </c>
      <c r="AB65">
        <f>('Daily KBOS (2022-3)'!AL65+'Daily KBED (2022-3)'!AL65)/2</f>
        <v>3.6500000000000004</v>
      </c>
      <c r="AC65">
        <f>('Daily KBOS (2022-3)'!AM65+'Daily KBED (2022-3)'!AM65)/2</f>
        <v>4.3000000000000007</v>
      </c>
      <c r="AD65">
        <f>('Daily KBOS (2022-3)'!AN65+'Daily KBED (2022-3)'!AN65)/2</f>
        <v>5</v>
      </c>
      <c r="AE65">
        <f>('Daily KBOS (2022-3)'!AO65+'Daily KBED (2022-3)'!AO65)/2</f>
        <v>5.7</v>
      </c>
      <c r="AF65">
        <f>('Daily KBOS (2022-3)'!AP65+'Daily KBED (2022-3)'!AP65)/2</f>
        <v>6.4499999999999993</v>
      </c>
      <c r="AG65">
        <f>('Daily KBOS (2022-3)'!AQ65+'Daily KBED (2022-3)'!AQ65)/2</f>
        <v>7.15</v>
      </c>
      <c r="AH65">
        <f>('Daily KBOS (2022-3)'!AR65+'Daily KBED (2022-3)'!AR65)/2</f>
        <v>8</v>
      </c>
    </row>
    <row r="66" spans="1:34" x14ac:dyDescent="0.25">
      <c r="A66" s="1">
        <v>44832</v>
      </c>
      <c r="B66">
        <f>('Daily KBOS (2022-3)'!B66+'Daily KBED (2022-3)'!B66)/2</f>
        <v>0</v>
      </c>
      <c r="C66">
        <f>('Daily KBOS (2022-3)'!C66+'Daily KBED (2022-3)'!C66)/2</f>
        <v>0</v>
      </c>
      <c r="D66">
        <f>('Daily KBOS (2022-3)'!D66+'Daily KBED (2022-3)'!D66)/2</f>
        <v>0</v>
      </c>
      <c r="E66">
        <f>('Daily KBOS (2022-3)'!E66+'Daily KBED (2022-3)'!E66)/2</f>
        <v>0</v>
      </c>
      <c r="F66">
        <f>('Daily KBOS (2022-3)'!F66+'Daily KBED (2022-3)'!F66)/2</f>
        <v>0</v>
      </c>
      <c r="G66">
        <f>('Daily KBOS (2022-3)'!G66+'Daily KBED (2022-3)'!G66)/2</f>
        <v>0</v>
      </c>
      <c r="H66">
        <f>('Daily KBOS (2022-3)'!H66+'Daily KBED (2022-3)'!H66)/2</f>
        <v>0</v>
      </c>
      <c r="I66">
        <f>('Daily KBOS (2022-3)'!I66+'Daily KBED (2022-3)'!I66)/2</f>
        <v>0</v>
      </c>
      <c r="J66">
        <f>('Daily KBOS (2022-3)'!J66+'Daily KBED (2022-3)'!J66)/2</f>
        <v>0</v>
      </c>
      <c r="K66">
        <f>('Daily KBOS (2022-3)'!K66+'Daily KBED (2022-3)'!K66)/2</f>
        <v>0</v>
      </c>
      <c r="L66">
        <f>('Daily KBOS (2022-3)'!L66+'Daily KBED (2022-3)'!L66)/2</f>
        <v>0</v>
      </c>
      <c r="M66">
        <f>('Daily KBOS (2022-3)'!M66+'Daily KBED (2022-3)'!M66)/2</f>
        <v>0.05</v>
      </c>
      <c r="N66">
        <f>('Daily KBOS (2022-3)'!N66+'Daily KBED (2022-3)'!N66)/2</f>
        <v>0.1</v>
      </c>
      <c r="O66">
        <f>('Daily KBOS (2022-3)'!T66+'Daily KBED (2022-3)'!T66)/2</f>
        <v>0.2</v>
      </c>
      <c r="P66">
        <f>('Daily KBOS (2022-3)'!U66+'Daily KBED (2022-3)'!U66)/2</f>
        <v>0.3</v>
      </c>
      <c r="Q66">
        <f>('Daily KBOS (2022-3)'!V66+'Daily KBED (2022-3)'!V66)/2</f>
        <v>0.45</v>
      </c>
      <c r="R66">
        <f>('Daily KBOS (2022-3)'!W66+'Daily KBED (2022-3)'!W66)/2</f>
        <v>0.6</v>
      </c>
      <c r="S66">
        <f>('Daily KBOS (2022-3)'!X66+'Daily KBED (2022-3)'!X66)/2</f>
        <v>0.8</v>
      </c>
      <c r="T66">
        <f>('Daily KBOS (2022-3)'!Y66+'Daily KBED (2022-3)'!Y66)/2</f>
        <v>1.05</v>
      </c>
      <c r="U66">
        <f>('Daily KBOS (2022-3)'!Z66+'Daily KBED (2022-3)'!Z66)/2</f>
        <v>1.4500000000000002</v>
      </c>
      <c r="V66">
        <f>('Daily KBOS (2022-3)'!AA66+'Daily KBED (2022-3)'!AA66)/2</f>
        <v>1.85</v>
      </c>
      <c r="W66">
        <f>('Daily KBOS (2022-3)'!AG66+'Daily KBED (2022-3)'!AG66)/2</f>
        <v>2.2999999999999998</v>
      </c>
      <c r="X66">
        <f>('Daily KBOS (2022-3)'!AH66+'Daily KBED (2022-3)'!AH66)/2</f>
        <v>2.8000000000000003</v>
      </c>
      <c r="Y66">
        <f>('Daily KBOS (2022-3)'!AI66+'Daily KBED (2022-3)'!AI66)/2</f>
        <v>3.3</v>
      </c>
      <c r="Z66">
        <f>('Daily KBOS (2022-3)'!AJ66+'Daily KBED (2022-3)'!AJ66)/2</f>
        <v>3.9000000000000004</v>
      </c>
      <c r="AA66">
        <f>('Daily KBOS (2022-3)'!AK66+'Daily KBED (2022-3)'!AK66)/2</f>
        <v>4.45</v>
      </c>
      <c r="AB66">
        <f>('Daily KBOS (2022-3)'!AL66+'Daily KBED (2022-3)'!AL66)/2</f>
        <v>5.0999999999999996</v>
      </c>
      <c r="AC66">
        <f>('Daily KBOS (2022-3)'!AM66+'Daily KBED (2022-3)'!AM66)/2</f>
        <v>5.75</v>
      </c>
      <c r="AD66">
        <f>('Daily KBOS (2022-3)'!AN66+'Daily KBED (2022-3)'!AN66)/2</f>
        <v>6.5</v>
      </c>
      <c r="AE66">
        <f>('Daily KBOS (2022-3)'!AO66+'Daily KBED (2022-3)'!AO66)/2</f>
        <v>7.25</v>
      </c>
      <c r="AF66">
        <f>('Daily KBOS (2022-3)'!AP66+'Daily KBED (2022-3)'!AP66)/2</f>
        <v>8.1999999999999993</v>
      </c>
      <c r="AG66">
        <f>('Daily KBOS (2022-3)'!AQ66+'Daily KBED (2022-3)'!AQ66)/2</f>
        <v>9.15</v>
      </c>
      <c r="AH66">
        <f>('Daily KBOS (2022-3)'!AR66+'Daily KBED (2022-3)'!AR66)/2</f>
        <v>10.15</v>
      </c>
    </row>
    <row r="67" spans="1:34" x14ac:dyDescent="0.25">
      <c r="A67" s="1">
        <v>44833</v>
      </c>
      <c r="B67">
        <f>('Daily KBOS (2022-3)'!B67+'Daily KBED (2022-3)'!B67)/2</f>
        <v>0</v>
      </c>
      <c r="C67">
        <f>('Daily KBOS (2022-3)'!C67+'Daily KBED (2022-3)'!C67)/2</f>
        <v>0</v>
      </c>
      <c r="D67">
        <f>('Daily KBOS (2022-3)'!D67+'Daily KBED (2022-3)'!D67)/2</f>
        <v>0</v>
      </c>
      <c r="E67">
        <f>('Daily KBOS (2022-3)'!E67+'Daily KBED (2022-3)'!E67)/2</f>
        <v>0</v>
      </c>
      <c r="F67">
        <f>('Daily KBOS (2022-3)'!F67+'Daily KBED (2022-3)'!F67)/2</f>
        <v>0</v>
      </c>
      <c r="G67">
        <f>('Daily KBOS (2022-3)'!G67+'Daily KBED (2022-3)'!G67)/2</f>
        <v>0</v>
      </c>
      <c r="H67">
        <f>('Daily KBOS (2022-3)'!H67+'Daily KBED (2022-3)'!H67)/2</f>
        <v>0</v>
      </c>
      <c r="I67">
        <f>('Daily KBOS (2022-3)'!I67+'Daily KBED (2022-3)'!I67)/2</f>
        <v>0.05</v>
      </c>
      <c r="J67">
        <f>('Daily KBOS (2022-3)'!J67+'Daily KBED (2022-3)'!J67)/2</f>
        <v>0.1</v>
      </c>
      <c r="K67">
        <f>('Daily KBOS (2022-3)'!K67+'Daily KBED (2022-3)'!K67)/2</f>
        <v>0.15</v>
      </c>
      <c r="L67">
        <f>('Daily KBOS (2022-3)'!L67+'Daily KBED (2022-3)'!L67)/2</f>
        <v>0.25</v>
      </c>
      <c r="M67">
        <f>('Daily KBOS (2022-3)'!M67+'Daily KBED (2022-3)'!M67)/2</f>
        <v>0.35</v>
      </c>
      <c r="N67">
        <f>('Daily KBOS (2022-3)'!N67+'Daily KBED (2022-3)'!N67)/2</f>
        <v>0.45</v>
      </c>
      <c r="O67">
        <f>('Daily KBOS (2022-3)'!T67+'Daily KBED (2022-3)'!T67)/2</f>
        <v>0.65</v>
      </c>
      <c r="P67">
        <f>('Daily KBOS (2022-3)'!U67+'Daily KBED (2022-3)'!U67)/2</f>
        <v>0.85</v>
      </c>
      <c r="Q67">
        <f>('Daily KBOS (2022-3)'!V67+'Daily KBED (2022-3)'!V67)/2</f>
        <v>1.1500000000000001</v>
      </c>
      <c r="R67">
        <f>('Daily KBOS (2022-3)'!W67+'Daily KBED (2022-3)'!W67)/2</f>
        <v>1.4500000000000002</v>
      </c>
      <c r="S67">
        <f>('Daily KBOS (2022-3)'!X67+'Daily KBED (2022-3)'!X67)/2</f>
        <v>1.85</v>
      </c>
      <c r="T67">
        <f>('Daily KBOS (2022-3)'!Y67+'Daily KBED (2022-3)'!Y67)/2</f>
        <v>2.35</v>
      </c>
      <c r="U67">
        <f>('Daily KBOS (2022-3)'!Z67+'Daily KBED (2022-3)'!Z67)/2</f>
        <v>2.9000000000000004</v>
      </c>
      <c r="V67">
        <f>('Daily KBOS (2022-3)'!AA67+'Daily KBED (2022-3)'!AA67)/2</f>
        <v>3.5</v>
      </c>
      <c r="W67">
        <f>('Daily KBOS (2022-3)'!AG67+'Daily KBED (2022-3)'!AG67)/2</f>
        <v>4.2</v>
      </c>
      <c r="X67">
        <f>('Daily KBOS (2022-3)'!AH67+'Daily KBED (2022-3)'!AH67)/2</f>
        <v>4.95</v>
      </c>
      <c r="Y67">
        <f>('Daily KBOS (2022-3)'!AI67+'Daily KBED (2022-3)'!AI67)/2</f>
        <v>5.75</v>
      </c>
      <c r="Z67">
        <f>('Daily KBOS (2022-3)'!AJ67+'Daily KBED (2022-3)'!AJ67)/2</f>
        <v>6.5500000000000007</v>
      </c>
      <c r="AA67">
        <f>('Daily KBOS (2022-3)'!AK67+'Daily KBED (2022-3)'!AK67)/2</f>
        <v>7.5</v>
      </c>
      <c r="AB67">
        <f>('Daily KBOS (2022-3)'!AL67+'Daily KBED (2022-3)'!AL67)/2</f>
        <v>8.4499999999999993</v>
      </c>
      <c r="AC67">
        <f>('Daily KBOS (2022-3)'!AM67+'Daily KBED (2022-3)'!AM67)/2</f>
        <v>9.4499999999999993</v>
      </c>
      <c r="AD67">
        <f>('Daily KBOS (2022-3)'!AN67+'Daily KBED (2022-3)'!AN67)/2</f>
        <v>10.45</v>
      </c>
      <c r="AE67">
        <f>('Daily KBOS (2022-3)'!AO67+'Daily KBED (2022-3)'!AO67)/2</f>
        <v>11.45</v>
      </c>
      <c r="AF67">
        <f>('Daily KBOS (2022-3)'!AP67+'Daily KBED (2022-3)'!AP67)/2</f>
        <v>12.45</v>
      </c>
      <c r="AG67">
        <f>('Daily KBOS (2022-3)'!AQ67+'Daily KBED (2022-3)'!AQ67)/2</f>
        <v>13.45</v>
      </c>
      <c r="AH67">
        <f>('Daily KBOS (2022-3)'!AR67+'Daily KBED (2022-3)'!AR67)/2</f>
        <v>14.45</v>
      </c>
    </row>
    <row r="68" spans="1:34" x14ac:dyDescent="0.25">
      <c r="A68" s="1">
        <v>44834</v>
      </c>
      <c r="B68">
        <f>('Daily KBOS (2022-3)'!B68+'Daily KBED (2022-3)'!B68)/2</f>
        <v>0</v>
      </c>
      <c r="C68">
        <f>('Daily KBOS (2022-3)'!C68+'Daily KBED (2022-3)'!C68)/2</f>
        <v>0</v>
      </c>
      <c r="D68">
        <f>('Daily KBOS (2022-3)'!D68+'Daily KBED (2022-3)'!D68)/2</f>
        <v>0</v>
      </c>
      <c r="E68">
        <f>('Daily KBOS (2022-3)'!E68+'Daily KBED (2022-3)'!E68)/2</f>
        <v>0</v>
      </c>
      <c r="F68">
        <f>('Daily KBOS (2022-3)'!F68+'Daily KBED (2022-3)'!F68)/2</f>
        <v>0.1</v>
      </c>
      <c r="G68">
        <f>('Daily KBOS (2022-3)'!G68+'Daily KBED (2022-3)'!G68)/2</f>
        <v>0.2</v>
      </c>
      <c r="H68">
        <f>('Daily KBOS (2022-3)'!H68+'Daily KBED (2022-3)'!H68)/2</f>
        <v>0.3</v>
      </c>
      <c r="I68">
        <f>('Daily KBOS (2022-3)'!I68+'Daily KBED (2022-3)'!I68)/2</f>
        <v>0.45</v>
      </c>
      <c r="J68">
        <f>('Daily KBOS (2022-3)'!J68+'Daily KBED (2022-3)'!J68)/2</f>
        <v>0.65</v>
      </c>
      <c r="K68">
        <f>('Daily KBOS (2022-3)'!K68+'Daily KBED (2022-3)'!K68)/2</f>
        <v>0.85</v>
      </c>
      <c r="L68">
        <f>('Daily KBOS (2022-3)'!L68+'Daily KBED (2022-3)'!L68)/2</f>
        <v>1.1000000000000001</v>
      </c>
      <c r="M68">
        <f>('Daily KBOS (2022-3)'!M68+'Daily KBED (2022-3)'!M68)/2</f>
        <v>1.4500000000000002</v>
      </c>
      <c r="N68">
        <f>('Daily KBOS (2022-3)'!N68+'Daily KBED (2022-3)'!N68)/2</f>
        <v>1.75</v>
      </c>
      <c r="O68">
        <f>('Daily KBOS (2022-3)'!T68+'Daily KBED (2022-3)'!T68)/2</f>
        <v>2.15</v>
      </c>
      <c r="P68">
        <f>('Daily KBOS (2022-3)'!U68+'Daily KBED (2022-3)'!U68)/2</f>
        <v>2.65</v>
      </c>
      <c r="Q68">
        <f>('Daily KBOS (2022-3)'!V68+'Daily KBED (2022-3)'!V68)/2</f>
        <v>3.1500000000000004</v>
      </c>
      <c r="R68">
        <f>('Daily KBOS (2022-3)'!W68+'Daily KBED (2022-3)'!W68)/2</f>
        <v>3.7</v>
      </c>
      <c r="S68">
        <f>('Daily KBOS (2022-3)'!X68+'Daily KBED (2022-3)'!X68)/2</f>
        <v>4.3</v>
      </c>
      <c r="T68">
        <f>('Daily KBOS (2022-3)'!Y68+'Daily KBED (2022-3)'!Y68)/2</f>
        <v>5.05</v>
      </c>
      <c r="U68">
        <f>('Daily KBOS (2022-3)'!Z68+'Daily KBED (2022-3)'!Z68)/2</f>
        <v>5.8</v>
      </c>
      <c r="V68">
        <f>('Daily KBOS (2022-3)'!AA68+'Daily KBED (2022-3)'!AA68)/2</f>
        <v>6.65</v>
      </c>
      <c r="W68">
        <f>('Daily KBOS (2022-3)'!AG68+'Daily KBED (2022-3)'!AG68)/2</f>
        <v>7.55</v>
      </c>
      <c r="X68">
        <f>('Daily KBOS (2022-3)'!AH68+'Daily KBED (2022-3)'!AH68)/2</f>
        <v>8.4499999999999993</v>
      </c>
      <c r="Y68">
        <f>('Daily KBOS (2022-3)'!AI68+'Daily KBED (2022-3)'!AI68)/2</f>
        <v>9.4499999999999993</v>
      </c>
      <c r="Z68">
        <f>('Daily KBOS (2022-3)'!AJ68+'Daily KBED (2022-3)'!AJ68)/2</f>
        <v>10.45</v>
      </c>
      <c r="AA68">
        <f>('Daily KBOS (2022-3)'!AK68+'Daily KBED (2022-3)'!AK68)/2</f>
        <v>11.45</v>
      </c>
      <c r="AB68">
        <f>('Daily KBOS (2022-3)'!AL68+'Daily KBED (2022-3)'!AL68)/2</f>
        <v>12.45</v>
      </c>
      <c r="AC68">
        <f>('Daily KBOS (2022-3)'!AM68+'Daily KBED (2022-3)'!AM68)/2</f>
        <v>13.45</v>
      </c>
      <c r="AD68">
        <f>('Daily KBOS (2022-3)'!AN68+'Daily KBED (2022-3)'!AN68)/2</f>
        <v>14.45</v>
      </c>
      <c r="AE68">
        <f>('Daily KBOS (2022-3)'!AO68+'Daily KBED (2022-3)'!AO68)/2</f>
        <v>15.45</v>
      </c>
      <c r="AF68">
        <f>('Daily KBOS (2022-3)'!AP68+'Daily KBED (2022-3)'!AP68)/2</f>
        <v>16.45</v>
      </c>
      <c r="AG68">
        <f>('Daily KBOS (2022-3)'!AQ68+'Daily KBED (2022-3)'!AQ68)/2</f>
        <v>17.45</v>
      </c>
      <c r="AH68">
        <f>('Daily KBOS (2022-3)'!AR68+'Daily KBED (2022-3)'!AR68)/2</f>
        <v>18.45</v>
      </c>
    </row>
    <row r="69" spans="1:34" x14ac:dyDescent="0.25">
      <c r="A69" s="1">
        <v>44835</v>
      </c>
      <c r="B69">
        <f>('Daily KBOS (2022-3)'!B69+'Daily KBED (2022-3)'!B69)/2</f>
        <v>0</v>
      </c>
      <c r="C69">
        <f>('Daily KBOS (2022-3)'!C69+'Daily KBED (2022-3)'!C69)/2</f>
        <v>0</v>
      </c>
      <c r="D69">
        <f>('Daily KBOS (2022-3)'!D69+'Daily KBED (2022-3)'!D69)/2</f>
        <v>0</v>
      </c>
      <c r="E69">
        <f>('Daily KBOS (2022-3)'!E69+'Daily KBED (2022-3)'!E69)/2</f>
        <v>0</v>
      </c>
      <c r="F69">
        <f>('Daily KBOS (2022-3)'!F69+'Daily KBED (2022-3)'!F69)/2</f>
        <v>0</v>
      </c>
      <c r="G69">
        <f>('Daily KBOS (2022-3)'!G69+'Daily KBED (2022-3)'!G69)/2</f>
        <v>0</v>
      </c>
      <c r="H69">
        <f>('Daily KBOS (2022-3)'!H69+'Daily KBED (2022-3)'!H69)/2</f>
        <v>0</v>
      </c>
      <c r="I69">
        <f>('Daily KBOS (2022-3)'!I69+'Daily KBED (2022-3)'!I69)/2</f>
        <v>0.1</v>
      </c>
      <c r="J69">
        <f>('Daily KBOS (2022-3)'!J69+'Daily KBED (2022-3)'!J69)/2</f>
        <v>0.25</v>
      </c>
      <c r="K69">
        <f>('Daily KBOS (2022-3)'!K69+'Daily KBED (2022-3)'!K69)/2</f>
        <v>0.4</v>
      </c>
      <c r="L69">
        <f>('Daily KBOS (2022-3)'!L69+'Daily KBED (2022-3)'!L69)/2</f>
        <v>0.55000000000000004</v>
      </c>
      <c r="M69">
        <f>('Daily KBOS (2022-3)'!M69+'Daily KBED (2022-3)'!M69)/2</f>
        <v>0.75</v>
      </c>
      <c r="N69">
        <f>('Daily KBOS (2022-3)'!N69+'Daily KBED (2022-3)'!N69)/2</f>
        <v>0.95</v>
      </c>
      <c r="O69">
        <f>('Daily KBOS (2022-3)'!T69+'Daily KBED (2022-3)'!T69)/2</f>
        <v>1.2</v>
      </c>
      <c r="P69">
        <f>('Daily KBOS (2022-3)'!U69+'Daily KBED (2022-3)'!U69)/2</f>
        <v>1.45</v>
      </c>
      <c r="Q69">
        <f>('Daily KBOS (2022-3)'!V69+'Daily KBED (2022-3)'!V69)/2</f>
        <v>1.8499999999999999</v>
      </c>
      <c r="R69">
        <f>('Daily KBOS (2022-3)'!W69+'Daily KBED (2022-3)'!W69)/2</f>
        <v>2.4</v>
      </c>
      <c r="S69">
        <f>('Daily KBOS (2022-3)'!X69+'Daily KBED (2022-3)'!X69)/2</f>
        <v>3</v>
      </c>
      <c r="T69">
        <f>('Daily KBOS (2022-3)'!Y69+'Daily KBED (2022-3)'!Y69)/2</f>
        <v>3.75</v>
      </c>
      <c r="U69">
        <f>('Daily KBOS (2022-3)'!Z69+'Daily KBED (2022-3)'!Z69)/2</f>
        <v>4.6999999999999993</v>
      </c>
      <c r="V69">
        <f>('Daily KBOS (2022-3)'!AA69+'Daily KBED (2022-3)'!AA69)/2</f>
        <v>5.6999999999999993</v>
      </c>
      <c r="W69">
        <f>('Daily KBOS (2022-3)'!AG69+'Daily KBED (2022-3)'!AG69)/2</f>
        <v>6.6999999999999993</v>
      </c>
      <c r="X69">
        <f>('Daily KBOS (2022-3)'!AH69+'Daily KBED (2022-3)'!AH69)/2</f>
        <v>7.6999999999999993</v>
      </c>
      <c r="Y69">
        <f>('Daily KBOS (2022-3)'!AI69+'Daily KBED (2022-3)'!AI69)/2</f>
        <v>8.6999999999999993</v>
      </c>
      <c r="Z69">
        <f>('Daily KBOS (2022-3)'!AJ69+'Daily KBED (2022-3)'!AJ69)/2</f>
        <v>9.6999999999999993</v>
      </c>
      <c r="AA69">
        <f>('Daily KBOS (2022-3)'!AK69+'Daily KBED (2022-3)'!AK69)/2</f>
        <v>10.7</v>
      </c>
      <c r="AB69">
        <f>('Daily KBOS (2022-3)'!AL69+'Daily KBED (2022-3)'!AL69)/2</f>
        <v>11.7</v>
      </c>
      <c r="AC69">
        <f>('Daily KBOS (2022-3)'!AM69+'Daily KBED (2022-3)'!AM69)/2</f>
        <v>12.7</v>
      </c>
      <c r="AD69">
        <f>('Daily KBOS (2022-3)'!AN69+'Daily KBED (2022-3)'!AN69)/2</f>
        <v>13.7</v>
      </c>
      <c r="AE69">
        <f>('Daily KBOS (2022-3)'!AO69+'Daily KBED (2022-3)'!AO69)/2</f>
        <v>14.700000000000001</v>
      </c>
      <c r="AF69">
        <f>('Daily KBOS (2022-3)'!AP69+'Daily KBED (2022-3)'!AP69)/2</f>
        <v>15.700000000000001</v>
      </c>
      <c r="AG69">
        <f>('Daily KBOS (2022-3)'!AQ69+'Daily KBED (2022-3)'!AQ69)/2</f>
        <v>16.700000000000003</v>
      </c>
      <c r="AH69">
        <f>('Daily KBOS (2022-3)'!AR69+'Daily KBED (2022-3)'!AR69)/2</f>
        <v>17.700000000000003</v>
      </c>
    </row>
    <row r="70" spans="1:34" x14ac:dyDescent="0.25">
      <c r="A70" s="1">
        <v>44836</v>
      </c>
      <c r="B70">
        <f>('Daily KBOS (2022-3)'!B70+'Daily KBED (2022-3)'!B70)/2</f>
        <v>0</v>
      </c>
      <c r="C70">
        <f>('Daily KBOS (2022-3)'!C70+'Daily KBED (2022-3)'!C70)/2</f>
        <v>0</v>
      </c>
      <c r="D70">
        <f>('Daily KBOS (2022-3)'!D70+'Daily KBED (2022-3)'!D70)/2</f>
        <v>0</v>
      </c>
      <c r="E70">
        <f>('Daily KBOS (2022-3)'!E70+'Daily KBED (2022-3)'!E70)/2</f>
        <v>0</v>
      </c>
      <c r="F70">
        <f>('Daily KBOS (2022-3)'!F70+'Daily KBED (2022-3)'!F70)/2</f>
        <v>0</v>
      </c>
      <c r="G70">
        <f>('Daily KBOS (2022-3)'!G70+'Daily KBED (2022-3)'!G70)/2</f>
        <v>0</v>
      </c>
      <c r="H70">
        <f>('Daily KBOS (2022-3)'!H70+'Daily KBED (2022-3)'!H70)/2</f>
        <v>0</v>
      </c>
      <c r="I70">
        <f>('Daily KBOS (2022-3)'!I70+'Daily KBED (2022-3)'!I70)/2</f>
        <v>0</v>
      </c>
      <c r="J70">
        <f>('Daily KBOS (2022-3)'!J70+'Daily KBED (2022-3)'!J70)/2</f>
        <v>0.1</v>
      </c>
      <c r="K70">
        <f>('Daily KBOS (2022-3)'!K70+'Daily KBED (2022-3)'!K70)/2</f>
        <v>0.2</v>
      </c>
      <c r="L70">
        <f>('Daily KBOS (2022-3)'!L70+'Daily KBED (2022-3)'!L70)/2</f>
        <v>0.3</v>
      </c>
      <c r="M70">
        <f>('Daily KBOS (2022-3)'!M70+'Daily KBED (2022-3)'!M70)/2</f>
        <v>0.4</v>
      </c>
      <c r="N70">
        <f>('Daily KBOS (2022-3)'!N70+'Daily KBED (2022-3)'!N70)/2</f>
        <v>0.55000000000000004</v>
      </c>
      <c r="O70">
        <f>('Daily KBOS (2022-3)'!T70+'Daily KBED (2022-3)'!T70)/2</f>
        <v>0.7</v>
      </c>
      <c r="P70">
        <f>('Daily KBOS (2022-3)'!U70+'Daily KBED (2022-3)'!U70)/2</f>
        <v>0.9</v>
      </c>
      <c r="Q70">
        <f>('Daily KBOS (2022-3)'!V70+'Daily KBED (2022-3)'!V70)/2</f>
        <v>1.2</v>
      </c>
      <c r="R70">
        <f>('Daily KBOS (2022-3)'!W70+'Daily KBED (2022-3)'!W70)/2</f>
        <v>1.85</v>
      </c>
      <c r="S70">
        <f>('Daily KBOS (2022-3)'!X70+'Daily KBED (2022-3)'!X70)/2</f>
        <v>2.5999999999999996</v>
      </c>
      <c r="T70">
        <f>('Daily KBOS (2022-3)'!Y70+'Daily KBED (2022-3)'!Y70)/2</f>
        <v>3.5</v>
      </c>
      <c r="U70">
        <f>('Daily KBOS (2022-3)'!Z70+'Daily KBED (2022-3)'!Z70)/2</f>
        <v>4.4000000000000004</v>
      </c>
      <c r="V70">
        <f>('Daily KBOS (2022-3)'!AA70+'Daily KBED (2022-3)'!AA70)/2</f>
        <v>5.4</v>
      </c>
      <c r="W70">
        <f>('Daily KBOS (2022-3)'!AG70+'Daily KBED (2022-3)'!AG70)/2</f>
        <v>6.4</v>
      </c>
      <c r="X70">
        <f>('Daily KBOS (2022-3)'!AH70+'Daily KBED (2022-3)'!AH70)/2</f>
        <v>7.4</v>
      </c>
      <c r="Y70">
        <f>('Daily KBOS (2022-3)'!AI70+'Daily KBED (2022-3)'!AI70)/2</f>
        <v>8.4</v>
      </c>
      <c r="Z70">
        <f>('Daily KBOS (2022-3)'!AJ70+'Daily KBED (2022-3)'!AJ70)/2</f>
        <v>9.4</v>
      </c>
      <c r="AA70">
        <f>('Daily KBOS (2022-3)'!AK70+'Daily KBED (2022-3)'!AK70)/2</f>
        <v>10.4</v>
      </c>
      <c r="AB70">
        <f>('Daily KBOS (2022-3)'!AL70+'Daily KBED (2022-3)'!AL70)/2</f>
        <v>11.4</v>
      </c>
      <c r="AC70">
        <f>('Daily KBOS (2022-3)'!AM70+'Daily KBED (2022-3)'!AM70)/2</f>
        <v>12.4</v>
      </c>
      <c r="AD70">
        <f>('Daily KBOS (2022-3)'!AN70+'Daily KBED (2022-3)'!AN70)/2</f>
        <v>13.4</v>
      </c>
      <c r="AE70">
        <f>('Daily KBOS (2022-3)'!AO70+'Daily KBED (2022-3)'!AO70)/2</f>
        <v>14.4</v>
      </c>
      <c r="AF70">
        <f>('Daily KBOS (2022-3)'!AP70+'Daily KBED (2022-3)'!AP70)/2</f>
        <v>15.4</v>
      </c>
      <c r="AG70">
        <f>('Daily KBOS (2022-3)'!AQ70+'Daily KBED (2022-3)'!AQ70)/2</f>
        <v>16.399999999999999</v>
      </c>
      <c r="AH70">
        <f>('Daily KBOS (2022-3)'!AR70+'Daily KBED (2022-3)'!AR70)/2</f>
        <v>17.399999999999999</v>
      </c>
    </row>
    <row r="71" spans="1:34" x14ac:dyDescent="0.25">
      <c r="A71" s="1">
        <v>44837</v>
      </c>
      <c r="B71">
        <f>('Daily KBOS (2022-3)'!B71+'Daily KBED (2022-3)'!B71)/2</f>
        <v>0</v>
      </c>
      <c r="C71">
        <f>('Daily KBOS (2022-3)'!C71+'Daily KBED (2022-3)'!C71)/2</f>
        <v>0</v>
      </c>
      <c r="D71">
        <f>('Daily KBOS (2022-3)'!D71+'Daily KBED (2022-3)'!D71)/2</f>
        <v>0</v>
      </c>
      <c r="E71">
        <f>('Daily KBOS (2022-3)'!E71+'Daily KBED (2022-3)'!E71)/2</f>
        <v>0</v>
      </c>
      <c r="F71">
        <f>('Daily KBOS (2022-3)'!F71+'Daily KBED (2022-3)'!F71)/2</f>
        <v>0</v>
      </c>
      <c r="G71">
        <f>('Daily KBOS (2022-3)'!G71+'Daily KBED (2022-3)'!G71)/2</f>
        <v>0</v>
      </c>
      <c r="H71">
        <f>('Daily KBOS (2022-3)'!H71+'Daily KBED (2022-3)'!H71)/2</f>
        <v>0</v>
      </c>
      <c r="I71">
        <f>('Daily KBOS (2022-3)'!I71+'Daily KBED (2022-3)'!I71)/2</f>
        <v>0.1</v>
      </c>
      <c r="J71">
        <f>('Daily KBOS (2022-3)'!J71+'Daily KBED (2022-3)'!J71)/2</f>
        <v>0.25</v>
      </c>
      <c r="K71">
        <f>('Daily KBOS (2022-3)'!K71+'Daily KBED (2022-3)'!K71)/2</f>
        <v>0.5</v>
      </c>
      <c r="L71">
        <f>('Daily KBOS (2022-3)'!L71+'Daily KBED (2022-3)'!L71)/2</f>
        <v>0.75</v>
      </c>
      <c r="M71">
        <f>('Daily KBOS (2022-3)'!M71+'Daily KBED (2022-3)'!M71)/2</f>
        <v>1.05</v>
      </c>
      <c r="N71">
        <f>('Daily KBOS (2022-3)'!N71+'Daily KBED (2022-3)'!N71)/2</f>
        <v>1.35</v>
      </c>
      <c r="O71">
        <f>('Daily KBOS (2022-3)'!T71+'Daily KBED (2022-3)'!T71)/2</f>
        <v>1.7</v>
      </c>
      <c r="P71">
        <f>('Daily KBOS (2022-3)'!U71+'Daily KBED (2022-3)'!U71)/2</f>
        <v>2.1</v>
      </c>
      <c r="Q71">
        <f>('Daily KBOS (2022-3)'!V71+'Daily KBED (2022-3)'!V71)/2</f>
        <v>2.85</v>
      </c>
      <c r="R71">
        <f>('Daily KBOS (2022-3)'!W71+'Daily KBED (2022-3)'!W71)/2</f>
        <v>3.75</v>
      </c>
      <c r="S71">
        <f>('Daily KBOS (2022-3)'!X71+'Daily KBED (2022-3)'!X71)/2</f>
        <v>4.75</v>
      </c>
      <c r="T71">
        <f>('Daily KBOS (2022-3)'!Y71+'Daily KBED (2022-3)'!Y71)/2</f>
        <v>5.75</v>
      </c>
      <c r="U71">
        <f>('Daily KBOS (2022-3)'!Z71+'Daily KBED (2022-3)'!Z71)/2</f>
        <v>6.75</v>
      </c>
      <c r="V71">
        <f>('Daily KBOS (2022-3)'!AA71+'Daily KBED (2022-3)'!AA71)/2</f>
        <v>7.75</v>
      </c>
      <c r="W71">
        <f>('Daily KBOS (2022-3)'!AG71+'Daily KBED (2022-3)'!AG71)/2</f>
        <v>8.75</v>
      </c>
      <c r="X71">
        <f>('Daily KBOS (2022-3)'!AH71+'Daily KBED (2022-3)'!AH71)/2</f>
        <v>9.75</v>
      </c>
      <c r="Y71">
        <f>('Daily KBOS (2022-3)'!AI71+'Daily KBED (2022-3)'!AI71)/2</f>
        <v>10.75</v>
      </c>
      <c r="Z71">
        <f>('Daily KBOS (2022-3)'!AJ71+'Daily KBED (2022-3)'!AJ71)/2</f>
        <v>11.75</v>
      </c>
      <c r="AA71">
        <f>('Daily KBOS (2022-3)'!AK71+'Daily KBED (2022-3)'!AK71)/2</f>
        <v>12.75</v>
      </c>
      <c r="AB71">
        <f>('Daily KBOS (2022-3)'!AL71+'Daily KBED (2022-3)'!AL71)/2</f>
        <v>13.75</v>
      </c>
      <c r="AC71">
        <f>('Daily KBOS (2022-3)'!AM71+'Daily KBED (2022-3)'!AM71)/2</f>
        <v>14.75</v>
      </c>
      <c r="AD71">
        <f>('Daily KBOS (2022-3)'!AN71+'Daily KBED (2022-3)'!AN71)/2</f>
        <v>15.75</v>
      </c>
      <c r="AE71">
        <f>('Daily KBOS (2022-3)'!AO71+'Daily KBED (2022-3)'!AO71)/2</f>
        <v>16.75</v>
      </c>
      <c r="AF71">
        <f>('Daily KBOS (2022-3)'!AP71+'Daily KBED (2022-3)'!AP71)/2</f>
        <v>17.75</v>
      </c>
      <c r="AG71">
        <f>('Daily KBOS (2022-3)'!AQ71+'Daily KBED (2022-3)'!AQ71)/2</f>
        <v>18.75</v>
      </c>
      <c r="AH71">
        <f>('Daily KBOS (2022-3)'!AR71+'Daily KBED (2022-3)'!AR71)/2</f>
        <v>19.75</v>
      </c>
    </row>
    <row r="72" spans="1:34" x14ac:dyDescent="0.25">
      <c r="A72" s="1">
        <v>44838</v>
      </c>
      <c r="B72">
        <f>('Daily KBOS (2022-3)'!B72+'Daily KBED (2022-3)'!B72)/2</f>
        <v>0</v>
      </c>
      <c r="C72">
        <f>('Daily KBOS (2022-3)'!C72+'Daily KBED (2022-3)'!C72)/2</f>
        <v>0</v>
      </c>
      <c r="D72">
        <f>('Daily KBOS (2022-3)'!D72+'Daily KBED (2022-3)'!D72)/2</f>
        <v>0</v>
      </c>
      <c r="E72">
        <f>('Daily KBOS (2022-3)'!E72+'Daily KBED (2022-3)'!E72)/2</f>
        <v>0</v>
      </c>
      <c r="F72">
        <f>('Daily KBOS (2022-3)'!F72+'Daily KBED (2022-3)'!F72)/2</f>
        <v>0</v>
      </c>
      <c r="G72">
        <f>('Daily KBOS (2022-3)'!G72+'Daily KBED (2022-3)'!G72)/2</f>
        <v>0</v>
      </c>
      <c r="H72">
        <f>('Daily KBOS (2022-3)'!H72+'Daily KBED (2022-3)'!H72)/2</f>
        <v>0</v>
      </c>
      <c r="I72">
        <f>('Daily KBOS (2022-3)'!I72+'Daily KBED (2022-3)'!I72)/2</f>
        <v>0</v>
      </c>
      <c r="J72">
        <f>('Daily KBOS (2022-3)'!J72+'Daily KBED (2022-3)'!J72)/2</f>
        <v>0</v>
      </c>
      <c r="K72">
        <f>('Daily KBOS (2022-3)'!K72+'Daily KBED (2022-3)'!K72)/2</f>
        <v>0.05</v>
      </c>
      <c r="L72">
        <f>('Daily KBOS (2022-3)'!L72+'Daily KBED (2022-3)'!L72)/2</f>
        <v>0.2</v>
      </c>
      <c r="M72">
        <f>('Daily KBOS (2022-3)'!M72+'Daily KBED (2022-3)'!M72)/2</f>
        <v>0.35</v>
      </c>
      <c r="N72">
        <f>('Daily KBOS (2022-3)'!N72+'Daily KBED (2022-3)'!N72)/2</f>
        <v>0.55000000000000004</v>
      </c>
      <c r="O72">
        <f>('Daily KBOS (2022-3)'!T72+'Daily KBED (2022-3)'!T72)/2</f>
        <v>0.75</v>
      </c>
      <c r="P72">
        <f>('Daily KBOS (2022-3)'!U72+'Daily KBED (2022-3)'!U72)/2</f>
        <v>0.95</v>
      </c>
      <c r="Q72">
        <f>('Daily KBOS (2022-3)'!V72+'Daily KBED (2022-3)'!V72)/2</f>
        <v>1.25</v>
      </c>
      <c r="R72">
        <f>('Daily KBOS (2022-3)'!W72+'Daily KBED (2022-3)'!W72)/2</f>
        <v>1.8</v>
      </c>
      <c r="S72">
        <f>('Daily KBOS (2022-3)'!X72+'Daily KBED (2022-3)'!X72)/2</f>
        <v>2.5999999999999996</v>
      </c>
      <c r="T72">
        <f>('Daily KBOS (2022-3)'!Y72+'Daily KBED (2022-3)'!Y72)/2</f>
        <v>3.45</v>
      </c>
      <c r="U72">
        <f>('Daily KBOS (2022-3)'!Z72+'Daily KBED (2022-3)'!Z72)/2</f>
        <v>4.45</v>
      </c>
      <c r="V72">
        <f>('Daily KBOS (2022-3)'!AA72+'Daily KBED (2022-3)'!AA72)/2</f>
        <v>5.45</v>
      </c>
      <c r="W72">
        <f>('Daily KBOS (2022-3)'!AG72+'Daily KBED (2022-3)'!AG72)/2</f>
        <v>6.45</v>
      </c>
      <c r="X72">
        <f>('Daily KBOS (2022-3)'!AH72+'Daily KBED (2022-3)'!AH72)/2</f>
        <v>7.45</v>
      </c>
      <c r="Y72">
        <f>('Daily KBOS (2022-3)'!AI72+'Daily KBED (2022-3)'!AI72)/2</f>
        <v>8.4499999999999993</v>
      </c>
      <c r="Z72">
        <f>('Daily KBOS (2022-3)'!AJ72+'Daily KBED (2022-3)'!AJ72)/2</f>
        <v>9.4499999999999993</v>
      </c>
      <c r="AA72">
        <f>('Daily KBOS (2022-3)'!AK72+'Daily KBED (2022-3)'!AK72)/2</f>
        <v>10.45</v>
      </c>
      <c r="AB72">
        <f>('Daily KBOS (2022-3)'!AL72+'Daily KBED (2022-3)'!AL72)/2</f>
        <v>11.45</v>
      </c>
      <c r="AC72">
        <f>('Daily KBOS (2022-3)'!AM72+'Daily KBED (2022-3)'!AM72)/2</f>
        <v>12.45</v>
      </c>
      <c r="AD72">
        <f>('Daily KBOS (2022-3)'!AN72+'Daily KBED (2022-3)'!AN72)/2</f>
        <v>13.45</v>
      </c>
      <c r="AE72">
        <f>('Daily KBOS (2022-3)'!AO72+'Daily KBED (2022-3)'!AO72)/2</f>
        <v>14.45</v>
      </c>
      <c r="AF72">
        <f>('Daily KBOS (2022-3)'!AP72+'Daily KBED (2022-3)'!AP72)/2</f>
        <v>15.45</v>
      </c>
      <c r="AG72">
        <f>('Daily KBOS (2022-3)'!AQ72+'Daily KBED (2022-3)'!AQ72)/2</f>
        <v>16.45</v>
      </c>
      <c r="AH72">
        <f>('Daily KBOS (2022-3)'!AR72+'Daily KBED (2022-3)'!AR72)/2</f>
        <v>17.45</v>
      </c>
    </row>
    <row r="73" spans="1:34" x14ac:dyDescent="0.25">
      <c r="A73" s="1">
        <v>44839</v>
      </c>
      <c r="B73">
        <f>('Daily KBOS (2022-3)'!B73+'Daily KBED (2022-3)'!B73)/2</f>
        <v>0</v>
      </c>
      <c r="C73">
        <f>('Daily KBOS (2022-3)'!C73+'Daily KBED (2022-3)'!C73)/2</f>
        <v>0</v>
      </c>
      <c r="D73">
        <f>('Daily KBOS (2022-3)'!D73+'Daily KBED (2022-3)'!D73)/2</f>
        <v>0</v>
      </c>
      <c r="E73">
        <f>('Daily KBOS (2022-3)'!E73+'Daily KBED (2022-3)'!E73)/2</f>
        <v>0</v>
      </c>
      <c r="F73">
        <f>('Daily KBOS (2022-3)'!F73+'Daily KBED (2022-3)'!F73)/2</f>
        <v>0</v>
      </c>
      <c r="G73">
        <f>('Daily KBOS (2022-3)'!G73+'Daily KBED (2022-3)'!G73)/2</f>
        <v>0</v>
      </c>
      <c r="H73">
        <f>('Daily KBOS (2022-3)'!H73+'Daily KBED (2022-3)'!H73)/2</f>
        <v>0</v>
      </c>
      <c r="I73">
        <f>('Daily KBOS (2022-3)'!I73+'Daily KBED (2022-3)'!I73)/2</f>
        <v>0</v>
      </c>
      <c r="J73">
        <f>('Daily KBOS (2022-3)'!J73+'Daily KBED (2022-3)'!J73)/2</f>
        <v>0</v>
      </c>
      <c r="K73">
        <f>('Daily KBOS (2022-3)'!K73+'Daily KBED (2022-3)'!K73)/2</f>
        <v>0</v>
      </c>
      <c r="L73">
        <f>('Daily KBOS (2022-3)'!L73+'Daily KBED (2022-3)'!L73)/2</f>
        <v>0</v>
      </c>
      <c r="M73">
        <f>('Daily KBOS (2022-3)'!M73+'Daily KBED (2022-3)'!M73)/2</f>
        <v>0</v>
      </c>
      <c r="N73">
        <f>('Daily KBOS (2022-3)'!N73+'Daily KBED (2022-3)'!N73)/2</f>
        <v>0</v>
      </c>
      <c r="O73">
        <f>('Daily KBOS (2022-3)'!T73+'Daily KBED (2022-3)'!T73)/2</f>
        <v>0</v>
      </c>
      <c r="P73">
        <f>('Daily KBOS (2022-3)'!U73+'Daily KBED (2022-3)'!U73)/2</f>
        <v>0</v>
      </c>
      <c r="Q73">
        <f>('Daily KBOS (2022-3)'!V73+'Daily KBED (2022-3)'!V73)/2</f>
        <v>0.05</v>
      </c>
      <c r="R73">
        <f>('Daily KBOS (2022-3)'!W73+'Daily KBED (2022-3)'!W73)/2</f>
        <v>0.3</v>
      </c>
      <c r="S73">
        <f>('Daily KBOS (2022-3)'!X73+'Daily KBED (2022-3)'!X73)/2</f>
        <v>0.7</v>
      </c>
      <c r="T73">
        <f>('Daily KBOS (2022-3)'!Y73+'Daily KBED (2022-3)'!Y73)/2</f>
        <v>1.2</v>
      </c>
      <c r="U73">
        <f>('Daily KBOS (2022-3)'!Z73+'Daily KBED (2022-3)'!Z73)/2</f>
        <v>1.7999999999999998</v>
      </c>
      <c r="V73">
        <f>('Daily KBOS (2022-3)'!AA73+'Daily KBED (2022-3)'!AA73)/2</f>
        <v>2.75</v>
      </c>
      <c r="W73">
        <f>('Daily KBOS (2022-3)'!AG73+'Daily KBED (2022-3)'!AG73)/2</f>
        <v>3.75</v>
      </c>
      <c r="X73">
        <f>('Daily KBOS (2022-3)'!AH73+'Daily KBED (2022-3)'!AH73)/2</f>
        <v>4.75</v>
      </c>
      <c r="Y73">
        <f>('Daily KBOS (2022-3)'!AI73+'Daily KBED (2022-3)'!AI73)/2</f>
        <v>5.75</v>
      </c>
      <c r="Z73">
        <f>('Daily KBOS (2022-3)'!AJ73+'Daily KBED (2022-3)'!AJ73)/2</f>
        <v>6.75</v>
      </c>
      <c r="AA73">
        <f>('Daily KBOS (2022-3)'!AK73+'Daily KBED (2022-3)'!AK73)/2</f>
        <v>7.75</v>
      </c>
      <c r="AB73">
        <f>('Daily KBOS (2022-3)'!AL73+'Daily KBED (2022-3)'!AL73)/2</f>
        <v>8.75</v>
      </c>
      <c r="AC73">
        <f>('Daily KBOS (2022-3)'!AM73+'Daily KBED (2022-3)'!AM73)/2</f>
        <v>9.75</v>
      </c>
      <c r="AD73">
        <f>('Daily KBOS (2022-3)'!AN73+'Daily KBED (2022-3)'!AN73)/2</f>
        <v>10.75</v>
      </c>
      <c r="AE73">
        <f>('Daily KBOS (2022-3)'!AO73+'Daily KBED (2022-3)'!AO73)/2</f>
        <v>11.75</v>
      </c>
      <c r="AF73">
        <f>('Daily KBOS (2022-3)'!AP73+'Daily KBED (2022-3)'!AP73)/2</f>
        <v>12.75</v>
      </c>
      <c r="AG73">
        <f>('Daily KBOS (2022-3)'!AQ73+'Daily KBED (2022-3)'!AQ73)/2</f>
        <v>13.75</v>
      </c>
      <c r="AH73">
        <f>('Daily KBOS (2022-3)'!AR73+'Daily KBED (2022-3)'!AR73)/2</f>
        <v>14.75</v>
      </c>
    </row>
    <row r="74" spans="1:34" x14ac:dyDescent="0.25">
      <c r="A74" s="1">
        <v>44840</v>
      </c>
      <c r="B74">
        <f>('Daily KBOS (2022-3)'!B74+'Daily KBED (2022-3)'!B74)/2</f>
        <v>0</v>
      </c>
      <c r="C74">
        <f>('Daily KBOS (2022-3)'!C74+'Daily KBED (2022-3)'!C74)/2</f>
        <v>0</v>
      </c>
      <c r="D74">
        <f>('Daily KBOS (2022-3)'!D74+'Daily KBED (2022-3)'!D74)/2</f>
        <v>0</v>
      </c>
      <c r="E74">
        <f>('Daily KBOS (2022-3)'!E74+'Daily KBED (2022-3)'!E74)/2</f>
        <v>0</v>
      </c>
      <c r="F74">
        <f>('Daily KBOS (2022-3)'!F74+'Daily KBED (2022-3)'!F74)/2</f>
        <v>0</v>
      </c>
      <c r="G74">
        <f>('Daily KBOS (2022-3)'!G74+'Daily KBED (2022-3)'!G74)/2</f>
        <v>0</v>
      </c>
      <c r="H74">
        <f>('Daily KBOS (2022-3)'!H74+'Daily KBED (2022-3)'!H74)/2</f>
        <v>0</v>
      </c>
      <c r="I74">
        <f>('Daily KBOS (2022-3)'!I74+'Daily KBED (2022-3)'!I74)/2</f>
        <v>0</v>
      </c>
      <c r="J74">
        <f>('Daily KBOS (2022-3)'!J74+'Daily KBED (2022-3)'!J74)/2</f>
        <v>0</v>
      </c>
      <c r="K74">
        <f>('Daily KBOS (2022-3)'!K74+'Daily KBED (2022-3)'!K74)/2</f>
        <v>0</v>
      </c>
      <c r="L74">
        <f>('Daily KBOS (2022-3)'!L74+'Daily KBED (2022-3)'!L74)/2</f>
        <v>0</v>
      </c>
      <c r="M74">
        <f>('Daily KBOS (2022-3)'!M74+'Daily KBED (2022-3)'!M74)/2</f>
        <v>0</v>
      </c>
      <c r="N74">
        <f>('Daily KBOS (2022-3)'!N74+'Daily KBED (2022-3)'!N74)/2</f>
        <v>0</v>
      </c>
      <c r="O74">
        <f>('Daily KBOS (2022-3)'!T74+'Daily KBED (2022-3)'!T74)/2</f>
        <v>0</v>
      </c>
      <c r="P74">
        <f>('Daily KBOS (2022-3)'!U74+'Daily KBED (2022-3)'!U74)/2</f>
        <v>0</v>
      </c>
      <c r="Q74">
        <f>('Daily KBOS (2022-3)'!V74+'Daily KBED (2022-3)'!V74)/2</f>
        <v>0.05</v>
      </c>
      <c r="R74">
        <f>('Daily KBOS (2022-3)'!W74+'Daily KBED (2022-3)'!W74)/2</f>
        <v>0.1</v>
      </c>
      <c r="S74">
        <f>('Daily KBOS (2022-3)'!X74+'Daily KBED (2022-3)'!X74)/2</f>
        <v>0.15</v>
      </c>
      <c r="T74">
        <f>('Daily KBOS (2022-3)'!Y74+'Daily KBED (2022-3)'!Y74)/2</f>
        <v>0.2</v>
      </c>
      <c r="U74">
        <f>('Daily KBOS (2022-3)'!Z74+'Daily KBED (2022-3)'!Z74)/2</f>
        <v>0.35</v>
      </c>
      <c r="V74">
        <f>('Daily KBOS (2022-3)'!AA74+'Daily KBED (2022-3)'!AA74)/2</f>
        <v>0.55000000000000004</v>
      </c>
      <c r="W74">
        <f>('Daily KBOS (2022-3)'!AG74+'Daily KBED (2022-3)'!AG74)/2</f>
        <v>0.95</v>
      </c>
      <c r="X74">
        <f>('Daily KBOS (2022-3)'!AH74+'Daily KBED (2022-3)'!AH74)/2</f>
        <v>1.4500000000000002</v>
      </c>
      <c r="Y74">
        <f>('Daily KBOS (2022-3)'!AI74+'Daily KBED (2022-3)'!AI74)/2</f>
        <v>2</v>
      </c>
      <c r="Z74">
        <f>('Daily KBOS (2022-3)'!AJ74+'Daily KBED (2022-3)'!AJ74)/2</f>
        <v>2.5999999999999996</v>
      </c>
      <c r="AA74">
        <f>('Daily KBOS (2022-3)'!AK74+'Daily KBED (2022-3)'!AK74)/2</f>
        <v>3.3</v>
      </c>
      <c r="AB74">
        <f>('Daily KBOS (2022-3)'!AL74+'Daily KBED (2022-3)'!AL74)/2</f>
        <v>3.9</v>
      </c>
      <c r="AC74">
        <f>('Daily KBOS (2022-3)'!AM74+'Daily KBED (2022-3)'!AM74)/2</f>
        <v>4.6500000000000004</v>
      </c>
      <c r="AD74">
        <f>('Daily KBOS (2022-3)'!AN74+'Daily KBED (2022-3)'!AN74)/2</f>
        <v>5.4</v>
      </c>
      <c r="AE74">
        <f>('Daily KBOS (2022-3)'!AO74+'Daily KBED (2022-3)'!AO74)/2</f>
        <v>6.2</v>
      </c>
      <c r="AF74">
        <f>('Daily KBOS (2022-3)'!AP74+'Daily KBED (2022-3)'!AP74)/2</f>
        <v>7.1</v>
      </c>
      <c r="AG74">
        <f>('Daily KBOS (2022-3)'!AQ74+'Daily KBED (2022-3)'!AQ74)/2</f>
        <v>8</v>
      </c>
      <c r="AH74">
        <f>('Daily KBOS (2022-3)'!AR74+'Daily KBED (2022-3)'!AR74)/2</f>
        <v>8.85</v>
      </c>
    </row>
    <row r="75" spans="1:34" x14ac:dyDescent="0.25">
      <c r="A75" s="1">
        <v>44841</v>
      </c>
      <c r="B75">
        <f>('Daily KBOS (2022-3)'!B75+'Daily KBED (2022-3)'!B75)/2</f>
        <v>0</v>
      </c>
      <c r="C75">
        <f>('Daily KBOS (2022-3)'!C75+'Daily KBED (2022-3)'!C75)/2</f>
        <v>0</v>
      </c>
      <c r="D75">
        <f>('Daily KBOS (2022-3)'!D75+'Daily KBED (2022-3)'!D75)/2</f>
        <v>0</v>
      </c>
      <c r="E75">
        <f>('Daily KBOS (2022-3)'!E75+'Daily KBED (2022-3)'!E75)/2</f>
        <v>0</v>
      </c>
      <c r="F75">
        <f>('Daily KBOS (2022-3)'!F75+'Daily KBED (2022-3)'!F75)/2</f>
        <v>0</v>
      </c>
      <c r="G75">
        <f>('Daily KBOS (2022-3)'!G75+'Daily KBED (2022-3)'!G75)/2</f>
        <v>0</v>
      </c>
      <c r="H75">
        <f>('Daily KBOS (2022-3)'!H75+'Daily KBED (2022-3)'!H75)/2</f>
        <v>0</v>
      </c>
      <c r="I75">
        <f>('Daily KBOS (2022-3)'!I75+'Daily KBED (2022-3)'!I75)/2</f>
        <v>0</v>
      </c>
      <c r="J75">
        <f>('Daily KBOS (2022-3)'!J75+'Daily KBED (2022-3)'!J75)/2</f>
        <v>0</v>
      </c>
      <c r="K75">
        <f>('Daily KBOS (2022-3)'!K75+'Daily KBED (2022-3)'!K75)/2</f>
        <v>0</v>
      </c>
      <c r="L75">
        <f>('Daily KBOS (2022-3)'!L75+'Daily KBED (2022-3)'!L75)/2</f>
        <v>0</v>
      </c>
      <c r="M75">
        <f>('Daily KBOS (2022-3)'!M75+'Daily KBED (2022-3)'!M75)/2</f>
        <v>0</v>
      </c>
      <c r="N75">
        <f>('Daily KBOS (2022-3)'!N75+'Daily KBED (2022-3)'!N75)/2</f>
        <v>0</v>
      </c>
      <c r="O75">
        <f>('Daily KBOS (2022-3)'!T75+'Daily KBED (2022-3)'!T75)/2</f>
        <v>0.05</v>
      </c>
      <c r="P75">
        <f>('Daily KBOS (2022-3)'!U75+'Daily KBED (2022-3)'!U75)/2</f>
        <v>0.2</v>
      </c>
      <c r="Q75">
        <f>('Daily KBOS (2022-3)'!V75+'Daily KBED (2022-3)'!V75)/2</f>
        <v>0.35</v>
      </c>
      <c r="R75">
        <f>('Daily KBOS (2022-3)'!W75+'Daily KBED (2022-3)'!W75)/2</f>
        <v>0.55000000000000004</v>
      </c>
      <c r="S75">
        <f>('Daily KBOS (2022-3)'!X75+'Daily KBED (2022-3)'!X75)/2</f>
        <v>0.7</v>
      </c>
      <c r="T75">
        <f>('Daily KBOS (2022-3)'!Y75+'Daily KBED (2022-3)'!Y75)/2</f>
        <v>0.9</v>
      </c>
      <c r="U75">
        <f>('Daily KBOS (2022-3)'!Z75+'Daily KBED (2022-3)'!Z75)/2</f>
        <v>1.05</v>
      </c>
      <c r="V75">
        <f>('Daily KBOS (2022-3)'!AA75+'Daily KBED (2022-3)'!AA75)/2</f>
        <v>1.4</v>
      </c>
      <c r="W75">
        <f>('Daily KBOS (2022-3)'!AG75+'Daily KBED (2022-3)'!AG75)/2</f>
        <v>1.7999999999999998</v>
      </c>
      <c r="X75">
        <f>('Daily KBOS (2022-3)'!AH75+'Daily KBED (2022-3)'!AH75)/2</f>
        <v>2.2000000000000002</v>
      </c>
      <c r="Y75">
        <f>('Daily KBOS (2022-3)'!AI75+'Daily KBED (2022-3)'!AI75)/2</f>
        <v>2.5999999999999996</v>
      </c>
      <c r="Z75">
        <f>('Daily KBOS (2022-3)'!AJ75+'Daily KBED (2022-3)'!AJ75)/2</f>
        <v>3.05</v>
      </c>
      <c r="AA75">
        <f>('Daily KBOS (2022-3)'!AK75+'Daily KBED (2022-3)'!AK75)/2</f>
        <v>3.55</v>
      </c>
      <c r="AB75">
        <f>('Daily KBOS (2022-3)'!AL75+'Daily KBED (2022-3)'!AL75)/2</f>
        <v>4.0999999999999996</v>
      </c>
      <c r="AC75">
        <f>('Daily KBOS (2022-3)'!AM75+'Daily KBED (2022-3)'!AM75)/2</f>
        <v>4.6500000000000004</v>
      </c>
      <c r="AD75">
        <f>('Daily KBOS (2022-3)'!AN75+'Daily KBED (2022-3)'!AN75)/2</f>
        <v>5.1999999999999993</v>
      </c>
      <c r="AE75">
        <f>('Daily KBOS (2022-3)'!AO75+'Daily KBED (2022-3)'!AO75)/2</f>
        <v>5.8000000000000007</v>
      </c>
      <c r="AF75">
        <f>('Daily KBOS (2022-3)'!AP75+'Daily KBED (2022-3)'!AP75)/2</f>
        <v>6.45</v>
      </c>
      <c r="AG75">
        <f>('Daily KBOS (2022-3)'!AQ75+'Daily KBED (2022-3)'!AQ75)/2</f>
        <v>7.1</v>
      </c>
      <c r="AH75">
        <f>('Daily KBOS (2022-3)'!AR75+'Daily KBED (2022-3)'!AR75)/2</f>
        <v>7.8000000000000007</v>
      </c>
    </row>
    <row r="76" spans="1:34" x14ac:dyDescent="0.25">
      <c r="A76" s="1">
        <v>44842</v>
      </c>
      <c r="B76">
        <f>('Daily KBOS (2022-3)'!B76+'Daily KBED (2022-3)'!B76)/2</f>
        <v>0</v>
      </c>
      <c r="C76">
        <f>('Daily KBOS (2022-3)'!C76+'Daily KBED (2022-3)'!C76)/2</f>
        <v>0</v>
      </c>
      <c r="D76">
        <f>('Daily KBOS (2022-3)'!D76+'Daily KBED (2022-3)'!D76)/2</f>
        <v>0.05</v>
      </c>
      <c r="E76">
        <f>('Daily KBOS (2022-3)'!E76+'Daily KBED (2022-3)'!E76)/2</f>
        <v>0.05</v>
      </c>
      <c r="F76">
        <f>('Daily KBOS (2022-3)'!F76+'Daily KBED (2022-3)'!F76)/2</f>
        <v>0.1</v>
      </c>
      <c r="G76">
        <f>('Daily KBOS (2022-3)'!G76+'Daily KBED (2022-3)'!G76)/2</f>
        <v>0.15</v>
      </c>
      <c r="H76">
        <f>('Daily KBOS (2022-3)'!H76+'Daily KBED (2022-3)'!H76)/2</f>
        <v>0.2</v>
      </c>
      <c r="I76">
        <f>('Daily KBOS (2022-3)'!I76+'Daily KBED (2022-3)'!I76)/2</f>
        <v>0.25</v>
      </c>
      <c r="J76">
        <f>('Daily KBOS (2022-3)'!J76+'Daily KBED (2022-3)'!J76)/2</f>
        <v>0.35</v>
      </c>
      <c r="K76">
        <f>('Daily KBOS (2022-3)'!K76+'Daily KBED (2022-3)'!K76)/2</f>
        <v>0.5</v>
      </c>
      <c r="L76">
        <f>('Daily KBOS (2022-3)'!L76+'Daily KBED (2022-3)'!L76)/2</f>
        <v>0.75</v>
      </c>
      <c r="M76">
        <f>('Daily KBOS (2022-3)'!M76+'Daily KBED (2022-3)'!M76)/2</f>
        <v>0.95000000000000007</v>
      </c>
      <c r="N76">
        <f>('Daily KBOS (2022-3)'!N76+'Daily KBED (2022-3)'!N76)/2</f>
        <v>1.2999999999999998</v>
      </c>
      <c r="O76">
        <f>('Daily KBOS (2022-3)'!T76+'Daily KBED (2022-3)'!T76)/2</f>
        <v>1.7</v>
      </c>
      <c r="P76">
        <f>('Daily KBOS (2022-3)'!U76+'Daily KBED (2022-3)'!U76)/2</f>
        <v>2.15</v>
      </c>
      <c r="Q76">
        <f>('Daily KBOS (2022-3)'!V76+'Daily KBED (2022-3)'!V76)/2</f>
        <v>2.7</v>
      </c>
      <c r="R76">
        <f>('Daily KBOS (2022-3)'!W76+'Daily KBED (2022-3)'!W76)/2</f>
        <v>3.3</v>
      </c>
      <c r="S76">
        <f>('Daily KBOS (2022-3)'!X76+'Daily KBED (2022-3)'!X76)/2</f>
        <v>4</v>
      </c>
      <c r="T76">
        <f>('Daily KBOS (2022-3)'!Y76+'Daily KBED (2022-3)'!Y76)/2</f>
        <v>4.75</v>
      </c>
      <c r="U76">
        <f>('Daily KBOS (2022-3)'!Z76+'Daily KBED (2022-3)'!Z76)/2</f>
        <v>5.5</v>
      </c>
      <c r="V76">
        <f>('Daily KBOS (2022-3)'!AA76+'Daily KBED (2022-3)'!AA76)/2</f>
        <v>6.35</v>
      </c>
      <c r="W76">
        <f>('Daily KBOS (2022-3)'!AG76+'Daily KBED (2022-3)'!AG76)/2</f>
        <v>7.25</v>
      </c>
      <c r="X76">
        <f>('Daily KBOS (2022-3)'!AH76+'Daily KBED (2022-3)'!AH76)/2</f>
        <v>8.25</v>
      </c>
      <c r="Y76">
        <f>('Daily KBOS (2022-3)'!AI76+'Daily KBED (2022-3)'!AI76)/2</f>
        <v>9.25</v>
      </c>
      <c r="Z76">
        <f>('Daily KBOS (2022-3)'!AJ76+'Daily KBED (2022-3)'!AJ76)/2</f>
        <v>10.25</v>
      </c>
      <c r="AA76">
        <f>('Daily KBOS (2022-3)'!AK76+'Daily KBED (2022-3)'!AK76)/2</f>
        <v>11.25</v>
      </c>
      <c r="AB76">
        <f>('Daily KBOS (2022-3)'!AL76+'Daily KBED (2022-3)'!AL76)/2</f>
        <v>12.25</v>
      </c>
      <c r="AC76">
        <f>('Daily KBOS (2022-3)'!AM76+'Daily KBED (2022-3)'!AM76)/2</f>
        <v>13.25</v>
      </c>
      <c r="AD76">
        <f>('Daily KBOS (2022-3)'!AN76+'Daily KBED (2022-3)'!AN76)/2</f>
        <v>14.25</v>
      </c>
      <c r="AE76">
        <f>('Daily KBOS (2022-3)'!AO76+'Daily KBED (2022-3)'!AO76)/2</f>
        <v>15.25</v>
      </c>
      <c r="AF76">
        <f>('Daily KBOS (2022-3)'!AP76+'Daily KBED (2022-3)'!AP76)/2</f>
        <v>16.25</v>
      </c>
      <c r="AG76">
        <f>('Daily KBOS (2022-3)'!AQ76+'Daily KBED (2022-3)'!AQ76)/2</f>
        <v>17.25</v>
      </c>
      <c r="AH76">
        <f>('Daily KBOS (2022-3)'!AR76+'Daily KBED (2022-3)'!AR76)/2</f>
        <v>18.25</v>
      </c>
    </row>
    <row r="77" spans="1:34" x14ac:dyDescent="0.25">
      <c r="A77" s="1">
        <v>44843</v>
      </c>
      <c r="B77">
        <f>('Daily KBOS (2022-3)'!B77+'Daily KBED (2022-3)'!B77)/2</f>
        <v>0.3</v>
      </c>
      <c r="C77">
        <f>('Daily KBOS (2022-3)'!C77+'Daily KBED (2022-3)'!C77)/2</f>
        <v>0.45</v>
      </c>
      <c r="D77">
        <f>('Daily KBOS (2022-3)'!D77+'Daily KBED (2022-3)'!D77)/2</f>
        <v>0.6</v>
      </c>
      <c r="E77">
        <f>('Daily KBOS (2022-3)'!E77+'Daily KBED (2022-3)'!E77)/2</f>
        <v>0.8</v>
      </c>
      <c r="F77">
        <f>('Daily KBOS (2022-3)'!F77+'Daily KBED (2022-3)'!F77)/2</f>
        <v>0.95</v>
      </c>
      <c r="G77">
        <f>('Daily KBOS (2022-3)'!G77+'Daily KBED (2022-3)'!G77)/2</f>
        <v>1.1499999999999999</v>
      </c>
      <c r="H77">
        <f>('Daily KBOS (2022-3)'!H77+'Daily KBED (2022-3)'!H77)/2</f>
        <v>1.4</v>
      </c>
      <c r="I77">
        <f>('Daily KBOS (2022-3)'!I77+'Daily KBED (2022-3)'!I77)/2</f>
        <v>1.75</v>
      </c>
      <c r="J77">
        <f>('Daily KBOS (2022-3)'!J77+'Daily KBED (2022-3)'!J77)/2</f>
        <v>2.15</v>
      </c>
      <c r="K77">
        <f>('Daily KBOS (2022-3)'!K77+'Daily KBED (2022-3)'!K77)/2</f>
        <v>2.5500000000000003</v>
      </c>
      <c r="L77">
        <f>('Daily KBOS (2022-3)'!L77+'Daily KBED (2022-3)'!L77)/2</f>
        <v>3</v>
      </c>
      <c r="M77">
        <f>('Daily KBOS (2022-3)'!M77+'Daily KBED (2022-3)'!M77)/2</f>
        <v>3.5</v>
      </c>
      <c r="N77">
        <f>('Daily KBOS (2022-3)'!N77+'Daily KBED (2022-3)'!N77)/2</f>
        <v>4</v>
      </c>
      <c r="O77">
        <f>('Daily KBOS (2022-3)'!T77+'Daily KBED (2022-3)'!T77)/2</f>
        <v>4.5</v>
      </c>
      <c r="P77">
        <f>('Daily KBOS (2022-3)'!U77+'Daily KBED (2022-3)'!U77)/2</f>
        <v>5</v>
      </c>
      <c r="Q77">
        <f>('Daily KBOS (2022-3)'!V77+'Daily KBED (2022-3)'!V77)/2</f>
        <v>5.5</v>
      </c>
      <c r="R77">
        <f>('Daily KBOS (2022-3)'!W77+'Daily KBED (2022-3)'!W77)/2</f>
        <v>6.1</v>
      </c>
      <c r="S77">
        <f>('Daily KBOS (2022-3)'!X77+'Daily KBED (2022-3)'!X77)/2</f>
        <v>6.65</v>
      </c>
      <c r="T77">
        <f>('Daily KBOS (2022-3)'!Y77+'Daily KBED (2022-3)'!Y77)/2</f>
        <v>7.25</v>
      </c>
      <c r="U77">
        <f>('Daily KBOS (2022-3)'!Z77+'Daily KBED (2022-3)'!Z77)/2</f>
        <v>7.95</v>
      </c>
      <c r="V77">
        <f>('Daily KBOS (2022-3)'!AA77+'Daily KBED (2022-3)'!AA77)/2</f>
        <v>8.6999999999999993</v>
      </c>
      <c r="W77">
        <f>('Daily KBOS (2022-3)'!AG77+'Daily KBED (2022-3)'!AG77)/2</f>
        <v>9.4499999999999993</v>
      </c>
      <c r="X77">
        <f>('Daily KBOS (2022-3)'!AH77+'Daily KBED (2022-3)'!AH77)/2</f>
        <v>10.3</v>
      </c>
      <c r="Y77">
        <f>('Daily KBOS (2022-3)'!AI77+'Daily KBED (2022-3)'!AI77)/2</f>
        <v>11.25</v>
      </c>
      <c r="Z77">
        <f>('Daily KBOS (2022-3)'!AJ77+'Daily KBED (2022-3)'!AJ77)/2</f>
        <v>12.25</v>
      </c>
      <c r="AA77">
        <f>('Daily KBOS (2022-3)'!AK77+'Daily KBED (2022-3)'!AK77)/2</f>
        <v>13.25</v>
      </c>
      <c r="AB77">
        <f>('Daily KBOS (2022-3)'!AL77+'Daily KBED (2022-3)'!AL77)/2</f>
        <v>14.25</v>
      </c>
      <c r="AC77">
        <f>('Daily KBOS (2022-3)'!AM77+'Daily KBED (2022-3)'!AM77)/2</f>
        <v>15.25</v>
      </c>
      <c r="AD77">
        <f>('Daily KBOS (2022-3)'!AN77+'Daily KBED (2022-3)'!AN77)/2</f>
        <v>16.25</v>
      </c>
      <c r="AE77">
        <f>('Daily KBOS (2022-3)'!AO77+'Daily KBED (2022-3)'!AO77)/2</f>
        <v>17.25</v>
      </c>
      <c r="AF77">
        <f>('Daily KBOS (2022-3)'!AP77+'Daily KBED (2022-3)'!AP77)/2</f>
        <v>18.25</v>
      </c>
      <c r="AG77">
        <f>('Daily KBOS (2022-3)'!AQ77+'Daily KBED (2022-3)'!AQ77)/2</f>
        <v>19.25</v>
      </c>
      <c r="AH77">
        <f>('Daily KBOS (2022-3)'!AR77+'Daily KBED (2022-3)'!AR77)/2</f>
        <v>20.25</v>
      </c>
    </row>
    <row r="78" spans="1:34" x14ac:dyDescent="0.25">
      <c r="A78" s="1">
        <v>44844</v>
      </c>
      <c r="B78">
        <f>('Daily KBOS (2022-3)'!B78+'Daily KBED (2022-3)'!B78)/2</f>
        <v>0</v>
      </c>
      <c r="C78">
        <f>('Daily KBOS (2022-3)'!C78+'Daily KBED (2022-3)'!C78)/2</f>
        <v>0</v>
      </c>
      <c r="D78">
        <f>('Daily KBOS (2022-3)'!D78+'Daily KBED (2022-3)'!D78)/2</f>
        <v>0.05</v>
      </c>
      <c r="E78">
        <f>('Daily KBOS (2022-3)'!E78+'Daily KBED (2022-3)'!E78)/2</f>
        <v>0.1</v>
      </c>
      <c r="F78">
        <f>('Daily KBOS (2022-3)'!F78+'Daily KBED (2022-3)'!F78)/2</f>
        <v>0.2</v>
      </c>
      <c r="G78">
        <f>('Daily KBOS (2022-3)'!G78+'Daily KBED (2022-3)'!G78)/2</f>
        <v>0.35</v>
      </c>
      <c r="H78">
        <f>('Daily KBOS (2022-3)'!H78+'Daily KBED (2022-3)'!H78)/2</f>
        <v>0.5</v>
      </c>
      <c r="I78">
        <f>('Daily KBOS (2022-3)'!I78+'Daily KBED (2022-3)'!I78)/2</f>
        <v>0.65</v>
      </c>
      <c r="J78">
        <f>('Daily KBOS (2022-3)'!J78+'Daily KBED (2022-3)'!J78)/2</f>
        <v>0.85</v>
      </c>
      <c r="K78">
        <f>('Daily KBOS (2022-3)'!K78+'Daily KBED (2022-3)'!K78)/2</f>
        <v>1.05</v>
      </c>
      <c r="L78">
        <f>('Daily KBOS (2022-3)'!L78+'Daily KBED (2022-3)'!L78)/2</f>
        <v>1.35</v>
      </c>
      <c r="M78">
        <f>('Daily KBOS (2022-3)'!M78+'Daily KBED (2022-3)'!M78)/2</f>
        <v>1.6</v>
      </c>
      <c r="N78">
        <f>('Daily KBOS (2022-3)'!N78+'Daily KBED (2022-3)'!N78)/2</f>
        <v>1.9500000000000002</v>
      </c>
      <c r="O78">
        <f>('Daily KBOS (2022-3)'!T78+'Daily KBED (2022-3)'!T78)/2</f>
        <v>2.35</v>
      </c>
      <c r="P78">
        <f>('Daily KBOS (2022-3)'!U78+'Daily KBED (2022-3)'!U78)/2</f>
        <v>2.85</v>
      </c>
      <c r="Q78">
        <f>('Daily KBOS (2022-3)'!V78+'Daily KBED (2022-3)'!V78)/2</f>
        <v>3.4</v>
      </c>
      <c r="R78">
        <f>('Daily KBOS (2022-3)'!W78+'Daily KBED (2022-3)'!W78)/2</f>
        <v>3.9000000000000004</v>
      </c>
      <c r="S78">
        <f>('Daily KBOS (2022-3)'!X78+'Daily KBED (2022-3)'!X78)/2</f>
        <v>4.5500000000000007</v>
      </c>
      <c r="T78">
        <f>('Daily KBOS (2022-3)'!Y78+'Daily KBED (2022-3)'!Y78)/2</f>
        <v>5.15</v>
      </c>
      <c r="U78">
        <f>('Daily KBOS (2022-3)'!Z78+'Daily KBED (2022-3)'!Z78)/2</f>
        <v>5.9</v>
      </c>
      <c r="V78">
        <f>('Daily KBOS (2022-3)'!AA78+'Daily KBED (2022-3)'!AA78)/2</f>
        <v>6.65</v>
      </c>
      <c r="W78">
        <f>('Daily KBOS (2022-3)'!AG78+'Daily KBED (2022-3)'!AG78)/2</f>
        <v>7.45</v>
      </c>
      <c r="X78">
        <f>('Daily KBOS (2022-3)'!AH78+'Daily KBED (2022-3)'!AH78)/2</f>
        <v>8.25</v>
      </c>
      <c r="Y78">
        <f>('Daily KBOS (2022-3)'!AI78+'Daily KBED (2022-3)'!AI78)/2</f>
        <v>9.1</v>
      </c>
      <c r="Z78">
        <f>('Daily KBOS (2022-3)'!AJ78+'Daily KBED (2022-3)'!AJ78)/2</f>
        <v>9.9499999999999993</v>
      </c>
      <c r="AA78">
        <f>('Daily KBOS (2022-3)'!AK78+'Daily KBED (2022-3)'!AK78)/2</f>
        <v>10.850000000000001</v>
      </c>
      <c r="AB78">
        <f>('Daily KBOS (2022-3)'!AL78+'Daily KBED (2022-3)'!AL78)/2</f>
        <v>11.850000000000001</v>
      </c>
      <c r="AC78">
        <f>('Daily KBOS (2022-3)'!AM78+'Daily KBED (2022-3)'!AM78)/2</f>
        <v>12.850000000000001</v>
      </c>
      <c r="AD78">
        <f>('Daily KBOS (2022-3)'!AN78+'Daily KBED (2022-3)'!AN78)/2</f>
        <v>13.85</v>
      </c>
      <c r="AE78">
        <f>('Daily KBOS (2022-3)'!AO78+'Daily KBED (2022-3)'!AO78)/2</f>
        <v>14.85</v>
      </c>
      <c r="AF78">
        <f>('Daily KBOS (2022-3)'!AP78+'Daily KBED (2022-3)'!AP78)/2</f>
        <v>15.85</v>
      </c>
      <c r="AG78">
        <f>('Daily KBOS (2022-3)'!AQ78+'Daily KBED (2022-3)'!AQ78)/2</f>
        <v>16.850000000000001</v>
      </c>
      <c r="AH78">
        <f>('Daily KBOS (2022-3)'!AR78+'Daily KBED (2022-3)'!AR78)/2</f>
        <v>17.850000000000001</v>
      </c>
    </row>
    <row r="79" spans="1:34" x14ac:dyDescent="0.25">
      <c r="A79" s="1">
        <v>44845</v>
      </c>
      <c r="B79">
        <f>('Daily KBOS (2022-3)'!B79+'Daily KBED (2022-3)'!B79)/2</f>
        <v>0.05</v>
      </c>
      <c r="C79">
        <f>('Daily KBOS (2022-3)'!C79+'Daily KBED (2022-3)'!C79)/2</f>
        <v>0.15</v>
      </c>
      <c r="D79">
        <f>('Daily KBOS (2022-3)'!D79+'Daily KBED (2022-3)'!D79)/2</f>
        <v>0.25</v>
      </c>
      <c r="E79">
        <f>('Daily KBOS (2022-3)'!E79+'Daily KBED (2022-3)'!E79)/2</f>
        <v>0.35</v>
      </c>
      <c r="F79">
        <f>('Daily KBOS (2022-3)'!F79+'Daily KBED (2022-3)'!F79)/2</f>
        <v>0.55000000000000004</v>
      </c>
      <c r="G79">
        <f>('Daily KBOS (2022-3)'!G79+'Daily KBED (2022-3)'!G79)/2</f>
        <v>0.7</v>
      </c>
      <c r="H79">
        <f>('Daily KBOS (2022-3)'!H79+'Daily KBED (2022-3)'!H79)/2</f>
        <v>0.9</v>
      </c>
      <c r="I79">
        <f>('Daily KBOS (2022-3)'!I79+'Daily KBED (2022-3)'!I79)/2</f>
        <v>1.1000000000000001</v>
      </c>
      <c r="J79">
        <f>('Daily KBOS (2022-3)'!J79+'Daily KBED (2022-3)'!J79)/2</f>
        <v>1.3</v>
      </c>
      <c r="K79">
        <f>('Daily KBOS (2022-3)'!K79+'Daily KBED (2022-3)'!K79)/2</f>
        <v>1.6</v>
      </c>
      <c r="L79">
        <f>('Daily KBOS (2022-3)'!L79+'Daily KBED (2022-3)'!L79)/2</f>
        <v>1.9</v>
      </c>
      <c r="M79">
        <f>('Daily KBOS (2022-3)'!M79+'Daily KBED (2022-3)'!M79)/2</f>
        <v>2.3000000000000003</v>
      </c>
      <c r="N79">
        <f>('Daily KBOS (2022-3)'!N79+'Daily KBED (2022-3)'!N79)/2</f>
        <v>2.7</v>
      </c>
      <c r="O79">
        <f>('Daily KBOS (2022-3)'!T79+'Daily KBED (2022-3)'!T79)/2</f>
        <v>3.0999999999999996</v>
      </c>
      <c r="P79">
        <f>('Daily KBOS (2022-3)'!U79+'Daily KBED (2022-3)'!U79)/2</f>
        <v>3.6</v>
      </c>
      <c r="Q79">
        <f>('Daily KBOS (2022-3)'!V79+'Daily KBED (2022-3)'!V79)/2</f>
        <v>4.05</v>
      </c>
      <c r="R79">
        <f>('Daily KBOS (2022-3)'!W79+'Daily KBED (2022-3)'!W79)/2</f>
        <v>4.5999999999999996</v>
      </c>
      <c r="S79">
        <f>('Daily KBOS (2022-3)'!X79+'Daily KBED (2022-3)'!X79)/2</f>
        <v>5.1499999999999995</v>
      </c>
      <c r="T79">
        <f>('Daily KBOS (2022-3)'!Y79+'Daily KBED (2022-3)'!Y79)/2</f>
        <v>5.7</v>
      </c>
      <c r="U79">
        <f>('Daily KBOS (2022-3)'!Z79+'Daily KBED (2022-3)'!Z79)/2</f>
        <v>6.35</v>
      </c>
      <c r="V79">
        <f>('Daily KBOS (2022-3)'!AA79+'Daily KBED (2022-3)'!AA79)/2</f>
        <v>7</v>
      </c>
      <c r="W79">
        <f>('Daily KBOS (2022-3)'!AG79+'Daily KBED (2022-3)'!AG79)/2</f>
        <v>7.65</v>
      </c>
      <c r="X79">
        <f>('Daily KBOS (2022-3)'!AH79+'Daily KBED (2022-3)'!AH79)/2</f>
        <v>8.4</v>
      </c>
      <c r="Y79">
        <f>('Daily KBOS (2022-3)'!AI79+'Daily KBED (2022-3)'!AI79)/2</f>
        <v>9.15</v>
      </c>
      <c r="Z79">
        <f>('Daily KBOS (2022-3)'!AJ79+'Daily KBED (2022-3)'!AJ79)/2</f>
        <v>9.9499999999999993</v>
      </c>
      <c r="AA79">
        <f>('Daily KBOS (2022-3)'!AK79+'Daily KBED (2022-3)'!AK79)/2</f>
        <v>10.8</v>
      </c>
      <c r="AB79">
        <f>('Daily KBOS (2022-3)'!AL79+'Daily KBED (2022-3)'!AL79)/2</f>
        <v>11.7</v>
      </c>
      <c r="AC79">
        <f>('Daily KBOS (2022-3)'!AM79+'Daily KBED (2022-3)'!AM79)/2</f>
        <v>12.7</v>
      </c>
      <c r="AD79">
        <f>('Daily KBOS (2022-3)'!AN79+'Daily KBED (2022-3)'!AN79)/2</f>
        <v>13.7</v>
      </c>
      <c r="AE79">
        <f>('Daily KBOS (2022-3)'!AO79+'Daily KBED (2022-3)'!AO79)/2</f>
        <v>14.7</v>
      </c>
      <c r="AF79">
        <f>('Daily KBOS (2022-3)'!AP79+'Daily KBED (2022-3)'!AP79)/2</f>
        <v>15.7</v>
      </c>
      <c r="AG79">
        <f>('Daily KBOS (2022-3)'!AQ79+'Daily KBED (2022-3)'!AQ79)/2</f>
        <v>16.7</v>
      </c>
      <c r="AH79">
        <f>('Daily KBOS (2022-3)'!AR79+'Daily KBED (2022-3)'!AR79)/2</f>
        <v>17.7</v>
      </c>
    </row>
    <row r="80" spans="1:34" x14ac:dyDescent="0.25">
      <c r="A80" s="1">
        <v>44846</v>
      </c>
      <c r="B80">
        <f>('Daily KBOS (2022-3)'!B80+'Daily KBED (2022-3)'!B80)/2</f>
        <v>0</v>
      </c>
      <c r="C80">
        <f>('Daily KBOS (2022-3)'!C80+'Daily KBED (2022-3)'!C80)/2</f>
        <v>0</v>
      </c>
      <c r="D80">
        <f>('Daily KBOS (2022-3)'!D80+'Daily KBED (2022-3)'!D80)/2</f>
        <v>0.05</v>
      </c>
      <c r="E80">
        <f>('Daily KBOS (2022-3)'!E80+'Daily KBED (2022-3)'!E80)/2</f>
        <v>0.15</v>
      </c>
      <c r="F80">
        <f>('Daily KBOS (2022-3)'!F80+'Daily KBED (2022-3)'!F80)/2</f>
        <v>0.25</v>
      </c>
      <c r="G80">
        <f>('Daily KBOS (2022-3)'!G80+'Daily KBED (2022-3)'!G80)/2</f>
        <v>0.4</v>
      </c>
      <c r="H80">
        <f>('Daily KBOS (2022-3)'!H80+'Daily KBED (2022-3)'!H80)/2</f>
        <v>0.55000000000000004</v>
      </c>
      <c r="I80">
        <f>('Daily KBOS (2022-3)'!I80+'Daily KBED (2022-3)'!I80)/2</f>
        <v>0.7</v>
      </c>
      <c r="J80">
        <f>('Daily KBOS (2022-3)'!J80+'Daily KBED (2022-3)'!J80)/2</f>
        <v>0.9</v>
      </c>
      <c r="K80">
        <f>('Daily KBOS (2022-3)'!K80+'Daily KBED (2022-3)'!K80)/2</f>
        <v>1.05</v>
      </c>
      <c r="L80">
        <f>('Daily KBOS (2022-3)'!L80+'Daily KBED (2022-3)'!L80)/2</f>
        <v>1.25</v>
      </c>
      <c r="M80">
        <f>('Daily KBOS (2022-3)'!M80+'Daily KBED (2022-3)'!M80)/2</f>
        <v>1.4</v>
      </c>
      <c r="N80">
        <f>('Daily KBOS (2022-3)'!N80+'Daily KBED (2022-3)'!N80)/2</f>
        <v>1.6</v>
      </c>
      <c r="O80">
        <f>('Daily KBOS (2022-3)'!T80+'Daily KBED (2022-3)'!T80)/2</f>
        <v>1.85</v>
      </c>
      <c r="P80">
        <f>('Daily KBOS (2022-3)'!U80+'Daily KBED (2022-3)'!U80)/2</f>
        <v>2.0499999999999998</v>
      </c>
      <c r="Q80">
        <f>('Daily KBOS (2022-3)'!V80+'Daily KBED (2022-3)'!V80)/2</f>
        <v>2.35</v>
      </c>
      <c r="R80">
        <f>('Daily KBOS (2022-3)'!W80+'Daily KBED (2022-3)'!W80)/2</f>
        <v>2.65</v>
      </c>
      <c r="S80">
        <f>('Daily KBOS (2022-3)'!X80+'Daily KBED (2022-3)'!X80)/2</f>
        <v>3.05</v>
      </c>
      <c r="T80">
        <f>('Daily KBOS (2022-3)'!Y80+'Daily KBED (2022-3)'!Y80)/2</f>
        <v>3.45</v>
      </c>
      <c r="U80">
        <f>('Daily KBOS (2022-3)'!Z80+'Daily KBED (2022-3)'!Z80)/2</f>
        <v>3.9</v>
      </c>
      <c r="V80">
        <f>('Daily KBOS (2022-3)'!AA80+'Daily KBED (2022-3)'!AA80)/2</f>
        <v>4.3499999999999996</v>
      </c>
      <c r="W80">
        <f>('Daily KBOS (2022-3)'!AG80+'Daily KBED (2022-3)'!AG80)/2</f>
        <v>4.8499999999999996</v>
      </c>
      <c r="X80">
        <f>('Daily KBOS (2022-3)'!AH80+'Daily KBED (2022-3)'!AH80)/2</f>
        <v>5.4</v>
      </c>
      <c r="Y80">
        <f>('Daily KBOS (2022-3)'!AI80+'Daily KBED (2022-3)'!AI80)/2</f>
        <v>6</v>
      </c>
      <c r="Z80">
        <f>('Daily KBOS (2022-3)'!AJ80+'Daily KBED (2022-3)'!AJ80)/2</f>
        <v>6.6499999999999995</v>
      </c>
      <c r="AA80">
        <f>('Daily KBOS (2022-3)'!AK80+'Daily KBED (2022-3)'!AK80)/2</f>
        <v>7.25</v>
      </c>
      <c r="AB80">
        <f>('Daily KBOS (2022-3)'!AL80+'Daily KBED (2022-3)'!AL80)/2</f>
        <v>7.9</v>
      </c>
      <c r="AC80">
        <f>('Daily KBOS (2022-3)'!AM80+'Daily KBED (2022-3)'!AM80)/2</f>
        <v>8.6</v>
      </c>
      <c r="AD80">
        <f>('Daily KBOS (2022-3)'!AN80+'Daily KBED (2022-3)'!AN80)/2</f>
        <v>9.3000000000000007</v>
      </c>
      <c r="AE80">
        <f>('Daily KBOS (2022-3)'!AO80+'Daily KBED (2022-3)'!AO80)/2</f>
        <v>10</v>
      </c>
      <c r="AF80">
        <f>('Daily KBOS (2022-3)'!AP80+'Daily KBED (2022-3)'!AP80)/2</f>
        <v>10.75</v>
      </c>
      <c r="AG80">
        <f>('Daily KBOS (2022-3)'!AQ80+'Daily KBED (2022-3)'!AQ80)/2</f>
        <v>11.5</v>
      </c>
      <c r="AH80">
        <f>('Daily KBOS (2022-3)'!AR80+'Daily KBED (2022-3)'!AR80)/2</f>
        <v>12.25</v>
      </c>
    </row>
    <row r="81" spans="1:34" x14ac:dyDescent="0.25">
      <c r="A81" s="1">
        <v>44847</v>
      </c>
      <c r="B81">
        <f>('Daily KBOS (2022-3)'!B81+'Daily KBED (2022-3)'!B81)/2</f>
        <v>0</v>
      </c>
      <c r="C81">
        <f>('Daily KBOS (2022-3)'!C81+'Daily KBED (2022-3)'!C81)/2</f>
        <v>0</v>
      </c>
      <c r="D81">
        <f>('Daily KBOS (2022-3)'!D81+'Daily KBED (2022-3)'!D81)/2</f>
        <v>0</v>
      </c>
      <c r="E81">
        <f>('Daily KBOS (2022-3)'!E81+'Daily KBED (2022-3)'!E81)/2</f>
        <v>0</v>
      </c>
      <c r="F81">
        <f>('Daily KBOS (2022-3)'!F81+'Daily KBED (2022-3)'!F81)/2</f>
        <v>0</v>
      </c>
      <c r="G81">
        <f>('Daily KBOS (2022-3)'!G81+'Daily KBED (2022-3)'!G81)/2</f>
        <v>0</v>
      </c>
      <c r="H81">
        <f>('Daily KBOS (2022-3)'!H81+'Daily KBED (2022-3)'!H81)/2</f>
        <v>0</v>
      </c>
      <c r="I81">
        <f>('Daily KBOS (2022-3)'!I81+'Daily KBED (2022-3)'!I81)/2</f>
        <v>0</v>
      </c>
      <c r="J81">
        <f>('Daily KBOS (2022-3)'!J81+'Daily KBED (2022-3)'!J81)/2</f>
        <v>0</v>
      </c>
      <c r="K81">
        <f>('Daily KBOS (2022-3)'!K81+'Daily KBED (2022-3)'!K81)/2</f>
        <v>0</v>
      </c>
      <c r="L81">
        <f>('Daily KBOS (2022-3)'!L81+'Daily KBED (2022-3)'!L81)/2</f>
        <v>0</v>
      </c>
      <c r="M81">
        <f>('Daily KBOS (2022-3)'!M81+'Daily KBED (2022-3)'!M81)/2</f>
        <v>0</v>
      </c>
      <c r="N81">
        <f>('Daily KBOS (2022-3)'!N81+'Daily KBED (2022-3)'!N81)/2</f>
        <v>0.05</v>
      </c>
      <c r="O81">
        <f>('Daily KBOS (2022-3)'!T81+'Daily KBED (2022-3)'!T81)/2</f>
        <v>0.1</v>
      </c>
      <c r="P81">
        <f>('Daily KBOS (2022-3)'!U81+'Daily KBED (2022-3)'!U81)/2</f>
        <v>0.2</v>
      </c>
      <c r="Q81">
        <f>('Daily KBOS (2022-3)'!V81+'Daily KBED (2022-3)'!V81)/2</f>
        <v>0.3</v>
      </c>
      <c r="R81">
        <f>('Daily KBOS (2022-3)'!W81+'Daily KBED (2022-3)'!W81)/2</f>
        <v>0.4</v>
      </c>
      <c r="S81">
        <f>('Daily KBOS (2022-3)'!X81+'Daily KBED (2022-3)'!X81)/2</f>
        <v>0.55000000000000004</v>
      </c>
      <c r="T81">
        <f>('Daily KBOS (2022-3)'!Y81+'Daily KBED (2022-3)'!Y81)/2</f>
        <v>0.70000000000000007</v>
      </c>
      <c r="U81">
        <f>('Daily KBOS (2022-3)'!Z81+'Daily KBED (2022-3)'!Z81)/2</f>
        <v>1</v>
      </c>
      <c r="V81">
        <f>('Daily KBOS (2022-3)'!AA81+'Daily KBED (2022-3)'!AA81)/2</f>
        <v>1.2</v>
      </c>
      <c r="W81">
        <f>('Daily KBOS (2022-3)'!AG81+'Daily KBED (2022-3)'!AG81)/2</f>
        <v>1.5</v>
      </c>
      <c r="X81">
        <f>('Daily KBOS (2022-3)'!AH81+'Daily KBED (2022-3)'!AH81)/2</f>
        <v>1.85</v>
      </c>
      <c r="Y81">
        <f>('Daily KBOS (2022-3)'!AI81+'Daily KBED (2022-3)'!AI81)/2</f>
        <v>2.1500000000000004</v>
      </c>
      <c r="Z81">
        <f>('Daily KBOS (2022-3)'!AJ81+'Daily KBED (2022-3)'!AJ81)/2</f>
        <v>2.5499999999999998</v>
      </c>
      <c r="AA81">
        <f>('Daily KBOS (2022-3)'!AK81+'Daily KBED (2022-3)'!AK81)/2</f>
        <v>3.05</v>
      </c>
      <c r="AB81">
        <f>('Daily KBOS (2022-3)'!AL81+'Daily KBED (2022-3)'!AL81)/2</f>
        <v>3.75</v>
      </c>
      <c r="AC81">
        <f>('Daily KBOS (2022-3)'!AM81+'Daily KBED (2022-3)'!AM81)/2</f>
        <v>4.5999999999999996</v>
      </c>
      <c r="AD81">
        <f>('Daily KBOS (2022-3)'!AN81+'Daily KBED (2022-3)'!AN81)/2</f>
        <v>5.5</v>
      </c>
      <c r="AE81">
        <f>('Daily KBOS (2022-3)'!AO81+'Daily KBED (2022-3)'!AO81)/2</f>
        <v>6.4499999999999993</v>
      </c>
      <c r="AF81">
        <f>('Daily KBOS (2022-3)'!AP81+'Daily KBED (2022-3)'!AP81)/2</f>
        <v>7.4499999999999993</v>
      </c>
      <c r="AG81">
        <f>('Daily KBOS (2022-3)'!AQ81+'Daily KBED (2022-3)'!AQ81)/2</f>
        <v>8.4499999999999993</v>
      </c>
      <c r="AH81">
        <f>('Daily KBOS (2022-3)'!AR81+'Daily KBED (2022-3)'!AR81)/2</f>
        <v>9.4499999999999993</v>
      </c>
    </row>
    <row r="82" spans="1:34" x14ac:dyDescent="0.25">
      <c r="A82" s="1">
        <v>44848</v>
      </c>
      <c r="B82">
        <f>('Daily KBOS (2022-3)'!B82+'Daily KBED (2022-3)'!B82)/2</f>
        <v>0</v>
      </c>
      <c r="C82">
        <f>('Daily KBOS (2022-3)'!C82+'Daily KBED (2022-3)'!C82)/2</f>
        <v>0</v>
      </c>
      <c r="D82">
        <f>('Daily KBOS (2022-3)'!D82+'Daily KBED (2022-3)'!D82)/2</f>
        <v>0</v>
      </c>
      <c r="E82">
        <f>('Daily KBOS (2022-3)'!E82+'Daily KBED (2022-3)'!E82)/2</f>
        <v>0</v>
      </c>
      <c r="F82">
        <f>('Daily KBOS (2022-3)'!F82+'Daily KBED (2022-3)'!F82)/2</f>
        <v>0</v>
      </c>
      <c r="G82">
        <f>('Daily KBOS (2022-3)'!G82+'Daily KBED (2022-3)'!G82)/2</f>
        <v>0</v>
      </c>
      <c r="H82">
        <f>('Daily KBOS (2022-3)'!H82+'Daily KBED (2022-3)'!H82)/2</f>
        <v>0</v>
      </c>
      <c r="I82">
        <f>('Daily KBOS (2022-3)'!I82+'Daily KBED (2022-3)'!I82)/2</f>
        <v>0</v>
      </c>
      <c r="J82">
        <f>('Daily KBOS (2022-3)'!J82+'Daily KBED (2022-3)'!J82)/2</f>
        <v>0</v>
      </c>
      <c r="K82">
        <f>('Daily KBOS (2022-3)'!K82+'Daily KBED (2022-3)'!K82)/2</f>
        <v>0</v>
      </c>
      <c r="L82">
        <f>('Daily KBOS (2022-3)'!L82+'Daily KBED (2022-3)'!L82)/2</f>
        <v>0</v>
      </c>
      <c r="M82">
        <f>('Daily KBOS (2022-3)'!M82+'Daily KBED (2022-3)'!M82)/2</f>
        <v>0</v>
      </c>
      <c r="N82">
        <f>('Daily KBOS (2022-3)'!N82+'Daily KBED (2022-3)'!N82)/2</f>
        <v>0</v>
      </c>
      <c r="O82">
        <f>('Daily KBOS (2022-3)'!T82+'Daily KBED (2022-3)'!T82)/2</f>
        <v>0.05</v>
      </c>
      <c r="P82">
        <f>('Daily KBOS (2022-3)'!U82+'Daily KBED (2022-3)'!U82)/2</f>
        <v>0.05</v>
      </c>
      <c r="Q82">
        <f>('Daily KBOS (2022-3)'!V82+'Daily KBED (2022-3)'!V82)/2</f>
        <v>0.1</v>
      </c>
      <c r="R82">
        <f>('Daily KBOS (2022-3)'!W82+'Daily KBED (2022-3)'!W82)/2</f>
        <v>0.1</v>
      </c>
      <c r="S82">
        <f>('Daily KBOS (2022-3)'!X82+'Daily KBED (2022-3)'!X82)/2</f>
        <v>0.2</v>
      </c>
      <c r="T82">
        <f>('Daily KBOS (2022-3)'!Y82+'Daily KBED (2022-3)'!Y82)/2</f>
        <v>0.25</v>
      </c>
      <c r="U82">
        <f>('Daily KBOS (2022-3)'!Z82+'Daily KBED (2022-3)'!Z82)/2</f>
        <v>0.35</v>
      </c>
      <c r="V82">
        <f>('Daily KBOS (2022-3)'!AA82+'Daily KBED (2022-3)'!AA82)/2</f>
        <v>0.5</v>
      </c>
      <c r="W82">
        <f>('Daily KBOS (2022-3)'!AG82+'Daily KBED (2022-3)'!AG82)/2</f>
        <v>0.6</v>
      </c>
      <c r="X82">
        <f>('Daily KBOS (2022-3)'!AH82+'Daily KBED (2022-3)'!AH82)/2</f>
        <v>0.8</v>
      </c>
      <c r="Y82">
        <f>('Daily KBOS (2022-3)'!AI82+'Daily KBED (2022-3)'!AI82)/2</f>
        <v>1.0999999999999999</v>
      </c>
      <c r="Z82">
        <f>('Daily KBOS (2022-3)'!AJ82+'Daily KBED (2022-3)'!AJ82)/2</f>
        <v>1.45</v>
      </c>
      <c r="AA82">
        <f>('Daily KBOS (2022-3)'!AK82+'Daily KBED (2022-3)'!AK82)/2</f>
        <v>1.9000000000000001</v>
      </c>
      <c r="AB82">
        <f>('Daily KBOS (2022-3)'!AL82+'Daily KBED (2022-3)'!AL82)/2</f>
        <v>2.4</v>
      </c>
      <c r="AC82">
        <f>('Daily KBOS (2022-3)'!AM82+'Daily KBED (2022-3)'!AM82)/2</f>
        <v>3.15</v>
      </c>
      <c r="AD82">
        <f>('Daily KBOS (2022-3)'!AN82+'Daily KBED (2022-3)'!AN82)/2</f>
        <v>4.05</v>
      </c>
      <c r="AE82">
        <f>('Daily KBOS (2022-3)'!AO82+'Daily KBED (2022-3)'!AO82)/2</f>
        <v>5</v>
      </c>
      <c r="AF82">
        <f>('Daily KBOS (2022-3)'!AP82+'Daily KBED (2022-3)'!AP82)/2</f>
        <v>6</v>
      </c>
      <c r="AG82">
        <f>('Daily KBOS (2022-3)'!AQ82+'Daily KBED (2022-3)'!AQ82)/2</f>
        <v>7</v>
      </c>
      <c r="AH82">
        <f>('Daily KBOS (2022-3)'!AR82+'Daily KBED (2022-3)'!AR82)/2</f>
        <v>8</v>
      </c>
    </row>
    <row r="83" spans="1:34" x14ac:dyDescent="0.25">
      <c r="A83" s="1">
        <v>44849</v>
      </c>
      <c r="B83">
        <f>('Daily KBOS (2022-3)'!B83+'Daily KBED (2022-3)'!B83)/2</f>
        <v>0</v>
      </c>
      <c r="C83">
        <f>('Daily KBOS (2022-3)'!C83+'Daily KBED (2022-3)'!C83)/2</f>
        <v>0</v>
      </c>
      <c r="D83">
        <f>('Daily KBOS (2022-3)'!D83+'Daily KBED (2022-3)'!D83)/2</f>
        <v>0</v>
      </c>
      <c r="E83">
        <f>('Daily KBOS (2022-3)'!E83+'Daily KBED (2022-3)'!E83)/2</f>
        <v>0</v>
      </c>
      <c r="F83">
        <f>('Daily KBOS (2022-3)'!F83+'Daily KBED (2022-3)'!F83)/2</f>
        <v>0</v>
      </c>
      <c r="G83">
        <f>('Daily KBOS (2022-3)'!G83+'Daily KBED (2022-3)'!G83)/2</f>
        <v>0</v>
      </c>
      <c r="H83">
        <f>('Daily KBOS (2022-3)'!H83+'Daily KBED (2022-3)'!H83)/2</f>
        <v>0.05</v>
      </c>
      <c r="I83">
        <f>('Daily KBOS (2022-3)'!I83+'Daily KBED (2022-3)'!I83)/2</f>
        <v>0.1</v>
      </c>
      <c r="J83">
        <f>('Daily KBOS (2022-3)'!J83+'Daily KBED (2022-3)'!J83)/2</f>
        <v>0.2</v>
      </c>
      <c r="K83">
        <f>('Daily KBOS (2022-3)'!K83+'Daily KBED (2022-3)'!K83)/2</f>
        <v>0.3</v>
      </c>
      <c r="L83">
        <f>('Daily KBOS (2022-3)'!L83+'Daily KBED (2022-3)'!L83)/2</f>
        <v>0.45</v>
      </c>
      <c r="M83">
        <f>('Daily KBOS (2022-3)'!M83+'Daily KBED (2022-3)'!M83)/2</f>
        <v>0.65</v>
      </c>
      <c r="N83">
        <f>('Daily KBOS (2022-3)'!N83+'Daily KBED (2022-3)'!N83)/2</f>
        <v>0.9</v>
      </c>
      <c r="O83">
        <f>('Daily KBOS (2022-3)'!T83+'Daily KBED (2022-3)'!T83)/2</f>
        <v>1.1499999999999999</v>
      </c>
      <c r="P83">
        <f>('Daily KBOS (2022-3)'!U83+'Daily KBED (2022-3)'!U83)/2</f>
        <v>1.4</v>
      </c>
      <c r="Q83">
        <f>('Daily KBOS (2022-3)'!V83+'Daily KBED (2022-3)'!V83)/2</f>
        <v>1.7</v>
      </c>
      <c r="R83">
        <f>('Daily KBOS (2022-3)'!W83+'Daily KBED (2022-3)'!W83)/2</f>
        <v>2.1</v>
      </c>
      <c r="S83">
        <f>('Daily KBOS (2022-3)'!X83+'Daily KBED (2022-3)'!X83)/2</f>
        <v>2.5499999999999998</v>
      </c>
      <c r="T83">
        <f>('Daily KBOS (2022-3)'!Y83+'Daily KBED (2022-3)'!Y83)/2</f>
        <v>3.0500000000000003</v>
      </c>
      <c r="U83">
        <f>('Daily KBOS (2022-3)'!Z83+'Daily KBED (2022-3)'!Z83)/2</f>
        <v>3.55</v>
      </c>
      <c r="V83">
        <f>('Daily KBOS (2022-3)'!AA83+'Daily KBED (2022-3)'!AA83)/2</f>
        <v>4.2</v>
      </c>
      <c r="W83">
        <f>('Daily KBOS (2022-3)'!AG83+'Daily KBED (2022-3)'!AG83)/2</f>
        <v>4.8</v>
      </c>
      <c r="X83">
        <f>('Daily KBOS (2022-3)'!AH83+'Daily KBED (2022-3)'!AH83)/2</f>
        <v>5.5</v>
      </c>
      <c r="Y83">
        <f>('Daily KBOS (2022-3)'!AI83+'Daily KBED (2022-3)'!AI83)/2</f>
        <v>6.2</v>
      </c>
      <c r="Z83">
        <f>('Daily KBOS (2022-3)'!AJ83+'Daily KBED (2022-3)'!AJ83)/2</f>
        <v>6.8999999999999995</v>
      </c>
      <c r="AA83">
        <f>('Daily KBOS (2022-3)'!AK83+'Daily KBED (2022-3)'!AK83)/2</f>
        <v>7.6</v>
      </c>
      <c r="AB83">
        <f>('Daily KBOS (2022-3)'!AL83+'Daily KBED (2022-3)'!AL83)/2</f>
        <v>8.3999999999999986</v>
      </c>
      <c r="AC83">
        <f>('Daily KBOS (2022-3)'!AM83+'Daily KBED (2022-3)'!AM83)/2</f>
        <v>9.15</v>
      </c>
      <c r="AD83">
        <f>('Daily KBOS (2022-3)'!AN83+'Daily KBED (2022-3)'!AN83)/2</f>
        <v>9.9499999999999993</v>
      </c>
      <c r="AE83">
        <f>('Daily KBOS (2022-3)'!AO83+'Daily KBED (2022-3)'!AO83)/2</f>
        <v>10.75</v>
      </c>
      <c r="AF83">
        <f>('Daily KBOS (2022-3)'!AP83+'Daily KBED (2022-3)'!AP83)/2</f>
        <v>11.55</v>
      </c>
      <c r="AG83">
        <f>('Daily KBOS (2022-3)'!AQ83+'Daily KBED (2022-3)'!AQ83)/2</f>
        <v>12.5</v>
      </c>
      <c r="AH83">
        <f>('Daily KBOS (2022-3)'!AR83+'Daily KBED (2022-3)'!AR83)/2</f>
        <v>13.5</v>
      </c>
    </row>
    <row r="84" spans="1:34" x14ac:dyDescent="0.25">
      <c r="A84" s="1">
        <v>44850</v>
      </c>
      <c r="B84">
        <f>('Daily KBOS (2022-3)'!B84+'Daily KBED (2022-3)'!B84)/2</f>
        <v>0</v>
      </c>
      <c r="C84">
        <f>('Daily KBOS (2022-3)'!C84+'Daily KBED (2022-3)'!C84)/2</f>
        <v>0</v>
      </c>
      <c r="D84">
        <f>('Daily KBOS (2022-3)'!D84+'Daily KBED (2022-3)'!D84)/2</f>
        <v>0</v>
      </c>
      <c r="E84">
        <f>('Daily KBOS (2022-3)'!E84+'Daily KBED (2022-3)'!E84)/2</f>
        <v>0</v>
      </c>
      <c r="F84">
        <f>('Daily KBOS (2022-3)'!F84+'Daily KBED (2022-3)'!F84)/2</f>
        <v>0.05</v>
      </c>
      <c r="G84">
        <f>('Daily KBOS (2022-3)'!G84+'Daily KBED (2022-3)'!G84)/2</f>
        <v>0.15</v>
      </c>
      <c r="H84">
        <f>('Daily KBOS (2022-3)'!H84+'Daily KBED (2022-3)'!H84)/2</f>
        <v>0.25</v>
      </c>
      <c r="I84">
        <f>('Daily KBOS (2022-3)'!I84+'Daily KBED (2022-3)'!I84)/2</f>
        <v>0.35</v>
      </c>
      <c r="J84">
        <f>('Daily KBOS (2022-3)'!J84+'Daily KBED (2022-3)'!J84)/2</f>
        <v>0.55000000000000004</v>
      </c>
      <c r="K84">
        <f>('Daily KBOS (2022-3)'!K84+'Daily KBED (2022-3)'!K84)/2</f>
        <v>0.75</v>
      </c>
      <c r="L84">
        <f>('Daily KBOS (2022-3)'!L84+'Daily KBED (2022-3)'!L84)/2</f>
        <v>1</v>
      </c>
      <c r="M84">
        <f>('Daily KBOS (2022-3)'!M84+'Daily KBED (2022-3)'!M84)/2</f>
        <v>1.25</v>
      </c>
      <c r="N84">
        <f>('Daily KBOS (2022-3)'!N84+'Daily KBED (2022-3)'!N84)/2</f>
        <v>1.5</v>
      </c>
      <c r="O84">
        <f>('Daily KBOS (2022-3)'!T84+'Daily KBED (2022-3)'!T84)/2</f>
        <v>1.75</v>
      </c>
      <c r="P84">
        <f>('Daily KBOS (2022-3)'!U84+'Daily KBED (2022-3)'!U84)/2</f>
        <v>2</v>
      </c>
      <c r="Q84">
        <f>('Daily KBOS (2022-3)'!V84+'Daily KBED (2022-3)'!V84)/2</f>
        <v>2.4</v>
      </c>
      <c r="R84">
        <f>('Daily KBOS (2022-3)'!W84+'Daily KBED (2022-3)'!W84)/2</f>
        <v>2.8</v>
      </c>
      <c r="S84">
        <f>('Daily KBOS (2022-3)'!X84+'Daily KBED (2022-3)'!X84)/2</f>
        <v>3.3000000000000003</v>
      </c>
      <c r="T84">
        <f>('Daily KBOS (2022-3)'!Y84+'Daily KBED (2022-3)'!Y84)/2</f>
        <v>3.8</v>
      </c>
      <c r="U84">
        <f>('Daily KBOS (2022-3)'!Z84+'Daily KBED (2022-3)'!Z84)/2</f>
        <v>4.4000000000000004</v>
      </c>
      <c r="V84">
        <f>('Daily KBOS (2022-3)'!AA84+'Daily KBED (2022-3)'!AA84)/2</f>
        <v>5.0999999999999996</v>
      </c>
      <c r="W84">
        <f>('Daily KBOS (2022-3)'!AG84+'Daily KBED (2022-3)'!AG84)/2</f>
        <v>5.75</v>
      </c>
      <c r="X84">
        <f>('Daily KBOS (2022-3)'!AH84+'Daily KBED (2022-3)'!AH84)/2</f>
        <v>6.45</v>
      </c>
      <c r="Y84">
        <f>('Daily KBOS (2022-3)'!AI84+'Daily KBED (2022-3)'!AI84)/2</f>
        <v>7.1999999999999993</v>
      </c>
      <c r="Z84">
        <f>('Daily KBOS (2022-3)'!AJ84+'Daily KBED (2022-3)'!AJ84)/2</f>
        <v>7.95</v>
      </c>
      <c r="AA84">
        <f>('Daily KBOS (2022-3)'!AK84+'Daily KBED (2022-3)'!AK84)/2</f>
        <v>8.75</v>
      </c>
      <c r="AB84">
        <f>('Daily KBOS (2022-3)'!AL84+'Daily KBED (2022-3)'!AL84)/2</f>
        <v>9.5</v>
      </c>
      <c r="AC84">
        <f>('Daily KBOS (2022-3)'!AM84+'Daily KBED (2022-3)'!AM84)/2</f>
        <v>10.35</v>
      </c>
      <c r="AD84">
        <f>('Daily KBOS (2022-3)'!AN84+'Daily KBED (2022-3)'!AN84)/2</f>
        <v>11.3</v>
      </c>
      <c r="AE84">
        <f>('Daily KBOS (2022-3)'!AO84+'Daily KBED (2022-3)'!AO84)/2</f>
        <v>12.25</v>
      </c>
      <c r="AF84">
        <f>('Daily KBOS (2022-3)'!AP84+'Daily KBED (2022-3)'!AP84)/2</f>
        <v>13.25</v>
      </c>
      <c r="AG84">
        <f>('Daily KBOS (2022-3)'!AQ84+'Daily KBED (2022-3)'!AQ84)/2</f>
        <v>14.25</v>
      </c>
      <c r="AH84">
        <f>('Daily KBOS (2022-3)'!AR84+'Daily KBED (2022-3)'!AR84)/2</f>
        <v>15.25</v>
      </c>
    </row>
    <row r="85" spans="1:34" x14ac:dyDescent="0.25">
      <c r="A85" s="1">
        <v>44851</v>
      </c>
      <c r="B85">
        <f>('Daily KBOS (2022-3)'!B85+'Daily KBED (2022-3)'!B85)/2</f>
        <v>0</v>
      </c>
      <c r="C85">
        <f>('Daily KBOS (2022-3)'!C85+'Daily KBED (2022-3)'!C85)/2</f>
        <v>0</v>
      </c>
      <c r="D85">
        <f>('Daily KBOS (2022-3)'!D85+'Daily KBED (2022-3)'!D85)/2</f>
        <v>0</v>
      </c>
      <c r="E85">
        <f>('Daily KBOS (2022-3)'!E85+'Daily KBED (2022-3)'!E85)/2</f>
        <v>0</v>
      </c>
      <c r="F85">
        <f>('Daily KBOS (2022-3)'!F85+'Daily KBED (2022-3)'!F85)/2</f>
        <v>0.05</v>
      </c>
      <c r="G85">
        <f>('Daily KBOS (2022-3)'!G85+'Daily KBED (2022-3)'!G85)/2</f>
        <v>0.15</v>
      </c>
      <c r="H85">
        <f>('Daily KBOS (2022-3)'!H85+'Daily KBED (2022-3)'!H85)/2</f>
        <v>0.3</v>
      </c>
      <c r="I85">
        <f>('Daily KBOS (2022-3)'!I85+'Daily KBED (2022-3)'!I85)/2</f>
        <v>0.45</v>
      </c>
      <c r="J85">
        <f>('Daily KBOS (2022-3)'!J85+'Daily KBED (2022-3)'!J85)/2</f>
        <v>0.65</v>
      </c>
      <c r="K85">
        <f>('Daily KBOS (2022-3)'!K85+'Daily KBED (2022-3)'!K85)/2</f>
        <v>0.85</v>
      </c>
      <c r="L85">
        <f>('Daily KBOS (2022-3)'!L85+'Daily KBED (2022-3)'!L85)/2</f>
        <v>1.05</v>
      </c>
      <c r="M85">
        <f>('Daily KBOS (2022-3)'!M85+'Daily KBED (2022-3)'!M85)/2</f>
        <v>1.25</v>
      </c>
      <c r="N85">
        <f>('Daily KBOS (2022-3)'!N85+'Daily KBED (2022-3)'!N85)/2</f>
        <v>1.45</v>
      </c>
      <c r="O85">
        <f>('Daily KBOS (2022-3)'!T85+'Daily KBED (2022-3)'!T85)/2</f>
        <v>1.75</v>
      </c>
      <c r="P85">
        <f>('Daily KBOS (2022-3)'!U85+'Daily KBED (2022-3)'!U85)/2</f>
        <v>2.1</v>
      </c>
      <c r="Q85">
        <f>('Daily KBOS (2022-3)'!V85+'Daily KBED (2022-3)'!V85)/2</f>
        <v>2.5</v>
      </c>
      <c r="R85">
        <f>('Daily KBOS (2022-3)'!W85+'Daily KBED (2022-3)'!W85)/2</f>
        <v>2.95</v>
      </c>
      <c r="S85">
        <f>('Daily KBOS (2022-3)'!X85+'Daily KBED (2022-3)'!X85)/2</f>
        <v>3.45</v>
      </c>
      <c r="T85">
        <f>('Daily KBOS (2022-3)'!Y85+'Daily KBED (2022-3)'!Y85)/2</f>
        <v>4.0999999999999996</v>
      </c>
      <c r="U85">
        <f>('Daily KBOS (2022-3)'!Z85+'Daily KBED (2022-3)'!Z85)/2</f>
        <v>4.8499999999999996</v>
      </c>
      <c r="V85">
        <f>('Daily KBOS (2022-3)'!AA85+'Daily KBED (2022-3)'!AA85)/2</f>
        <v>5.65</v>
      </c>
      <c r="W85">
        <f>('Daily KBOS (2022-3)'!AG85+'Daily KBED (2022-3)'!AG85)/2</f>
        <v>6.55</v>
      </c>
      <c r="X85">
        <f>('Daily KBOS (2022-3)'!AH85+'Daily KBED (2022-3)'!AH85)/2</f>
        <v>7.55</v>
      </c>
      <c r="Y85">
        <f>('Daily KBOS (2022-3)'!AI85+'Daily KBED (2022-3)'!AI85)/2</f>
        <v>8.5500000000000007</v>
      </c>
      <c r="Z85">
        <f>('Daily KBOS (2022-3)'!AJ85+'Daily KBED (2022-3)'!AJ85)/2</f>
        <v>9.5500000000000007</v>
      </c>
      <c r="AA85">
        <f>('Daily KBOS (2022-3)'!AK85+'Daily KBED (2022-3)'!AK85)/2</f>
        <v>10.55</v>
      </c>
      <c r="AB85">
        <f>('Daily KBOS (2022-3)'!AL85+'Daily KBED (2022-3)'!AL85)/2</f>
        <v>11.55</v>
      </c>
      <c r="AC85">
        <f>('Daily KBOS (2022-3)'!AM85+'Daily KBED (2022-3)'!AM85)/2</f>
        <v>12.55</v>
      </c>
      <c r="AD85">
        <f>('Daily KBOS (2022-3)'!AN85+'Daily KBED (2022-3)'!AN85)/2</f>
        <v>13.55</v>
      </c>
      <c r="AE85">
        <f>('Daily KBOS (2022-3)'!AO85+'Daily KBED (2022-3)'!AO85)/2</f>
        <v>14.55</v>
      </c>
      <c r="AF85">
        <f>('Daily KBOS (2022-3)'!AP85+'Daily KBED (2022-3)'!AP85)/2</f>
        <v>15.55</v>
      </c>
      <c r="AG85">
        <f>('Daily KBOS (2022-3)'!AQ85+'Daily KBED (2022-3)'!AQ85)/2</f>
        <v>16.55</v>
      </c>
      <c r="AH85">
        <f>('Daily KBOS (2022-3)'!AR85+'Daily KBED (2022-3)'!AR85)/2</f>
        <v>17.55</v>
      </c>
    </row>
    <row r="86" spans="1:34" x14ac:dyDescent="0.25">
      <c r="A86" s="1">
        <v>44852</v>
      </c>
      <c r="B86">
        <f>('Daily KBOS (2022-3)'!B86+'Daily KBED (2022-3)'!B86)/2</f>
        <v>0</v>
      </c>
      <c r="C86">
        <f>('Daily KBOS (2022-3)'!C86+'Daily KBED (2022-3)'!C86)/2</f>
        <v>0</v>
      </c>
      <c r="D86">
        <f>('Daily KBOS (2022-3)'!D86+'Daily KBED (2022-3)'!D86)/2</f>
        <v>0</v>
      </c>
      <c r="E86">
        <f>('Daily KBOS (2022-3)'!E86+'Daily KBED (2022-3)'!E86)/2</f>
        <v>0.05</v>
      </c>
      <c r="F86">
        <f>('Daily KBOS (2022-3)'!F86+'Daily KBED (2022-3)'!F86)/2</f>
        <v>0.05</v>
      </c>
      <c r="G86">
        <f>('Daily KBOS (2022-3)'!G86+'Daily KBED (2022-3)'!G86)/2</f>
        <v>0.1</v>
      </c>
      <c r="H86">
        <f>('Daily KBOS (2022-3)'!H86+'Daily KBED (2022-3)'!H86)/2</f>
        <v>0.15</v>
      </c>
      <c r="I86">
        <f>('Daily KBOS (2022-3)'!I86+'Daily KBED (2022-3)'!I86)/2</f>
        <v>0.2</v>
      </c>
      <c r="J86">
        <f>('Daily KBOS (2022-3)'!J86+'Daily KBED (2022-3)'!J86)/2</f>
        <v>0.3</v>
      </c>
      <c r="K86">
        <f>('Daily KBOS (2022-3)'!K86+'Daily KBED (2022-3)'!K86)/2</f>
        <v>0.4</v>
      </c>
      <c r="L86">
        <f>('Daily KBOS (2022-3)'!L86+'Daily KBED (2022-3)'!L86)/2</f>
        <v>0.45</v>
      </c>
      <c r="M86">
        <f>('Daily KBOS (2022-3)'!M86+'Daily KBED (2022-3)'!M86)/2</f>
        <v>0.55000000000000004</v>
      </c>
      <c r="N86">
        <f>('Daily KBOS (2022-3)'!N86+'Daily KBED (2022-3)'!N86)/2</f>
        <v>0.65</v>
      </c>
      <c r="O86">
        <f>('Daily KBOS (2022-3)'!T86+'Daily KBED (2022-3)'!T86)/2</f>
        <v>0.75</v>
      </c>
      <c r="P86">
        <f>('Daily KBOS (2022-3)'!U86+'Daily KBED (2022-3)'!U86)/2</f>
        <v>0.9</v>
      </c>
      <c r="Q86">
        <f>('Daily KBOS (2022-3)'!V86+'Daily KBED (2022-3)'!V86)/2</f>
        <v>1.05</v>
      </c>
      <c r="R86">
        <f>('Daily KBOS (2022-3)'!W86+'Daily KBED (2022-3)'!W86)/2</f>
        <v>1.2</v>
      </c>
      <c r="S86">
        <f>('Daily KBOS (2022-3)'!X86+'Daily KBED (2022-3)'!X86)/2</f>
        <v>1.35</v>
      </c>
      <c r="T86">
        <f>('Daily KBOS (2022-3)'!Y86+'Daily KBED (2022-3)'!Y86)/2</f>
        <v>1.65</v>
      </c>
      <c r="U86">
        <f>('Daily KBOS (2022-3)'!Z86+'Daily KBED (2022-3)'!Z86)/2</f>
        <v>1.95</v>
      </c>
      <c r="V86">
        <f>('Daily KBOS (2022-3)'!AA86+'Daily KBED (2022-3)'!AA86)/2</f>
        <v>2.2999999999999998</v>
      </c>
      <c r="W86">
        <f>('Daily KBOS (2022-3)'!AG86+'Daily KBED (2022-3)'!AG86)/2</f>
        <v>2.75</v>
      </c>
      <c r="X86">
        <f>('Daily KBOS (2022-3)'!AH86+'Daily KBED (2022-3)'!AH86)/2</f>
        <v>3.3499999999999996</v>
      </c>
      <c r="Y86">
        <f>('Daily KBOS (2022-3)'!AI86+'Daily KBED (2022-3)'!AI86)/2</f>
        <v>4.0500000000000007</v>
      </c>
      <c r="Z86">
        <f>('Daily KBOS (2022-3)'!AJ86+'Daily KBED (2022-3)'!AJ86)/2</f>
        <v>4.8</v>
      </c>
      <c r="AA86">
        <f>('Daily KBOS (2022-3)'!AK86+'Daily KBED (2022-3)'!AK86)/2</f>
        <v>5.6</v>
      </c>
      <c r="AB86">
        <f>('Daily KBOS (2022-3)'!AL86+'Daily KBED (2022-3)'!AL86)/2</f>
        <v>6.5</v>
      </c>
      <c r="AC86">
        <f>('Daily KBOS (2022-3)'!AM86+'Daily KBED (2022-3)'!AM86)/2</f>
        <v>7.4</v>
      </c>
      <c r="AD86">
        <f>('Daily KBOS (2022-3)'!AN86+'Daily KBED (2022-3)'!AN86)/2</f>
        <v>8.35</v>
      </c>
      <c r="AE86">
        <f>('Daily KBOS (2022-3)'!AO86+'Daily KBED (2022-3)'!AO86)/2</f>
        <v>9.35</v>
      </c>
      <c r="AF86">
        <f>('Daily KBOS (2022-3)'!AP86+'Daily KBED (2022-3)'!AP86)/2</f>
        <v>10.35</v>
      </c>
      <c r="AG86">
        <f>('Daily KBOS (2022-3)'!AQ86+'Daily KBED (2022-3)'!AQ86)/2</f>
        <v>11.35</v>
      </c>
      <c r="AH86">
        <f>('Daily KBOS (2022-3)'!AR86+'Daily KBED (2022-3)'!AR86)/2</f>
        <v>12.35</v>
      </c>
    </row>
    <row r="87" spans="1:34" x14ac:dyDescent="0.25">
      <c r="A87" s="1">
        <v>44853</v>
      </c>
      <c r="B87">
        <f>('Daily KBOS (2022-3)'!B87+'Daily KBED (2022-3)'!B87)/2</f>
        <v>0.35</v>
      </c>
      <c r="C87">
        <f>('Daily KBOS (2022-3)'!C87+'Daily KBED (2022-3)'!C87)/2</f>
        <v>0.5</v>
      </c>
      <c r="D87">
        <f>('Daily KBOS (2022-3)'!D87+'Daily KBED (2022-3)'!D87)/2</f>
        <v>0.65</v>
      </c>
      <c r="E87">
        <f>('Daily KBOS (2022-3)'!E87+'Daily KBED (2022-3)'!E87)/2</f>
        <v>0.85</v>
      </c>
      <c r="F87">
        <f>('Daily KBOS (2022-3)'!F87+'Daily KBED (2022-3)'!F87)/2</f>
        <v>1.1000000000000001</v>
      </c>
      <c r="G87">
        <f>('Daily KBOS (2022-3)'!G87+'Daily KBED (2022-3)'!G87)/2</f>
        <v>1.3</v>
      </c>
      <c r="H87">
        <f>('Daily KBOS (2022-3)'!H87+'Daily KBED (2022-3)'!H87)/2</f>
        <v>1.6</v>
      </c>
      <c r="I87">
        <f>('Daily KBOS (2022-3)'!I87+'Daily KBED (2022-3)'!I87)/2</f>
        <v>1.9</v>
      </c>
      <c r="J87">
        <f>('Daily KBOS (2022-3)'!J87+'Daily KBED (2022-3)'!J87)/2</f>
        <v>2.25</v>
      </c>
      <c r="K87">
        <f>('Daily KBOS (2022-3)'!K87+'Daily KBED (2022-3)'!K87)/2</f>
        <v>2.7</v>
      </c>
      <c r="L87">
        <f>('Daily KBOS (2022-3)'!L87+'Daily KBED (2022-3)'!L87)/2</f>
        <v>3.15</v>
      </c>
      <c r="M87">
        <f>('Daily KBOS (2022-3)'!M87+'Daily KBED (2022-3)'!M87)/2</f>
        <v>3.75</v>
      </c>
      <c r="N87">
        <f>('Daily KBOS (2022-3)'!N87+'Daily KBED (2022-3)'!N87)/2</f>
        <v>4.4000000000000004</v>
      </c>
      <c r="O87">
        <f>('Daily KBOS (2022-3)'!T87+'Daily KBED (2022-3)'!T87)/2</f>
        <v>5.05</v>
      </c>
      <c r="P87">
        <f>('Daily KBOS (2022-3)'!U87+'Daily KBED (2022-3)'!U87)/2</f>
        <v>5.75</v>
      </c>
      <c r="Q87">
        <f>('Daily KBOS (2022-3)'!V87+'Daily KBED (2022-3)'!V87)/2</f>
        <v>6.5</v>
      </c>
      <c r="R87">
        <f>('Daily KBOS (2022-3)'!W87+'Daily KBED (2022-3)'!W87)/2</f>
        <v>7.25</v>
      </c>
      <c r="S87">
        <f>('Daily KBOS (2022-3)'!X87+'Daily KBED (2022-3)'!X87)/2</f>
        <v>8.0500000000000007</v>
      </c>
      <c r="T87">
        <f>('Daily KBOS (2022-3)'!Y87+'Daily KBED (2022-3)'!Y87)/2</f>
        <v>9</v>
      </c>
      <c r="U87">
        <f>('Daily KBOS (2022-3)'!Z87+'Daily KBED (2022-3)'!Z87)/2</f>
        <v>10</v>
      </c>
      <c r="V87">
        <f>('Daily KBOS (2022-3)'!AA87+'Daily KBED (2022-3)'!AA87)/2</f>
        <v>11</v>
      </c>
      <c r="W87">
        <f>('Daily KBOS (2022-3)'!AG87+'Daily KBED (2022-3)'!AG87)/2</f>
        <v>12</v>
      </c>
      <c r="X87">
        <f>('Daily KBOS (2022-3)'!AH87+'Daily KBED (2022-3)'!AH87)/2</f>
        <v>13</v>
      </c>
      <c r="Y87">
        <f>('Daily KBOS (2022-3)'!AI87+'Daily KBED (2022-3)'!AI87)/2</f>
        <v>14</v>
      </c>
      <c r="Z87">
        <f>('Daily KBOS (2022-3)'!AJ87+'Daily KBED (2022-3)'!AJ87)/2</f>
        <v>15</v>
      </c>
      <c r="AA87">
        <f>('Daily KBOS (2022-3)'!AK87+'Daily KBED (2022-3)'!AK87)/2</f>
        <v>16</v>
      </c>
      <c r="AB87">
        <f>('Daily KBOS (2022-3)'!AL87+'Daily KBED (2022-3)'!AL87)/2</f>
        <v>17</v>
      </c>
      <c r="AC87">
        <f>('Daily KBOS (2022-3)'!AM87+'Daily KBED (2022-3)'!AM87)/2</f>
        <v>18</v>
      </c>
      <c r="AD87">
        <f>('Daily KBOS (2022-3)'!AN87+'Daily KBED (2022-3)'!AN87)/2</f>
        <v>19</v>
      </c>
      <c r="AE87">
        <f>('Daily KBOS (2022-3)'!AO87+'Daily KBED (2022-3)'!AO87)/2</f>
        <v>20</v>
      </c>
      <c r="AF87">
        <f>('Daily KBOS (2022-3)'!AP87+'Daily KBED (2022-3)'!AP87)/2</f>
        <v>21</v>
      </c>
      <c r="AG87">
        <f>('Daily KBOS (2022-3)'!AQ87+'Daily KBED (2022-3)'!AQ87)/2</f>
        <v>22</v>
      </c>
      <c r="AH87">
        <f>('Daily KBOS (2022-3)'!AR87+'Daily KBED (2022-3)'!AR87)/2</f>
        <v>23</v>
      </c>
    </row>
    <row r="88" spans="1:34" x14ac:dyDescent="0.25">
      <c r="A88" s="1">
        <v>44854</v>
      </c>
      <c r="B88">
        <f>('Daily KBOS (2022-3)'!B88+'Daily KBED (2022-3)'!B88)/2</f>
        <v>0</v>
      </c>
      <c r="C88">
        <f>('Daily KBOS (2022-3)'!C88+'Daily KBED (2022-3)'!C88)/2</f>
        <v>0.1</v>
      </c>
      <c r="D88">
        <f>('Daily KBOS (2022-3)'!D88+'Daily KBED (2022-3)'!D88)/2</f>
        <v>0.2</v>
      </c>
      <c r="E88">
        <f>('Daily KBOS (2022-3)'!E88+'Daily KBED (2022-3)'!E88)/2</f>
        <v>0.4</v>
      </c>
      <c r="F88">
        <f>('Daily KBOS (2022-3)'!F88+'Daily KBED (2022-3)'!F88)/2</f>
        <v>0.55000000000000004</v>
      </c>
      <c r="G88">
        <f>('Daily KBOS (2022-3)'!G88+'Daily KBED (2022-3)'!G88)/2</f>
        <v>0.8</v>
      </c>
      <c r="H88">
        <f>('Daily KBOS (2022-3)'!H88+'Daily KBED (2022-3)'!H88)/2</f>
        <v>1.0999999999999999</v>
      </c>
      <c r="I88">
        <f>('Daily KBOS (2022-3)'!I88+'Daily KBED (2022-3)'!I88)/2</f>
        <v>1.45</v>
      </c>
      <c r="J88">
        <f>('Daily KBOS (2022-3)'!J88+'Daily KBED (2022-3)'!J88)/2</f>
        <v>1.85</v>
      </c>
      <c r="K88">
        <f>('Daily KBOS (2022-3)'!K88+'Daily KBED (2022-3)'!K88)/2</f>
        <v>2.25</v>
      </c>
      <c r="L88">
        <f>('Daily KBOS (2022-3)'!L88+'Daily KBED (2022-3)'!L88)/2</f>
        <v>2.75</v>
      </c>
      <c r="M88">
        <f>('Daily KBOS (2022-3)'!M88+'Daily KBED (2022-3)'!M88)/2</f>
        <v>3.35</v>
      </c>
      <c r="N88">
        <f>('Daily KBOS (2022-3)'!N88+'Daily KBED (2022-3)'!N88)/2</f>
        <v>3.9</v>
      </c>
      <c r="O88">
        <f>('Daily KBOS (2022-3)'!T88+'Daily KBED (2022-3)'!T88)/2</f>
        <v>4.55</v>
      </c>
      <c r="P88">
        <f>('Daily KBOS (2022-3)'!U88+'Daily KBED (2022-3)'!U88)/2</f>
        <v>5.3</v>
      </c>
      <c r="Q88">
        <f>('Daily KBOS (2022-3)'!V88+'Daily KBED (2022-3)'!V88)/2</f>
        <v>6</v>
      </c>
      <c r="R88">
        <f>('Daily KBOS (2022-3)'!W88+'Daily KBED (2022-3)'!W88)/2</f>
        <v>6.75</v>
      </c>
      <c r="S88">
        <f>('Daily KBOS (2022-3)'!X88+'Daily KBED (2022-3)'!X88)/2</f>
        <v>7.5500000000000007</v>
      </c>
      <c r="T88">
        <f>('Daily KBOS (2022-3)'!Y88+'Daily KBED (2022-3)'!Y88)/2</f>
        <v>8.3999999999999986</v>
      </c>
      <c r="U88">
        <f>('Daily KBOS (2022-3)'!Z88+'Daily KBED (2022-3)'!Z88)/2</f>
        <v>9.3000000000000007</v>
      </c>
      <c r="V88">
        <f>('Daily KBOS (2022-3)'!AA88+'Daily KBED (2022-3)'!AA88)/2</f>
        <v>10.3</v>
      </c>
      <c r="W88">
        <f>('Daily KBOS (2022-3)'!AG88+'Daily KBED (2022-3)'!AG88)/2</f>
        <v>11.3</v>
      </c>
      <c r="X88">
        <f>('Daily KBOS (2022-3)'!AH88+'Daily KBED (2022-3)'!AH88)/2</f>
        <v>12.3</v>
      </c>
      <c r="Y88">
        <f>('Daily KBOS (2022-3)'!AI88+'Daily KBED (2022-3)'!AI88)/2</f>
        <v>13.3</v>
      </c>
      <c r="Z88">
        <f>('Daily KBOS (2022-3)'!AJ88+'Daily KBED (2022-3)'!AJ88)/2</f>
        <v>14.3</v>
      </c>
      <c r="AA88">
        <f>('Daily KBOS (2022-3)'!AK88+'Daily KBED (2022-3)'!AK88)/2</f>
        <v>15.3</v>
      </c>
      <c r="AB88">
        <f>('Daily KBOS (2022-3)'!AL88+'Daily KBED (2022-3)'!AL88)/2</f>
        <v>16.3</v>
      </c>
      <c r="AC88">
        <f>('Daily KBOS (2022-3)'!AM88+'Daily KBED (2022-3)'!AM88)/2</f>
        <v>17.3</v>
      </c>
      <c r="AD88">
        <f>('Daily KBOS (2022-3)'!AN88+'Daily KBED (2022-3)'!AN88)/2</f>
        <v>18.3</v>
      </c>
      <c r="AE88">
        <f>('Daily KBOS (2022-3)'!AO88+'Daily KBED (2022-3)'!AO88)/2</f>
        <v>19.3</v>
      </c>
      <c r="AF88">
        <f>('Daily KBOS (2022-3)'!AP88+'Daily KBED (2022-3)'!AP88)/2</f>
        <v>20.3</v>
      </c>
      <c r="AG88">
        <f>('Daily KBOS (2022-3)'!AQ88+'Daily KBED (2022-3)'!AQ88)/2</f>
        <v>21.3</v>
      </c>
      <c r="AH88">
        <f>('Daily KBOS (2022-3)'!AR88+'Daily KBED (2022-3)'!AR88)/2</f>
        <v>22.3</v>
      </c>
    </row>
    <row r="89" spans="1:34" x14ac:dyDescent="0.25">
      <c r="A89" s="1">
        <v>44855</v>
      </c>
      <c r="B89">
        <f>('Daily KBOS (2022-3)'!B89+'Daily KBED (2022-3)'!B89)/2</f>
        <v>0.6</v>
      </c>
      <c r="C89">
        <f>('Daily KBOS (2022-3)'!C89+'Daily KBED (2022-3)'!C89)/2</f>
        <v>0.75</v>
      </c>
      <c r="D89">
        <f>('Daily KBOS (2022-3)'!D89+'Daily KBED (2022-3)'!D89)/2</f>
        <v>0.9</v>
      </c>
      <c r="E89">
        <f>('Daily KBOS (2022-3)'!E89+'Daily KBED (2022-3)'!E89)/2</f>
        <v>1.05</v>
      </c>
      <c r="F89">
        <f>('Daily KBOS (2022-3)'!F89+'Daily KBED (2022-3)'!F89)/2</f>
        <v>1.2</v>
      </c>
      <c r="G89">
        <f>('Daily KBOS (2022-3)'!G89+'Daily KBED (2022-3)'!G89)/2</f>
        <v>1.35</v>
      </c>
      <c r="H89">
        <f>('Daily KBOS (2022-3)'!H89+'Daily KBED (2022-3)'!H89)/2</f>
        <v>1.55</v>
      </c>
      <c r="I89">
        <f>('Daily KBOS (2022-3)'!I89+'Daily KBED (2022-3)'!I89)/2</f>
        <v>1.7</v>
      </c>
      <c r="J89">
        <f>('Daily KBOS (2022-3)'!J89+'Daily KBED (2022-3)'!J89)/2</f>
        <v>1.95</v>
      </c>
      <c r="K89">
        <f>('Daily KBOS (2022-3)'!K89+'Daily KBED (2022-3)'!K89)/2</f>
        <v>2.2000000000000002</v>
      </c>
      <c r="L89">
        <f>('Daily KBOS (2022-3)'!L89+'Daily KBED (2022-3)'!L89)/2</f>
        <v>2.6</v>
      </c>
      <c r="M89">
        <f>('Daily KBOS (2022-3)'!M89+'Daily KBED (2022-3)'!M89)/2</f>
        <v>3</v>
      </c>
      <c r="N89">
        <f>('Daily KBOS (2022-3)'!N89+'Daily KBED (2022-3)'!N89)/2</f>
        <v>3.4000000000000004</v>
      </c>
      <c r="O89">
        <f>('Daily KBOS (2022-3)'!T89+'Daily KBED (2022-3)'!T89)/2</f>
        <v>3.9</v>
      </c>
      <c r="P89">
        <f>('Daily KBOS (2022-3)'!U89+'Daily KBED (2022-3)'!U89)/2</f>
        <v>4.4000000000000004</v>
      </c>
      <c r="Q89">
        <f>('Daily KBOS (2022-3)'!V89+'Daily KBED (2022-3)'!V89)/2</f>
        <v>5</v>
      </c>
      <c r="R89">
        <f>('Daily KBOS (2022-3)'!W89+'Daily KBED (2022-3)'!W89)/2</f>
        <v>5.6000000000000005</v>
      </c>
      <c r="S89">
        <f>('Daily KBOS (2022-3)'!X89+'Daily KBED (2022-3)'!X89)/2</f>
        <v>6.2</v>
      </c>
      <c r="T89">
        <f>('Daily KBOS (2022-3)'!Y89+'Daily KBED (2022-3)'!Y89)/2</f>
        <v>6.85</v>
      </c>
      <c r="U89">
        <f>('Daily KBOS (2022-3)'!Z89+'Daily KBED (2022-3)'!Z89)/2</f>
        <v>7.6</v>
      </c>
      <c r="V89">
        <f>('Daily KBOS (2022-3)'!AA89+'Daily KBED (2022-3)'!AA89)/2</f>
        <v>8.4499999999999993</v>
      </c>
      <c r="W89">
        <f>('Daily KBOS (2022-3)'!AG89+'Daily KBED (2022-3)'!AG89)/2</f>
        <v>9.3000000000000007</v>
      </c>
      <c r="X89">
        <f>('Daily KBOS (2022-3)'!AH89+'Daily KBED (2022-3)'!AH89)/2</f>
        <v>10.199999999999999</v>
      </c>
      <c r="Y89">
        <f>('Daily KBOS (2022-3)'!AI89+'Daily KBED (2022-3)'!AI89)/2</f>
        <v>11.149999999999999</v>
      </c>
      <c r="Z89">
        <f>('Daily KBOS (2022-3)'!AJ89+'Daily KBED (2022-3)'!AJ89)/2</f>
        <v>12.1</v>
      </c>
      <c r="AA89">
        <f>('Daily KBOS (2022-3)'!AK89+'Daily KBED (2022-3)'!AK89)/2</f>
        <v>13.05</v>
      </c>
      <c r="AB89">
        <f>('Daily KBOS (2022-3)'!AL89+'Daily KBED (2022-3)'!AL89)/2</f>
        <v>14.05</v>
      </c>
      <c r="AC89">
        <f>('Daily KBOS (2022-3)'!AM89+'Daily KBED (2022-3)'!AM89)/2</f>
        <v>15.05</v>
      </c>
      <c r="AD89">
        <f>('Daily KBOS (2022-3)'!AN89+'Daily KBED (2022-3)'!AN89)/2</f>
        <v>16.05</v>
      </c>
      <c r="AE89">
        <f>('Daily KBOS (2022-3)'!AO89+'Daily KBED (2022-3)'!AO89)/2</f>
        <v>17.05</v>
      </c>
      <c r="AF89">
        <f>('Daily KBOS (2022-3)'!AP89+'Daily KBED (2022-3)'!AP89)/2</f>
        <v>18.05</v>
      </c>
      <c r="AG89">
        <f>('Daily KBOS (2022-3)'!AQ89+'Daily KBED (2022-3)'!AQ89)/2</f>
        <v>19.05</v>
      </c>
      <c r="AH89">
        <f>('Daily KBOS (2022-3)'!AR89+'Daily KBED (2022-3)'!AR89)/2</f>
        <v>20.05</v>
      </c>
    </row>
    <row r="90" spans="1:34" x14ac:dyDescent="0.25">
      <c r="A90" s="1">
        <v>44856</v>
      </c>
      <c r="B90">
        <f>('Daily KBOS (2022-3)'!B90+'Daily KBED (2022-3)'!B90)/2</f>
        <v>0.3</v>
      </c>
      <c r="C90">
        <f>('Daily KBOS (2022-3)'!C90+'Daily KBED (2022-3)'!C90)/2</f>
        <v>0.45</v>
      </c>
      <c r="D90">
        <f>('Daily KBOS (2022-3)'!D90+'Daily KBED (2022-3)'!D90)/2</f>
        <v>0.6</v>
      </c>
      <c r="E90">
        <f>('Daily KBOS (2022-3)'!E90+'Daily KBED (2022-3)'!E90)/2</f>
        <v>0.75</v>
      </c>
      <c r="F90">
        <f>('Daily KBOS (2022-3)'!F90+'Daily KBED (2022-3)'!F90)/2</f>
        <v>0.95</v>
      </c>
      <c r="G90">
        <f>('Daily KBOS (2022-3)'!G90+'Daily KBED (2022-3)'!G90)/2</f>
        <v>1.1000000000000001</v>
      </c>
      <c r="H90">
        <f>('Daily KBOS (2022-3)'!H90+'Daily KBED (2022-3)'!H90)/2</f>
        <v>1.3</v>
      </c>
      <c r="I90">
        <f>('Daily KBOS (2022-3)'!I90+'Daily KBED (2022-3)'!I90)/2</f>
        <v>1.45</v>
      </c>
      <c r="J90">
        <f>('Daily KBOS (2022-3)'!J90+'Daily KBED (2022-3)'!J90)/2</f>
        <v>1.65</v>
      </c>
      <c r="K90">
        <f>('Daily KBOS (2022-3)'!K90+'Daily KBED (2022-3)'!K90)/2</f>
        <v>1.9</v>
      </c>
      <c r="L90">
        <f>('Daily KBOS (2022-3)'!L90+'Daily KBED (2022-3)'!L90)/2</f>
        <v>2.15</v>
      </c>
      <c r="M90">
        <f>('Daily KBOS (2022-3)'!M90+'Daily KBED (2022-3)'!M90)/2</f>
        <v>2.4500000000000002</v>
      </c>
      <c r="N90">
        <f>('Daily KBOS (2022-3)'!N90+'Daily KBED (2022-3)'!N90)/2</f>
        <v>2.85</v>
      </c>
      <c r="O90">
        <f>('Daily KBOS (2022-3)'!T90+'Daily KBED (2022-3)'!T90)/2</f>
        <v>3.25</v>
      </c>
      <c r="P90">
        <f>('Daily KBOS (2022-3)'!U90+'Daily KBED (2022-3)'!U90)/2</f>
        <v>3.75</v>
      </c>
      <c r="Q90">
        <f>('Daily KBOS (2022-3)'!V90+'Daily KBED (2022-3)'!V90)/2</f>
        <v>4.2</v>
      </c>
      <c r="R90">
        <f>('Daily KBOS (2022-3)'!W90+'Daily KBED (2022-3)'!W90)/2</f>
        <v>4.7</v>
      </c>
      <c r="S90">
        <f>('Daily KBOS (2022-3)'!X90+'Daily KBED (2022-3)'!X90)/2</f>
        <v>5.2</v>
      </c>
      <c r="T90">
        <f>('Daily KBOS (2022-3)'!Y90+'Daily KBED (2022-3)'!Y90)/2</f>
        <v>5.75</v>
      </c>
      <c r="U90">
        <f>('Daily KBOS (2022-3)'!Z90+'Daily KBED (2022-3)'!Z90)/2</f>
        <v>6.4</v>
      </c>
      <c r="V90">
        <f>('Daily KBOS (2022-3)'!AA90+'Daily KBED (2022-3)'!AA90)/2</f>
        <v>7.05</v>
      </c>
      <c r="W90">
        <f>('Daily KBOS (2022-3)'!AG90+'Daily KBED (2022-3)'!AG90)/2</f>
        <v>7.75</v>
      </c>
      <c r="X90">
        <f>('Daily KBOS (2022-3)'!AH90+'Daily KBED (2022-3)'!AH90)/2</f>
        <v>8.4</v>
      </c>
      <c r="Y90">
        <f>('Daily KBOS (2022-3)'!AI90+'Daily KBED (2022-3)'!AI90)/2</f>
        <v>9.1</v>
      </c>
      <c r="Z90">
        <f>('Daily KBOS (2022-3)'!AJ90+'Daily KBED (2022-3)'!AJ90)/2</f>
        <v>9.8500000000000014</v>
      </c>
      <c r="AA90">
        <f>('Daily KBOS (2022-3)'!AK90+'Daily KBED (2022-3)'!AK90)/2</f>
        <v>10.6</v>
      </c>
      <c r="AB90">
        <f>('Daily KBOS (2022-3)'!AL90+'Daily KBED (2022-3)'!AL90)/2</f>
        <v>11.4</v>
      </c>
      <c r="AC90">
        <f>('Daily KBOS (2022-3)'!AM90+'Daily KBED (2022-3)'!AM90)/2</f>
        <v>12.2</v>
      </c>
      <c r="AD90">
        <f>('Daily KBOS (2022-3)'!AN90+'Daily KBED (2022-3)'!AN90)/2</f>
        <v>13.100000000000001</v>
      </c>
      <c r="AE90">
        <f>('Daily KBOS (2022-3)'!AO90+'Daily KBED (2022-3)'!AO90)/2</f>
        <v>14</v>
      </c>
      <c r="AF90">
        <f>('Daily KBOS (2022-3)'!AP90+'Daily KBED (2022-3)'!AP90)/2</f>
        <v>14.95</v>
      </c>
      <c r="AG90">
        <f>('Daily KBOS (2022-3)'!AQ90+'Daily KBED (2022-3)'!AQ90)/2</f>
        <v>15.95</v>
      </c>
      <c r="AH90">
        <f>('Daily KBOS (2022-3)'!AR90+'Daily KBED (2022-3)'!AR90)/2</f>
        <v>16.95</v>
      </c>
    </row>
    <row r="91" spans="1:34" x14ac:dyDescent="0.25">
      <c r="A91" s="1">
        <v>44857</v>
      </c>
      <c r="B91">
        <f>('Daily KBOS (2022-3)'!B91+'Daily KBED (2022-3)'!B91)/2</f>
        <v>0</v>
      </c>
      <c r="C91">
        <f>('Daily KBOS (2022-3)'!C91+'Daily KBED (2022-3)'!C91)/2</f>
        <v>0</v>
      </c>
      <c r="D91">
        <f>('Daily KBOS (2022-3)'!D91+'Daily KBED (2022-3)'!D91)/2</f>
        <v>0.05</v>
      </c>
      <c r="E91">
        <f>('Daily KBOS (2022-3)'!E91+'Daily KBED (2022-3)'!E91)/2</f>
        <v>0.15</v>
      </c>
      <c r="F91">
        <f>('Daily KBOS (2022-3)'!F91+'Daily KBED (2022-3)'!F91)/2</f>
        <v>0.25</v>
      </c>
      <c r="G91">
        <f>('Daily KBOS (2022-3)'!G91+'Daily KBED (2022-3)'!G91)/2</f>
        <v>0.35</v>
      </c>
      <c r="H91">
        <f>('Daily KBOS (2022-3)'!H91+'Daily KBED (2022-3)'!H91)/2</f>
        <v>0.5</v>
      </c>
      <c r="I91">
        <f>('Daily KBOS (2022-3)'!I91+'Daily KBED (2022-3)'!I91)/2</f>
        <v>0.7</v>
      </c>
      <c r="J91">
        <f>('Daily KBOS (2022-3)'!J91+'Daily KBED (2022-3)'!J91)/2</f>
        <v>0.9</v>
      </c>
      <c r="K91">
        <f>('Daily KBOS (2022-3)'!K91+'Daily KBED (2022-3)'!K91)/2</f>
        <v>1.1000000000000001</v>
      </c>
      <c r="L91">
        <f>('Daily KBOS (2022-3)'!L91+'Daily KBED (2022-3)'!L91)/2</f>
        <v>1.3</v>
      </c>
      <c r="M91">
        <f>('Daily KBOS (2022-3)'!M91+'Daily KBED (2022-3)'!M91)/2</f>
        <v>1.5</v>
      </c>
      <c r="N91">
        <f>('Daily KBOS (2022-3)'!N91+'Daily KBED (2022-3)'!N91)/2</f>
        <v>1.75</v>
      </c>
      <c r="O91">
        <f>('Daily KBOS (2022-3)'!T91+'Daily KBED (2022-3)'!T91)/2</f>
        <v>2.0499999999999998</v>
      </c>
      <c r="P91">
        <f>('Daily KBOS (2022-3)'!U91+'Daily KBED (2022-3)'!U91)/2</f>
        <v>2.5</v>
      </c>
      <c r="Q91">
        <f>('Daily KBOS (2022-3)'!V91+'Daily KBED (2022-3)'!V91)/2</f>
        <v>3.05</v>
      </c>
      <c r="R91">
        <f>('Daily KBOS (2022-3)'!W91+'Daily KBED (2022-3)'!W91)/2</f>
        <v>3.65</v>
      </c>
      <c r="S91">
        <f>('Daily KBOS (2022-3)'!X91+'Daily KBED (2022-3)'!X91)/2</f>
        <v>4.4000000000000004</v>
      </c>
      <c r="T91">
        <f>('Daily KBOS (2022-3)'!Y91+'Daily KBED (2022-3)'!Y91)/2</f>
        <v>5.1999999999999993</v>
      </c>
      <c r="U91">
        <f>('Daily KBOS (2022-3)'!Z91+'Daily KBED (2022-3)'!Z91)/2</f>
        <v>6.0500000000000007</v>
      </c>
      <c r="V91">
        <f>('Daily KBOS (2022-3)'!AA91+'Daily KBED (2022-3)'!AA91)/2</f>
        <v>7</v>
      </c>
      <c r="W91">
        <f>('Daily KBOS (2022-3)'!AG91+'Daily KBED (2022-3)'!AG91)/2</f>
        <v>8</v>
      </c>
      <c r="X91">
        <f>('Daily KBOS (2022-3)'!AH91+'Daily KBED (2022-3)'!AH91)/2</f>
        <v>9</v>
      </c>
      <c r="Y91">
        <f>('Daily KBOS (2022-3)'!AI91+'Daily KBED (2022-3)'!AI91)/2</f>
        <v>10</v>
      </c>
      <c r="Z91">
        <f>('Daily KBOS (2022-3)'!AJ91+'Daily KBED (2022-3)'!AJ91)/2</f>
        <v>11</v>
      </c>
      <c r="AA91">
        <f>('Daily KBOS (2022-3)'!AK91+'Daily KBED (2022-3)'!AK91)/2</f>
        <v>12</v>
      </c>
      <c r="AB91">
        <f>('Daily KBOS (2022-3)'!AL91+'Daily KBED (2022-3)'!AL91)/2</f>
        <v>13</v>
      </c>
      <c r="AC91">
        <f>('Daily KBOS (2022-3)'!AM91+'Daily KBED (2022-3)'!AM91)/2</f>
        <v>14</v>
      </c>
      <c r="AD91">
        <f>('Daily KBOS (2022-3)'!AN91+'Daily KBED (2022-3)'!AN91)/2</f>
        <v>15</v>
      </c>
      <c r="AE91">
        <f>('Daily KBOS (2022-3)'!AO91+'Daily KBED (2022-3)'!AO91)/2</f>
        <v>16</v>
      </c>
      <c r="AF91">
        <f>('Daily KBOS (2022-3)'!AP91+'Daily KBED (2022-3)'!AP91)/2</f>
        <v>17</v>
      </c>
      <c r="AG91">
        <f>('Daily KBOS (2022-3)'!AQ91+'Daily KBED (2022-3)'!AQ91)/2</f>
        <v>18</v>
      </c>
      <c r="AH91">
        <f>('Daily KBOS (2022-3)'!AR91+'Daily KBED (2022-3)'!AR91)/2</f>
        <v>19</v>
      </c>
    </row>
    <row r="92" spans="1:34" x14ac:dyDescent="0.25">
      <c r="A92" s="1">
        <v>44858</v>
      </c>
      <c r="B92">
        <f>('Daily KBOS (2022-3)'!B92+'Daily KBED (2022-3)'!B92)/2</f>
        <v>0</v>
      </c>
      <c r="C92">
        <f>('Daily KBOS (2022-3)'!C92+'Daily KBED (2022-3)'!C92)/2</f>
        <v>0</v>
      </c>
      <c r="D92">
        <f>('Daily KBOS (2022-3)'!D92+'Daily KBED (2022-3)'!D92)/2</f>
        <v>0</v>
      </c>
      <c r="E92">
        <f>('Daily KBOS (2022-3)'!E92+'Daily KBED (2022-3)'!E92)/2</f>
        <v>0</v>
      </c>
      <c r="F92">
        <f>('Daily KBOS (2022-3)'!F92+'Daily KBED (2022-3)'!F92)/2</f>
        <v>0</v>
      </c>
      <c r="G92">
        <f>('Daily KBOS (2022-3)'!G92+'Daily KBED (2022-3)'!G92)/2</f>
        <v>0</v>
      </c>
      <c r="H92">
        <f>('Daily KBOS (2022-3)'!H92+'Daily KBED (2022-3)'!H92)/2</f>
        <v>0</v>
      </c>
      <c r="I92">
        <f>('Daily KBOS (2022-3)'!I92+'Daily KBED (2022-3)'!I92)/2</f>
        <v>0</v>
      </c>
      <c r="J92">
        <f>('Daily KBOS (2022-3)'!J92+'Daily KBED (2022-3)'!J92)/2</f>
        <v>0</v>
      </c>
      <c r="K92">
        <f>('Daily KBOS (2022-3)'!K92+'Daily KBED (2022-3)'!K92)/2</f>
        <v>0</v>
      </c>
      <c r="L92">
        <f>('Daily KBOS (2022-3)'!L92+'Daily KBED (2022-3)'!L92)/2</f>
        <v>0</v>
      </c>
      <c r="M92">
        <f>('Daily KBOS (2022-3)'!M92+'Daily KBED (2022-3)'!M92)/2</f>
        <v>0</v>
      </c>
      <c r="N92">
        <f>('Daily KBOS (2022-3)'!N92+'Daily KBED (2022-3)'!N92)/2</f>
        <v>0</v>
      </c>
      <c r="O92">
        <f>('Daily KBOS (2022-3)'!T92+'Daily KBED (2022-3)'!T92)/2</f>
        <v>0</v>
      </c>
      <c r="P92">
        <f>('Daily KBOS (2022-3)'!U92+'Daily KBED (2022-3)'!U92)/2</f>
        <v>0.05</v>
      </c>
      <c r="Q92">
        <f>('Daily KBOS (2022-3)'!V92+'Daily KBED (2022-3)'!V92)/2</f>
        <v>0.35</v>
      </c>
      <c r="R92">
        <f>('Daily KBOS (2022-3)'!W92+'Daily KBED (2022-3)'!W92)/2</f>
        <v>0.75</v>
      </c>
      <c r="S92">
        <f>('Daily KBOS (2022-3)'!X92+'Daily KBED (2022-3)'!X92)/2</f>
        <v>1.1000000000000001</v>
      </c>
      <c r="T92">
        <f>('Daily KBOS (2022-3)'!Y92+'Daily KBED (2022-3)'!Y92)/2</f>
        <v>1.5499999999999998</v>
      </c>
      <c r="U92">
        <f>('Daily KBOS (2022-3)'!Z92+'Daily KBED (2022-3)'!Z92)/2</f>
        <v>2.15</v>
      </c>
      <c r="V92">
        <f>('Daily KBOS (2022-3)'!AA92+'Daily KBED (2022-3)'!AA92)/2</f>
        <v>2.95</v>
      </c>
      <c r="W92">
        <f>('Daily KBOS (2022-3)'!AG92+'Daily KBED (2022-3)'!AG92)/2</f>
        <v>3.9</v>
      </c>
      <c r="X92">
        <f>('Daily KBOS (2022-3)'!AH92+'Daily KBED (2022-3)'!AH92)/2</f>
        <v>4.9000000000000004</v>
      </c>
      <c r="Y92">
        <f>('Daily KBOS (2022-3)'!AI92+'Daily KBED (2022-3)'!AI92)/2</f>
        <v>5.9</v>
      </c>
      <c r="Z92">
        <f>('Daily KBOS (2022-3)'!AJ92+'Daily KBED (2022-3)'!AJ92)/2</f>
        <v>6.9</v>
      </c>
      <c r="AA92">
        <f>('Daily KBOS (2022-3)'!AK92+'Daily KBED (2022-3)'!AK92)/2</f>
        <v>7.9</v>
      </c>
      <c r="AB92">
        <f>('Daily KBOS (2022-3)'!AL92+'Daily KBED (2022-3)'!AL92)/2</f>
        <v>8.8999999999999986</v>
      </c>
      <c r="AC92">
        <f>('Daily KBOS (2022-3)'!AM92+'Daily KBED (2022-3)'!AM92)/2</f>
        <v>9.8999999999999986</v>
      </c>
      <c r="AD92">
        <f>('Daily KBOS (2022-3)'!AN92+'Daily KBED (2022-3)'!AN92)/2</f>
        <v>10.899999999999999</v>
      </c>
      <c r="AE92">
        <f>('Daily KBOS (2022-3)'!AO92+'Daily KBED (2022-3)'!AO92)/2</f>
        <v>11.899999999999999</v>
      </c>
      <c r="AF92">
        <f>('Daily KBOS (2022-3)'!AP92+'Daily KBED (2022-3)'!AP92)/2</f>
        <v>12.899999999999999</v>
      </c>
      <c r="AG92">
        <f>('Daily KBOS (2022-3)'!AQ92+'Daily KBED (2022-3)'!AQ92)/2</f>
        <v>13.899999999999999</v>
      </c>
      <c r="AH92">
        <f>('Daily KBOS (2022-3)'!AR92+'Daily KBED (2022-3)'!AR92)/2</f>
        <v>14.899999999999999</v>
      </c>
    </row>
    <row r="93" spans="1:34" x14ac:dyDescent="0.25">
      <c r="A93" s="1">
        <v>44859</v>
      </c>
      <c r="B93">
        <f>('Daily KBOS (2022-3)'!B93+'Daily KBED (2022-3)'!B93)/2</f>
        <v>0</v>
      </c>
      <c r="C93">
        <f>('Daily KBOS (2022-3)'!C93+'Daily KBED (2022-3)'!C93)/2</f>
        <v>0</v>
      </c>
      <c r="D93">
        <f>('Daily KBOS (2022-3)'!D93+'Daily KBED (2022-3)'!D93)/2</f>
        <v>0</v>
      </c>
      <c r="E93">
        <f>('Daily KBOS (2022-3)'!E93+'Daily KBED (2022-3)'!E93)/2</f>
        <v>0</v>
      </c>
      <c r="F93">
        <f>('Daily KBOS (2022-3)'!F93+'Daily KBED (2022-3)'!F93)/2</f>
        <v>0</v>
      </c>
      <c r="G93">
        <f>('Daily KBOS (2022-3)'!G93+'Daily KBED (2022-3)'!G93)/2</f>
        <v>0</v>
      </c>
      <c r="H93">
        <f>('Daily KBOS (2022-3)'!H93+'Daily KBED (2022-3)'!H93)/2</f>
        <v>0</v>
      </c>
      <c r="I93">
        <f>('Daily KBOS (2022-3)'!I93+'Daily KBED (2022-3)'!I93)/2</f>
        <v>0</v>
      </c>
      <c r="J93">
        <f>('Daily KBOS (2022-3)'!J93+'Daily KBED (2022-3)'!J93)/2</f>
        <v>0</v>
      </c>
      <c r="K93">
        <f>('Daily KBOS (2022-3)'!K93+'Daily KBED (2022-3)'!K93)/2</f>
        <v>0</v>
      </c>
      <c r="L93">
        <f>('Daily KBOS (2022-3)'!L93+'Daily KBED (2022-3)'!L93)/2</f>
        <v>0</v>
      </c>
      <c r="M93">
        <f>('Daily KBOS (2022-3)'!M93+'Daily KBED (2022-3)'!M93)/2</f>
        <v>0</v>
      </c>
      <c r="N93">
        <f>('Daily KBOS (2022-3)'!N93+'Daily KBED (2022-3)'!N93)/2</f>
        <v>0</v>
      </c>
      <c r="O93">
        <f>('Daily KBOS (2022-3)'!T93+'Daily KBED (2022-3)'!T93)/2</f>
        <v>0</v>
      </c>
      <c r="P93">
        <f>('Daily KBOS (2022-3)'!U93+'Daily KBED (2022-3)'!U93)/2</f>
        <v>0</v>
      </c>
      <c r="Q93">
        <f>('Daily KBOS (2022-3)'!V93+'Daily KBED (2022-3)'!V93)/2</f>
        <v>0</v>
      </c>
      <c r="R93">
        <f>('Daily KBOS (2022-3)'!W93+'Daily KBED (2022-3)'!W93)/2</f>
        <v>0</v>
      </c>
      <c r="S93">
        <f>('Daily KBOS (2022-3)'!X93+'Daily KBED (2022-3)'!X93)/2</f>
        <v>0</v>
      </c>
      <c r="T93">
        <f>('Daily KBOS (2022-3)'!Y93+'Daily KBED (2022-3)'!Y93)/2</f>
        <v>0</v>
      </c>
      <c r="U93">
        <f>('Daily KBOS (2022-3)'!Z93+'Daily KBED (2022-3)'!Z93)/2</f>
        <v>0.15</v>
      </c>
      <c r="V93">
        <f>('Daily KBOS (2022-3)'!AA93+'Daily KBED (2022-3)'!AA93)/2</f>
        <v>0.5</v>
      </c>
      <c r="W93">
        <f>('Daily KBOS (2022-3)'!AG93+'Daily KBED (2022-3)'!AG93)/2</f>
        <v>1</v>
      </c>
      <c r="X93">
        <f>('Daily KBOS (2022-3)'!AH93+'Daily KBED (2022-3)'!AH93)/2</f>
        <v>1.6</v>
      </c>
      <c r="Y93">
        <f>('Daily KBOS (2022-3)'!AI93+'Daily KBED (2022-3)'!AI93)/2</f>
        <v>2.35</v>
      </c>
      <c r="Z93">
        <f>('Daily KBOS (2022-3)'!AJ93+'Daily KBED (2022-3)'!AJ93)/2</f>
        <v>3.15</v>
      </c>
      <c r="AA93">
        <f>('Daily KBOS (2022-3)'!AK93+'Daily KBED (2022-3)'!AK93)/2</f>
        <v>4.05</v>
      </c>
      <c r="AB93">
        <f>('Daily KBOS (2022-3)'!AL93+'Daily KBED (2022-3)'!AL93)/2</f>
        <v>4.95</v>
      </c>
      <c r="AC93">
        <f>('Daily KBOS (2022-3)'!AM93+'Daily KBED (2022-3)'!AM93)/2</f>
        <v>5.9</v>
      </c>
      <c r="AD93">
        <f>('Daily KBOS (2022-3)'!AN93+'Daily KBED (2022-3)'!AN93)/2</f>
        <v>6.9</v>
      </c>
      <c r="AE93">
        <f>('Daily KBOS (2022-3)'!AO93+'Daily KBED (2022-3)'!AO93)/2</f>
        <v>7.9</v>
      </c>
      <c r="AF93">
        <f>('Daily KBOS (2022-3)'!AP93+'Daily KBED (2022-3)'!AP93)/2</f>
        <v>8.9</v>
      </c>
      <c r="AG93">
        <f>('Daily KBOS (2022-3)'!AQ93+'Daily KBED (2022-3)'!AQ93)/2</f>
        <v>9.9</v>
      </c>
      <c r="AH93">
        <f>('Daily KBOS (2022-3)'!AR93+'Daily KBED (2022-3)'!AR93)/2</f>
        <v>10.9</v>
      </c>
    </row>
    <row r="94" spans="1:34" x14ac:dyDescent="0.25">
      <c r="A94" s="1">
        <v>44860</v>
      </c>
      <c r="B94">
        <f>('Daily KBOS (2022-3)'!B94+'Daily KBED (2022-3)'!B94)/2</f>
        <v>0</v>
      </c>
      <c r="C94">
        <f>('Daily KBOS (2022-3)'!C94+'Daily KBED (2022-3)'!C94)/2</f>
        <v>0</v>
      </c>
      <c r="D94">
        <f>('Daily KBOS (2022-3)'!D94+'Daily KBED (2022-3)'!D94)/2</f>
        <v>0</v>
      </c>
      <c r="E94">
        <f>('Daily KBOS (2022-3)'!E94+'Daily KBED (2022-3)'!E94)/2</f>
        <v>0</v>
      </c>
      <c r="F94">
        <f>('Daily KBOS (2022-3)'!F94+'Daily KBED (2022-3)'!F94)/2</f>
        <v>0</v>
      </c>
      <c r="G94">
        <f>('Daily KBOS (2022-3)'!G94+'Daily KBED (2022-3)'!G94)/2</f>
        <v>0</v>
      </c>
      <c r="H94">
        <f>('Daily KBOS (2022-3)'!H94+'Daily KBED (2022-3)'!H94)/2</f>
        <v>0</v>
      </c>
      <c r="I94">
        <f>('Daily KBOS (2022-3)'!I94+'Daily KBED (2022-3)'!I94)/2</f>
        <v>0</v>
      </c>
      <c r="J94">
        <f>('Daily KBOS (2022-3)'!J94+'Daily KBED (2022-3)'!J94)/2</f>
        <v>0</v>
      </c>
      <c r="K94">
        <f>('Daily KBOS (2022-3)'!K94+'Daily KBED (2022-3)'!K94)/2</f>
        <v>0</v>
      </c>
      <c r="L94">
        <f>('Daily KBOS (2022-3)'!L94+'Daily KBED (2022-3)'!L94)/2</f>
        <v>0</v>
      </c>
      <c r="M94">
        <f>('Daily KBOS (2022-3)'!M94+'Daily KBED (2022-3)'!M94)/2</f>
        <v>0</v>
      </c>
      <c r="N94">
        <f>('Daily KBOS (2022-3)'!N94+'Daily KBED (2022-3)'!N94)/2</f>
        <v>0</v>
      </c>
      <c r="O94">
        <f>('Daily KBOS (2022-3)'!T94+'Daily KBED (2022-3)'!T94)/2</f>
        <v>0</v>
      </c>
      <c r="P94">
        <f>('Daily KBOS (2022-3)'!U94+'Daily KBED (2022-3)'!U94)/2</f>
        <v>0</v>
      </c>
      <c r="Q94">
        <f>('Daily KBOS (2022-3)'!V94+'Daily KBED (2022-3)'!V94)/2</f>
        <v>0</v>
      </c>
      <c r="R94">
        <f>('Daily KBOS (2022-3)'!W94+'Daily KBED (2022-3)'!W94)/2</f>
        <v>0</v>
      </c>
      <c r="S94">
        <f>('Daily KBOS (2022-3)'!X94+'Daily KBED (2022-3)'!X94)/2</f>
        <v>0</v>
      </c>
      <c r="T94">
        <f>('Daily KBOS (2022-3)'!Y94+'Daily KBED (2022-3)'!Y94)/2</f>
        <v>0</v>
      </c>
      <c r="U94">
        <f>('Daily KBOS (2022-3)'!Z94+'Daily KBED (2022-3)'!Z94)/2</f>
        <v>0</v>
      </c>
      <c r="V94">
        <f>('Daily KBOS (2022-3)'!AA94+'Daily KBED (2022-3)'!AA94)/2</f>
        <v>0</v>
      </c>
      <c r="W94">
        <f>('Daily KBOS (2022-3)'!AG94+'Daily KBED (2022-3)'!AG94)/2</f>
        <v>0.25</v>
      </c>
      <c r="X94">
        <f>('Daily KBOS (2022-3)'!AH94+'Daily KBED (2022-3)'!AH94)/2</f>
        <v>0.6</v>
      </c>
      <c r="Y94">
        <f>('Daily KBOS (2022-3)'!AI94+'Daily KBED (2022-3)'!AI94)/2</f>
        <v>1</v>
      </c>
      <c r="Z94">
        <f>('Daily KBOS (2022-3)'!AJ94+'Daily KBED (2022-3)'!AJ94)/2</f>
        <v>1.65</v>
      </c>
      <c r="AA94">
        <f>('Daily KBOS (2022-3)'!AK94+'Daily KBED (2022-3)'!AK94)/2</f>
        <v>2.3000000000000003</v>
      </c>
      <c r="AB94">
        <f>('Daily KBOS (2022-3)'!AL94+'Daily KBED (2022-3)'!AL94)/2</f>
        <v>3.0999999999999996</v>
      </c>
      <c r="AC94">
        <f>('Daily KBOS (2022-3)'!AM94+'Daily KBED (2022-3)'!AM94)/2</f>
        <v>4</v>
      </c>
      <c r="AD94">
        <f>('Daily KBOS (2022-3)'!AN94+'Daily KBED (2022-3)'!AN94)/2</f>
        <v>5</v>
      </c>
      <c r="AE94">
        <f>('Daily KBOS (2022-3)'!AO94+'Daily KBED (2022-3)'!AO94)/2</f>
        <v>6</v>
      </c>
      <c r="AF94">
        <f>('Daily KBOS (2022-3)'!AP94+'Daily KBED (2022-3)'!AP94)/2</f>
        <v>7</v>
      </c>
      <c r="AG94">
        <f>('Daily KBOS (2022-3)'!AQ94+'Daily KBED (2022-3)'!AQ94)/2</f>
        <v>8</v>
      </c>
      <c r="AH94">
        <f>('Daily KBOS (2022-3)'!AR94+'Daily KBED (2022-3)'!AR94)/2</f>
        <v>9</v>
      </c>
    </row>
    <row r="95" spans="1:34" x14ac:dyDescent="0.25">
      <c r="A95" s="1">
        <v>44861</v>
      </c>
      <c r="B95">
        <f>('Daily KBOS (2022-3)'!B95+'Daily KBED (2022-3)'!B95)/2</f>
        <v>0</v>
      </c>
      <c r="C95">
        <f>('Daily KBOS (2022-3)'!C95+'Daily KBED (2022-3)'!C95)/2</f>
        <v>0</v>
      </c>
      <c r="D95">
        <f>('Daily KBOS (2022-3)'!D95+'Daily KBED (2022-3)'!D95)/2</f>
        <v>0</v>
      </c>
      <c r="E95">
        <f>('Daily KBOS (2022-3)'!E95+'Daily KBED (2022-3)'!E95)/2</f>
        <v>0</v>
      </c>
      <c r="F95">
        <f>('Daily KBOS (2022-3)'!F95+'Daily KBED (2022-3)'!F95)/2</f>
        <v>0</v>
      </c>
      <c r="G95">
        <f>('Daily KBOS (2022-3)'!G95+'Daily KBED (2022-3)'!G95)/2</f>
        <v>0</v>
      </c>
      <c r="H95">
        <f>('Daily KBOS (2022-3)'!H95+'Daily KBED (2022-3)'!H95)/2</f>
        <v>0</v>
      </c>
      <c r="I95">
        <f>('Daily KBOS (2022-3)'!I95+'Daily KBED (2022-3)'!I95)/2</f>
        <v>0</v>
      </c>
      <c r="J95">
        <f>('Daily KBOS (2022-3)'!J95+'Daily KBED (2022-3)'!J95)/2</f>
        <v>0.05</v>
      </c>
      <c r="K95">
        <f>('Daily KBOS (2022-3)'!K95+'Daily KBED (2022-3)'!K95)/2</f>
        <v>0.05</v>
      </c>
      <c r="L95">
        <f>('Daily KBOS (2022-3)'!L95+'Daily KBED (2022-3)'!L95)/2</f>
        <v>0.1</v>
      </c>
      <c r="M95">
        <f>('Daily KBOS (2022-3)'!M95+'Daily KBED (2022-3)'!M95)/2</f>
        <v>0.15</v>
      </c>
      <c r="N95">
        <f>('Daily KBOS (2022-3)'!N95+'Daily KBED (2022-3)'!N95)/2</f>
        <v>0.25</v>
      </c>
      <c r="O95">
        <f>('Daily KBOS (2022-3)'!T95+'Daily KBED (2022-3)'!T95)/2</f>
        <v>0.4</v>
      </c>
      <c r="P95">
        <f>('Daily KBOS (2022-3)'!U95+'Daily KBED (2022-3)'!U95)/2</f>
        <v>0.55000000000000004</v>
      </c>
      <c r="Q95">
        <f>('Daily KBOS (2022-3)'!V95+'Daily KBED (2022-3)'!V95)/2</f>
        <v>0.7</v>
      </c>
      <c r="R95">
        <f>('Daily KBOS (2022-3)'!W95+'Daily KBED (2022-3)'!W95)/2</f>
        <v>0.89999999999999991</v>
      </c>
      <c r="S95">
        <f>('Daily KBOS (2022-3)'!X95+'Daily KBED (2022-3)'!X95)/2</f>
        <v>1.0499999999999998</v>
      </c>
      <c r="T95">
        <f>('Daily KBOS (2022-3)'!Y95+'Daily KBED (2022-3)'!Y95)/2</f>
        <v>1.3</v>
      </c>
      <c r="U95">
        <f>('Daily KBOS (2022-3)'!Z95+'Daily KBED (2022-3)'!Z95)/2</f>
        <v>1.55</v>
      </c>
      <c r="V95">
        <f>('Daily KBOS (2022-3)'!AA95+'Daily KBED (2022-3)'!AA95)/2</f>
        <v>1.85</v>
      </c>
      <c r="W95">
        <f>('Daily KBOS (2022-3)'!AG95+'Daily KBED (2022-3)'!AG95)/2</f>
        <v>2.2000000000000002</v>
      </c>
      <c r="X95">
        <f>('Daily KBOS (2022-3)'!AH95+'Daily KBED (2022-3)'!AH95)/2</f>
        <v>2.5499999999999998</v>
      </c>
      <c r="Y95">
        <f>('Daily KBOS (2022-3)'!AI95+'Daily KBED (2022-3)'!AI95)/2</f>
        <v>3</v>
      </c>
      <c r="Z95">
        <f>('Daily KBOS (2022-3)'!AJ95+'Daily KBED (2022-3)'!AJ95)/2</f>
        <v>3.5999999999999996</v>
      </c>
      <c r="AA95">
        <f>('Daily KBOS (2022-3)'!AK95+'Daily KBED (2022-3)'!AK95)/2</f>
        <v>4.3499999999999996</v>
      </c>
      <c r="AB95">
        <f>('Daily KBOS (2022-3)'!AL95+'Daily KBED (2022-3)'!AL95)/2</f>
        <v>5.15</v>
      </c>
      <c r="AC95">
        <f>('Daily KBOS (2022-3)'!AM95+'Daily KBED (2022-3)'!AM95)/2</f>
        <v>6.05</v>
      </c>
      <c r="AD95">
        <f>('Daily KBOS (2022-3)'!AN95+'Daily KBED (2022-3)'!AN95)/2</f>
        <v>7</v>
      </c>
      <c r="AE95">
        <f>('Daily KBOS (2022-3)'!AO95+'Daily KBED (2022-3)'!AO95)/2</f>
        <v>8</v>
      </c>
      <c r="AF95">
        <f>('Daily KBOS (2022-3)'!AP95+'Daily KBED (2022-3)'!AP95)/2</f>
        <v>9</v>
      </c>
      <c r="AG95">
        <f>('Daily KBOS (2022-3)'!AQ95+'Daily KBED (2022-3)'!AQ95)/2</f>
        <v>10</v>
      </c>
      <c r="AH95">
        <f>('Daily KBOS (2022-3)'!AR95+'Daily KBED (2022-3)'!AR95)/2</f>
        <v>11</v>
      </c>
    </row>
    <row r="96" spans="1:34" x14ac:dyDescent="0.25">
      <c r="A96" s="1">
        <v>44862</v>
      </c>
      <c r="B96">
        <f>('Daily KBOS (2022-3)'!B96+'Daily KBED (2022-3)'!B96)/2</f>
        <v>0.4</v>
      </c>
      <c r="C96">
        <f>('Daily KBOS (2022-3)'!C96+'Daily KBED (2022-3)'!C96)/2</f>
        <v>0.6</v>
      </c>
      <c r="D96">
        <f>('Daily KBOS (2022-3)'!D96+'Daily KBED (2022-3)'!D96)/2</f>
        <v>0.8</v>
      </c>
      <c r="E96">
        <f>('Daily KBOS (2022-3)'!E96+'Daily KBED (2022-3)'!E96)/2</f>
        <v>1</v>
      </c>
      <c r="F96">
        <f>('Daily KBOS (2022-3)'!F96+'Daily KBED (2022-3)'!F96)/2</f>
        <v>1.3</v>
      </c>
      <c r="G96">
        <f>('Daily KBOS (2022-3)'!G96+'Daily KBED (2022-3)'!G96)/2</f>
        <v>1.7</v>
      </c>
      <c r="H96">
        <f>('Daily KBOS (2022-3)'!H96+'Daily KBED (2022-3)'!H96)/2</f>
        <v>2.15</v>
      </c>
      <c r="I96">
        <f>('Daily KBOS (2022-3)'!I96+'Daily KBED (2022-3)'!I96)/2</f>
        <v>2.6</v>
      </c>
      <c r="J96">
        <f>('Daily KBOS (2022-3)'!J96+'Daily KBED (2022-3)'!J96)/2</f>
        <v>3.2</v>
      </c>
      <c r="K96">
        <f>('Daily KBOS (2022-3)'!K96+'Daily KBED (2022-3)'!K96)/2</f>
        <v>3.8</v>
      </c>
      <c r="L96">
        <f>('Daily KBOS (2022-3)'!L96+'Daily KBED (2022-3)'!L96)/2</f>
        <v>4.5</v>
      </c>
      <c r="M96">
        <f>('Daily KBOS (2022-3)'!M96+'Daily KBED (2022-3)'!M96)/2</f>
        <v>5.25</v>
      </c>
      <c r="N96">
        <f>('Daily KBOS (2022-3)'!N96+'Daily KBED (2022-3)'!N96)/2</f>
        <v>6.05</v>
      </c>
      <c r="O96">
        <f>('Daily KBOS (2022-3)'!T96+'Daily KBED (2022-3)'!T96)/2</f>
        <v>7</v>
      </c>
      <c r="P96">
        <f>('Daily KBOS (2022-3)'!U96+'Daily KBED (2022-3)'!U96)/2</f>
        <v>7.9499999999999993</v>
      </c>
      <c r="Q96">
        <f>('Daily KBOS (2022-3)'!V96+'Daily KBED (2022-3)'!V96)/2</f>
        <v>8.9</v>
      </c>
      <c r="R96">
        <f>('Daily KBOS (2022-3)'!W96+'Daily KBED (2022-3)'!W96)/2</f>
        <v>9.9</v>
      </c>
      <c r="S96">
        <f>('Daily KBOS (2022-3)'!X96+'Daily KBED (2022-3)'!X96)/2</f>
        <v>10.9</v>
      </c>
      <c r="T96">
        <f>('Daily KBOS (2022-3)'!Y96+'Daily KBED (2022-3)'!Y96)/2</f>
        <v>11.9</v>
      </c>
      <c r="U96">
        <f>('Daily KBOS (2022-3)'!Z96+'Daily KBED (2022-3)'!Z96)/2</f>
        <v>12.9</v>
      </c>
      <c r="V96">
        <f>('Daily KBOS (2022-3)'!AA96+'Daily KBED (2022-3)'!AA96)/2</f>
        <v>13.9</v>
      </c>
      <c r="W96">
        <f>('Daily KBOS (2022-3)'!AG96+'Daily KBED (2022-3)'!AG96)/2</f>
        <v>14.9</v>
      </c>
      <c r="X96">
        <f>('Daily KBOS (2022-3)'!AH96+'Daily KBED (2022-3)'!AH96)/2</f>
        <v>15.9</v>
      </c>
      <c r="Y96">
        <f>('Daily KBOS (2022-3)'!AI96+'Daily KBED (2022-3)'!AI96)/2</f>
        <v>16.899999999999999</v>
      </c>
      <c r="Z96">
        <f>('Daily KBOS (2022-3)'!AJ96+'Daily KBED (2022-3)'!AJ96)/2</f>
        <v>17.899999999999999</v>
      </c>
      <c r="AA96">
        <f>('Daily KBOS (2022-3)'!AK96+'Daily KBED (2022-3)'!AK96)/2</f>
        <v>18.899999999999999</v>
      </c>
      <c r="AB96">
        <f>('Daily KBOS (2022-3)'!AL96+'Daily KBED (2022-3)'!AL96)/2</f>
        <v>19.899999999999999</v>
      </c>
      <c r="AC96">
        <f>('Daily KBOS (2022-3)'!AM96+'Daily KBED (2022-3)'!AM96)/2</f>
        <v>20.9</v>
      </c>
      <c r="AD96">
        <f>('Daily KBOS (2022-3)'!AN96+'Daily KBED (2022-3)'!AN96)/2</f>
        <v>21.9</v>
      </c>
      <c r="AE96">
        <f>('Daily KBOS (2022-3)'!AO96+'Daily KBED (2022-3)'!AO96)/2</f>
        <v>22.9</v>
      </c>
      <c r="AF96">
        <f>('Daily KBOS (2022-3)'!AP96+'Daily KBED (2022-3)'!AP96)/2</f>
        <v>23.9</v>
      </c>
      <c r="AG96">
        <f>('Daily KBOS (2022-3)'!AQ96+'Daily KBED (2022-3)'!AQ96)/2</f>
        <v>24.9</v>
      </c>
      <c r="AH96">
        <f>('Daily KBOS (2022-3)'!AR96+'Daily KBED (2022-3)'!AR96)/2</f>
        <v>25.9</v>
      </c>
    </row>
    <row r="97" spans="1:34" x14ac:dyDescent="0.25">
      <c r="A97" s="1">
        <v>44863</v>
      </c>
      <c r="B97">
        <f>('Daily KBOS (2022-3)'!B97+'Daily KBED (2022-3)'!B97)/2</f>
        <v>1.65</v>
      </c>
      <c r="C97">
        <f>('Daily KBOS (2022-3)'!C97+'Daily KBED (2022-3)'!C97)/2</f>
        <v>1.9</v>
      </c>
      <c r="D97">
        <f>('Daily KBOS (2022-3)'!D97+'Daily KBED (2022-3)'!D97)/2</f>
        <v>2.15</v>
      </c>
      <c r="E97">
        <f>('Daily KBOS (2022-3)'!E97+'Daily KBED (2022-3)'!E97)/2</f>
        <v>2.5</v>
      </c>
      <c r="F97">
        <f>('Daily KBOS (2022-3)'!F97+'Daily KBED (2022-3)'!F97)/2</f>
        <v>2.9</v>
      </c>
      <c r="G97">
        <f>('Daily KBOS (2022-3)'!G97+'Daily KBED (2022-3)'!G97)/2</f>
        <v>3.3</v>
      </c>
      <c r="H97">
        <f>('Daily KBOS (2022-3)'!H97+'Daily KBED (2022-3)'!H97)/2</f>
        <v>3.75</v>
      </c>
      <c r="I97">
        <f>('Daily KBOS (2022-3)'!I97+'Daily KBED (2022-3)'!I97)/2</f>
        <v>4.25</v>
      </c>
      <c r="J97">
        <f>('Daily KBOS (2022-3)'!J97+'Daily KBED (2022-3)'!J97)/2</f>
        <v>4.75</v>
      </c>
      <c r="K97">
        <f>('Daily KBOS (2022-3)'!K97+'Daily KBED (2022-3)'!K97)/2</f>
        <v>5.35</v>
      </c>
      <c r="L97">
        <f>('Daily KBOS (2022-3)'!L97+'Daily KBED (2022-3)'!L97)/2</f>
        <v>5.95</v>
      </c>
      <c r="M97">
        <f>('Daily KBOS (2022-3)'!M97+'Daily KBED (2022-3)'!M97)/2</f>
        <v>6.5</v>
      </c>
      <c r="N97">
        <f>('Daily KBOS (2022-3)'!N97+'Daily KBED (2022-3)'!N97)/2</f>
        <v>7.15</v>
      </c>
      <c r="O97">
        <f>('Daily KBOS (2022-3)'!T97+'Daily KBED (2022-3)'!T97)/2</f>
        <v>7.9</v>
      </c>
      <c r="P97">
        <f>('Daily KBOS (2022-3)'!U97+'Daily KBED (2022-3)'!U97)/2</f>
        <v>8.65</v>
      </c>
      <c r="Q97">
        <f>('Daily KBOS (2022-3)'!V97+'Daily KBED (2022-3)'!V97)/2</f>
        <v>9.4499999999999993</v>
      </c>
      <c r="R97">
        <f>('Daily KBOS (2022-3)'!W97+'Daily KBED (2022-3)'!W97)/2</f>
        <v>10.3</v>
      </c>
      <c r="S97">
        <f>('Daily KBOS (2022-3)'!X97+'Daily KBED (2022-3)'!X97)/2</f>
        <v>11.2</v>
      </c>
      <c r="T97">
        <f>('Daily KBOS (2022-3)'!Y97+'Daily KBED (2022-3)'!Y97)/2</f>
        <v>12.1</v>
      </c>
      <c r="U97">
        <f>('Daily KBOS (2022-3)'!Z97+'Daily KBED (2022-3)'!Z97)/2</f>
        <v>13</v>
      </c>
      <c r="V97">
        <f>('Daily KBOS (2022-3)'!AA97+'Daily KBED (2022-3)'!AA97)/2</f>
        <v>13.95</v>
      </c>
      <c r="W97">
        <f>('Daily KBOS (2022-3)'!AG97+'Daily KBED (2022-3)'!AG97)/2</f>
        <v>14.899999999999999</v>
      </c>
      <c r="X97">
        <f>('Daily KBOS (2022-3)'!AH97+'Daily KBED (2022-3)'!AH97)/2</f>
        <v>15.850000000000001</v>
      </c>
      <c r="Y97">
        <f>('Daily KBOS (2022-3)'!AI97+'Daily KBED (2022-3)'!AI97)/2</f>
        <v>16.850000000000001</v>
      </c>
      <c r="Z97">
        <f>('Daily KBOS (2022-3)'!AJ97+'Daily KBED (2022-3)'!AJ97)/2</f>
        <v>17.850000000000001</v>
      </c>
      <c r="AA97">
        <f>('Daily KBOS (2022-3)'!AK97+'Daily KBED (2022-3)'!AK97)/2</f>
        <v>18.850000000000001</v>
      </c>
      <c r="AB97">
        <f>('Daily KBOS (2022-3)'!AL97+'Daily KBED (2022-3)'!AL97)/2</f>
        <v>19.850000000000001</v>
      </c>
      <c r="AC97">
        <f>('Daily KBOS (2022-3)'!AM97+'Daily KBED (2022-3)'!AM97)/2</f>
        <v>20.85</v>
      </c>
      <c r="AD97">
        <f>('Daily KBOS (2022-3)'!AN97+'Daily KBED (2022-3)'!AN97)/2</f>
        <v>21.85</v>
      </c>
      <c r="AE97">
        <f>('Daily KBOS (2022-3)'!AO97+'Daily KBED (2022-3)'!AO97)/2</f>
        <v>22.85</v>
      </c>
      <c r="AF97">
        <f>('Daily KBOS (2022-3)'!AP97+'Daily KBED (2022-3)'!AP97)/2</f>
        <v>23.85</v>
      </c>
      <c r="AG97">
        <f>('Daily KBOS (2022-3)'!AQ97+'Daily KBED (2022-3)'!AQ97)/2</f>
        <v>24.85</v>
      </c>
      <c r="AH97">
        <f>('Daily KBOS (2022-3)'!AR97+'Daily KBED (2022-3)'!AR97)/2</f>
        <v>25.85</v>
      </c>
    </row>
    <row r="98" spans="1:34" x14ac:dyDescent="0.25">
      <c r="A98" s="1">
        <v>44864</v>
      </c>
      <c r="B98">
        <f>('Daily KBOS (2022-3)'!B98+'Daily KBED (2022-3)'!B98)/2</f>
        <v>1.5</v>
      </c>
      <c r="C98">
        <f>('Daily KBOS (2022-3)'!C98+'Daily KBED (2022-3)'!C98)/2</f>
        <v>1.7</v>
      </c>
      <c r="D98">
        <f>('Daily KBOS (2022-3)'!D98+'Daily KBED (2022-3)'!D98)/2</f>
        <v>1.95</v>
      </c>
      <c r="E98">
        <f>('Daily KBOS (2022-3)'!E98+'Daily KBED (2022-3)'!E98)/2</f>
        <v>2.2000000000000002</v>
      </c>
      <c r="F98">
        <f>('Daily KBOS (2022-3)'!F98+'Daily KBED (2022-3)'!F98)/2</f>
        <v>2.5500000000000003</v>
      </c>
      <c r="G98">
        <f>('Daily KBOS (2022-3)'!G98+'Daily KBED (2022-3)'!G98)/2</f>
        <v>2.95</v>
      </c>
      <c r="H98">
        <f>('Daily KBOS (2022-3)'!H98+'Daily KBED (2022-3)'!H98)/2</f>
        <v>3.35</v>
      </c>
      <c r="I98">
        <f>('Daily KBOS (2022-3)'!I98+'Daily KBED (2022-3)'!I98)/2</f>
        <v>3.8499999999999996</v>
      </c>
      <c r="J98">
        <f>('Daily KBOS (2022-3)'!J98+'Daily KBED (2022-3)'!J98)/2</f>
        <v>4.3</v>
      </c>
      <c r="K98">
        <f>('Daily KBOS (2022-3)'!K98+'Daily KBED (2022-3)'!K98)/2</f>
        <v>4.8</v>
      </c>
      <c r="L98">
        <f>('Daily KBOS (2022-3)'!L98+'Daily KBED (2022-3)'!L98)/2</f>
        <v>5.35</v>
      </c>
      <c r="M98">
        <f>('Daily KBOS (2022-3)'!M98+'Daily KBED (2022-3)'!M98)/2</f>
        <v>5.9</v>
      </c>
      <c r="N98">
        <f>('Daily KBOS (2022-3)'!N98+'Daily KBED (2022-3)'!N98)/2</f>
        <v>6.5</v>
      </c>
      <c r="O98">
        <f>('Daily KBOS (2022-3)'!T98+'Daily KBED (2022-3)'!T98)/2</f>
        <v>7.0500000000000007</v>
      </c>
      <c r="P98">
        <f>('Daily KBOS (2022-3)'!U98+'Daily KBED (2022-3)'!U98)/2</f>
        <v>7.7</v>
      </c>
      <c r="Q98">
        <f>('Daily KBOS (2022-3)'!V98+'Daily KBED (2022-3)'!V98)/2</f>
        <v>8.35</v>
      </c>
      <c r="R98">
        <f>('Daily KBOS (2022-3)'!W98+'Daily KBED (2022-3)'!W98)/2</f>
        <v>9</v>
      </c>
      <c r="S98">
        <f>('Daily KBOS (2022-3)'!X98+'Daily KBED (2022-3)'!X98)/2</f>
        <v>9.75</v>
      </c>
      <c r="T98">
        <f>('Daily KBOS (2022-3)'!Y98+'Daily KBED (2022-3)'!Y98)/2</f>
        <v>10.45</v>
      </c>
      <c r="U98">
        <f>('Daily KBOS (2022-3)'!Z98+'Daily KBED (2022-3)'!Z98)/2</f>
        <v>11.3</v>
      </c>
      <c r="V98">
        <f>('Daily KBOS (2022-3)'!AA98+'Daily KBED (2022-3)'!AA98)/2</f>
        <v>12.05</v>
      </c>
      <c r="W98">
        <f>('Daily KBOS (2022-3)'!AG98+'Daily KBED (2022-3)'!AG98)/2</f>
        <v>12.9</v>
      </c>
      <c r="X98">
        <f>('Daily KBOS (2022-3)'!AH98+'Daily KBED (2022-3)'!AH98)/2</f>
        <v>13.7</v>
      </c>
      <c r="Y98">
        <f>('Daily KBOS (2022-3)'!AI98+'Daily KBED (2022-3)'!AI98)/2</f>
        <v>14.600000000000001</v>
      </c>
      <c r="Z98">
        <f>('Daily KBOS (2022-3)'!AJ98+'Daily KBED (2022-3)'!AJ98)/2</f>
        <v>15.5</v>
      </c>
      <c r="AA98">
        <f>('Daily KBOS (2022-3)'!AK98+'Daily KBED (2022-3)'!AK98)/2</f>
        <v>16.399999999999999</v>
      </c>
      <c r="AB98">
        <f>('Daily KBOS (2022-3)'!AL98+'Daily KBED (2022-3)'!AL98)/2</f>
        <v>17.350000000000001</v>
      </c>
      <c r="AC98">
        <f>('Daily KBOS (2022-3)'!AM98+'Daily KBED (2022-3)'!AM98)/2</f>
        <v>18.25</v>
      </c>
      <c r="AD98">
        <f>('Daily KBOS (2022-3)'!AN98+'Daily KBED (2022-3)'!AN98)/2</f>
        <v>19.200000000000003</v>
      </c>
      <c r="AE98">
        <f>('Daily KBOS (2022-3)'!AO98+'Daily KBED (2022-3)'!AO98)/2</f>
        <v>20.149999999999999</v>
      </c>
      <c r="AF98">
        <f>('Daily KBOS (2022-3)'!AP98+'Daily KBED (2022-3)'!AP98)/2</f>
        <v>21.15</v>
      </c>
      <c r="AG98">
        <f>('Daily KBOS (2022-3)'!AQ98+'Daily KBED (2022-3)'!AQ98)/2</f>
        <v>22.15</v>
      </c>
      <c r="AH98">
        <f>('Daily KBOS (2022-3)'!AR98+'Daily KBED (2022-3)'!AR98)/2</f>
        <v>23.15</v>
      </c>
    </row>
    <row r="99" spans="1:34" x14ac:dyDescent="0.25">
      <c r="A99" s="1">
        <v>44865</v>
      </c>
      <c r="B99">
        <f>('Daily KBOS (2022-3)'!B99+'Daily KBED (2022-3)'!B99)/2</f>
        <v>0.5</v>
      </c>
      <c r="C99">
        <f>('Daily KBOS (2022-3)'!C99+'Daily KBED (2022-3)'!C99)/2</f>
        <v>0.65</v>
      </c>
      <c r="D99">
        <f>('Daily KBOS (2022-3)'!D99+'Daily KBED (2022-3)'!D99)/2</f>
        <v>0.75</v>
      </c>
      <c r="E99">
        <f>('Daily KBOS (2022-3)'!E99+'Daily KBED (2022-3)'!E99)/2</f>
        <v>0.95</v>
      </c>
      <c r="F99">
        <f>('Daily KBOS (2022-3)'!F99+'Daily KBED (2022-3)'!F99)/2</f>
        <v>1.1000000000000001</v>
      </c>
      <c r="G99">
        <f>('Daily KBOS (2022-3)'!G99+'Daily KBED (2022-3)'!G99)/2</f>
        <v>1.25</v>
      </c>
      <c r="H99">
        <f>('Daily KBOS (2022-3)'!H99+'Daily KBED (2022-3)'!H99)/2</f>
        <v>1.4</v>
      </c>
      <c r="I99">
        <f>('Daily KBOS (2022-3)'!I99+'Daily KBED (2022-3)'!I99)/2</f>
        <v>1.6</v>
      </c>
      <c r="J99">
        <f>('Daily KBOS (2022-3)'!J99+'Daily KBED (2022-3)'!J99)/2</f>
        <v>1.8</v>
      </c>
      <c r="K99">
        <f>('Daily KBOS (2022-3)'!K99+'Daily KBED (2022-3)'!K99)/2</f>
        <v>2.0499999999999998</v>
      </c>
      <c r="L99">
        <f>('Daily KBOS (2022-3)'!L99+'Daily KBED (2022-3)'!L99)/2</f>
        <v>2.3000000000000003</v>
      </c>
      <c r="M99">
        <f>('Daily KBOS (2022-3)'!M99+'Daily KBED (2022-3)'!M99)/2</f>
        <v>2.65</v>
      </c>
      <c r="N99">
        <f>('Daily KBOS (2022-3)'!N99+'Daily KBED (2022-3)'!N99)/2</f>
        <v>3.05</v>
      </c>
      <c r="O99">
        <f>('Daily KBOS (2022-3)'!T99+'Daily KBED (2022-3)'!T99)/2</f>
        <v>3.4000000000000004</v>
      </c>
      <c r="P99">
        <f>('Daily KBOS (2022-3)'!U99+'Daily KBED (2022-3)'!U99)/2</f>
        <v>3.75</v>
      </c>
      <c r="Q99">
        <f>('Daily KBOS (2022-3)'!V99+'Daily KBED (2022-3)'!V99)/2</f>
        <v>4.1500000000000004</v>
      </c>
      <c r="R99">
        <f>('Daily KBOS (2022-3)'!W99+'Daily KBED (2022-3)'!W99)/2</f>
        <v>4.55</v>
      </c>
      <c r="S99">
        <f>('Daily KBOS (2022-3)'!X99+'Daily KBED (2022-3)'!X99)/2</f>
        <v>4.95</v>
      </c>
      <c r="T99">
        <f>('Daily KBOS (2022-3)'!Y99+'Daily KBED (2022-3)'!Y99)/2</f>
        <v>5.4</v>
      </c>
      <c r="U99">
        <f>('Daily KBOS (2022-3)'!Z99+'Daily KBED (2022-3)'!Z99)/2</f>
        <v>5.8</v>
      </c>
      <c r="V99">
        <f>('Daily KBOS (2022-3)'!AA99+'Daily KBED (2022-3)'!AA99)/2</f>
        <v>6.3</v>
      </c>
      <c r="W99">
        <f>('Daily KBOS (2022-3)'!AG99+'Daily KBED (2022-3)'!AG99)/2</f>
        <v>6.75</v>
      </c>
      <c r="X99">
        <f>('Daily KBOS (2022-3)'!AH99+'Daily KBED (2022-3)'!AH99)/2</f>
        <v>7.4</v>
      </c>
      <c r="Y99">
        <f>('Daily KBOS (2022-3)'!AI99+'Daily KBED (2022-3)'!AI99)/2</f>
        <v>8.1</v>
      </c>
      <c r="Z99">
        <f>('Daily KBOS (2022-3)'!AJ99+'Daily KBED (2022-3)'!AJ99)/2</f>
        <v>8.85</v>
      </c>
      <c r="AA99">
        <f>('Daily KBOS (2022-3)'!AK99+'Daily KBED (2022-3)'!AK99)/2</f>
        <v>9.65</v>
      </c>
      <c r="AB99">
        <f>('Daily KBOS (2022-3)'!AL99+'Daily KBED (2022-3)'!AL99)/2</f>
        <v>10.5</v>
      </c>
      <c r="AC99">
        <f>('Daily KBOS (2022-3)'!AM99+'Daily KBED (2022-3)'!AM99)/2</f>
        <v>11.3</v>
      </c>
      <c r="AD99">
        <f>('Daily KBOS (2022-3)'!AN99+'Daily KBED (2022-3)'!AN99)/2</f>
        <v>12.2</v>
      </c>
      <c r="AE99">
        <f>('Daily KBOS (2022-3)'!AO99+'Daily KBED (2022-3)'!AO99)/2</f>
        <v>13.15</v>
      </c>
      <c r="AF99">
        <f>('Daily KBOS (2022-3)'!AP99+'Daily KBED (2022-3)'!AP99)/2</f>
        <v>14.100000000000001</v>
      </c>
      <c r="AG99">
        <f>('Daily KBOS (2022-3)'!AQ99+'Daily KBED (2022-3)'!AQ99)/2</f>
        <v>15.1</v>
      </c>
      <c r="AH99">
        <f>('Daily KBOS (2022-3)'!AR99+'Daily KBED (2022-3)'!AR99)/2</f>
        <v>16.100000000000001</v>
      </c>
    </row>
    <row r="100" spans="1:34" x14ac:dyDescent="0.25">
      <c r="A100" s="1">
        <v>44866</v>
      </c>
      <c r="B100">
        <f>('Daily KBOS (2022-3)'!B100+'Daily KBED (2022-3)'!B100)/2</f>
        <v>0</v>
      </c>
      <c r="C100">
        <f>('Daily KBOS (2022-3)'!C100+'Daily KBED (2022-3)'!C100)/2</f>
        <v>0</v>
      </c>
      <c r="D100">
        <f>('Daily KBOS (2022-3)'!D100+'Daily KBED (2022-3)'!D100)/2</f>
        <v>0</v>
      </c>
      <c r="E100">
        <f>('Daily KBOS (2022-3)'!E100+'Daily KBED (2022-3)'!E100)/2</f>
        <v>0</v>
      </c>
      <c r="F100">
        <f>('Daily KBOS (2022-3)'!F100+'Daily KBED (2022-3)'!F100)/2</f>
        <v>0</v>
      </c>
      <c r="G100">
        <f>('Daily KBOS (2022-3)'!G100+'Daily KBED (2022-3)'!G100)/2</f>
        <v>0</v>
      </c>
      <c r="H100">
        <f>('Daily KBOS (2022-3)'!H100+'Daily KBED (2022-3)'!H100)/2</f>
        <v>0</v>
      </c>
      <c r="I100">
        <f>('Daily KBOS (2022-3)'!I100+'Daily KBED (2022-3)'!I100)/2</f>
        <v>0</v>
      </c>
      <c r="J100">
        <f>('Daily KBOS (2022-3)'!J100+'Daily KBED (2022-3)'!J100)/2</f>
        <v>0</v>
      </c>
      <c r="K100">
        <f>('Daily KBOS (2022-3)'!K100+'Daily KBED (2022-3)'!K100)/2</f>
        <v>0</v>
      </c>
      <c r="L100">
        <f>('Daily KBOS (2022-3)'!L100+'Daily KBED (2022-3)'!L100)/2</f>
        <v>0</v>
      </c>
      <c r="M100">
        <f>('Daily KBOS (2022-3)'!M100+'Daily KBED (2022-3)'!M100)/2</f>
        <v>0</v>
      </c>
      <c r="N100">
        <f>('Daily KBOS (2022-3)'!N100+'Daily KBED (2022-3)'!N100)/2</f>
        <v>0</v>
      </c>
      <c r="O100">
        <f>('Daily KBOS (2022-3)'!T100+'Daily KBED (2022-3)'!T100)/2</f>
        <v>0</v>
      </c>
      <c r="P100">
        <f>('Daily KBOS (2022-3)'!U100+'Daily KBED (2022-3)'!U100)/2</f>
        <v>0</v>
      </c>
      <c r="Q100">
        <f>('Daily KBOS (2022-3)'!V100+'Daily KBED (2022-3)'!V100)/2</f>
        <v>0.05</v>
      </c>
      <c r="R100">
        <f>('Daily KBOS (2022-3)'!W100+'Daily KBED (2022-3)'!W100)/2</f>
        <v>0.1</v>
      </c>
      <c r="S100">
        <f>('Daily KBOS (2022-3)'!X100+'Daily KBED (2022-3)'!X100)/2</f>
        <v>0.1</v>
      </c>
      <c r="T100">
        <f>('Daily KBOS (2022-3)'!Y100+'Daily KBED (2022-3)'!Y100)/2</f>
        <v>0.2</v>
      </c>
      <c r="U100">
        <f>('Daily KBOS (2022-3)'!Z100+'Daily KBED (2022-3)'!Z100)/2</f>
        <v>0.39999999999999997</v>
      </c>
      <c r="V100">
        <f>('Daily KBOS (2022-3)'!AA100+'Daily KBED (2022-3)'!AA100)/2</f>
        <v>0.70000000000000007</v>
      </c>
      <c r="W100">
        <f>('Daily KBOS (2022-3)'!AG100+'Daily KBED (2022-3)'!AG100)/2</f>
        <v>1.1499999999999999</v>
      </c>
      <c r="X100">
        <f>('Daily KBOS (2022-3)'!AH100+'Daily KBED (2022-3)'!AH100)/2</f>
        <v>1.75</v>
      </c>
      <c r="Y100">
        <f>('Daily KBOS (2022-3)'!AI100+'Daily KBED (2022-3)'!AI100)/2</f>
        <v>2.2999999999999998</v>
      </c>
      <c r="Z100">
        <f>('Daily KBOS (2022-3)'!AJ100+'Daily KBED (2022-3)'!AJ100)/2</f>
        <v>3.05</v>
      </c>
      <c r="AA100">
        <f>('Daily KBOS (2022-3)'!AK100+'Daily KBED (2022-3)'!AK100)/2</f>
        <v>3.9000000000000004</v>
      </c>
      <c r="AB100">
        <f>('Daily KBOS (2022-3)'!AL100+'Daily KBED (2022-3)'!AL100)/2</f>
        <v>4.9000000000000004</v>
      </c>
      <c r="AC100">
        <f>('Daily KBOS (2022-3)'!AM100+'Daily KBED (2022-3)'!AM100)/2</f>
        <v>5.9</v>
      </c>
      <c r="AD100">
        <f>('Daily KBOS (2022-3)'!AN100+'Daily KBED (2022-3)'!AN100)/2</f>
        <v>6.9</v>
      </c>
      <c r="AE100">
        <f>('Daily KBOS (2022-3)'!AO100+'Daily KBED (2022-3)'!AO100)/2</f>
        <v>7.8999999999999995</v>
      </c>
      <c r="AF100">
        <f>('Daily KBOS (2022-3)'!AP100+'Daily KBED (2022-3)'!AP100)/2</f>
        <v>8.8999999999999986</v>
      </c>
      <c r="AG100">
        <f>('Daily KBOS (2022-3)'!AQ100+'Daily KBED (2022-3)'!AQ100)/2</f>
        <v>9.8999999999999986</v>
      </c>
      <c r="AH100">
        <f>('Daily KBOS (2022-3)'!AR100+'Daily KBED (2022-3)'!AR100)/2</f>
        <v>10.899999999999999</v>
      </c>
    </row>
    <row r="101" spans="1:34" x14ac:dyDescent="0.25">
      <c r="A101" s="1">
        <v>44867</v>
      </c>
      <c r="B101">
        <f>('Daily KBOS (2022-3)'!B101+'Daily KBED (2022-3)'!B101)/2</f>
        <v>0</v>
      </c>
      <c r="C101">
        <f>('Daily KBOS (2022-3)'!C101+'Daily KBED (2022-3)'!C101)/2</f>
        <v>0</v>
      </c>
      <c r="D101">
        <f>('Daily KBOS (2022-3)'!D101+'Daily KBED (2022-3)'!D101)/2</f>
        <v>0.05</v>
      </c>
      <c r="E101">
        <f>('Daily KBOS (2022-3)'!E101+'Daily KBED (2022-3)'!E101)/2</f>
        <v>0.05</v>
      </c>
      <c r="F101">
        <f>('Daily KBOS (2022-3)'!F101+'Daily KBED (2022-3)'!F101)/2</f>
        <v>0.1</v>
      </c>
      <c r="G101">
        <f>('Daily KBOS (2022-3)'!G101+'Daily KBED (2022-3)'!G101)/2</f>
        <v>0.15</v>
      </c>
      <c r="H101">
        <f>('Daily KBOS (2022-3)'!H101+'Daily KBED (2022-3)'!H101)/2</f>
        <v>0.2</v>
      </c>
      <c r="I101">
        <f>('Daily KBOS (2022-3)'!I101+'Daily KBED (2022-3)'!I101)/2</f>
        <v>0.3</v>
      </c>
      <c r="J101">
        <f>('Daily KBOS (2022-3)'!J101+'Daily KBED (2022-3)'!J101)/2</f>
        <v>0.4</v>
      </c>
      <c r="K101">
        <f>('Daily KBOS (2022-3)'!K101+'Daily KBED (2022-3)'!K101)/2</f>
        <v>0.55000000000000004</v>
      </c>
      <c r="L101">
        <f>('Daily KBOS (2022-3)'!L101+'Daily KBED (2022-3)'!L101)/2</f>
        <v>0.7</v>
      </c>
      <c r="M101">
        <f>('Daily KBOS (2022-3)'!M101+'Daily KBED (2022-3)'!M101)/2</f>
        <v>0.9</v>
      </c>
      <c r="N101">
        <f>('Daily KBOS (2022-3)'!N101+'Daily KBED (2022-3)'!N101)/2</f>
        <v>1.1000000000000001</v>
      </c>
      <c r="O101">
        <f>('Daily KBOS (2022-3)'!T101+'Daily KBED (2022-3)'!T101)/2</f>
        <v>1.35</v>
      </c>
      <c r="P101">
        <f>('Daily KBOS (2022-3)'!U101+'Daily KBED (2022-3)'!U101)/2</f>
        <v>1.65</v>
      </c>
      <c r="Q101">
        <f>('Daily KBOS (2022-3)'!V101+'Daily KBED (2022-3)'!V101)/2</f>
        <v>2</v>
      </c>
      <c r="R101">
        <f>('Daily KBOS (2022-3)'!W101+'Daily KBED (2022-3)'!W101)/2</f>
        <v>2.4</v>
      </c>
      <c r="S101">
        <f>('Daily KBOS (2022-3)'!X101+'Daily KBED (2022-3)'!X101)/2</f>
        <v>2.8499999999999996</v>
      </c>
      <c r="T101">
        <f>('Daily KBOS (2022-3)'!Y101+'Daily KBED (2022-3)'!Y101)/2</f>
        <v>3.4</v>
      </c>
      <c r="U101">
        <f>('Daily KBOS (2022-3)'!Z101+'Daily KBED (2022-3)'!Z101)/2</f>
        <v>3.9000000000000004</v>
      </c>
      <c r="V101">
        <f>('Daily KBOS (2022-3)'!AA101+'Daily KBED (2022-3)'!AA101)/2</f>
        <v>4.5</v>
      </c>
      <c r="W101">
        <f>('Daily KBOS (2022-3)'!AG101+'Daily KBED (2022-3)'!AG101)/2</f>
        <v>5.15</v>
      </c>
      <c r="X101">
        <f>('Daily KBOS (2022-3)'!AH101+'Daily KBED (2022-3)'!AH101)/2</f>
        <v>5.85</v>
      </c>
      <c r="Y101">
        <f>('Daily KBOS (2022-3)'!AI101+'Daily KBED (2022-3)'!AI101)/2</f>
        <v>6.55</v>
      </c>
      <c r="Z101">
        <f>('Daily KBOS (2022-3)'!AJ101+'Daily KBED (2022-3)'!AJ101)/2</f>
        <v>7.35</v>
      </c>
      <c r="AA101">
        <f>('Daily KBOS (2022-3)'!AK101+'Daily KBED (2022-3)'!AK101)/2</f>
        <v>8.0500000000000007</v>
      </c>
      <c r="AB101">
        <f>('Daily KBOS (2022-3)'!AL101+'Daily KBED (2022-3)'!AL101)/2</f>
        <v>8.8500000000000014</v>
      </c>
      <c r="AC101">
        <f>('Daily KBOS (2022-3)'!AM101+'Daily KBED (2022-3)'!AM101)/2</f>
        <v>9.65</v>
      </c>
      <c r="AD101">
        <f>('Daily KBOS (2022-3)'!AN101+'Daily KBED (2022-3)'!AN101)/2</f>
        <v>10.5</v>
      </c>
      <c r="AE101">
        <f>('Daily KBOS (2022-3)'!AO101+'Daily KBED (2022-3)'!AO101)/2</f>
        <v>11.399999999999999</v>
      </c>
      <c r="AF101">
        <f>('Daily KBOS (2022-3)'!AP101+'Daily KBED (2022-3)'!AP101)/2</f>
        <v>12.3</v>
      </c>
      <c r="AG101">
        <f>('Daily KBOS (2022-3)'!AQ101+'Daily KBED (2022-3)'!AQ101)/2</f>
        <v>13.25</v>
      </c>
      <c r="AH101">
        <f>('Daily KBOS (2022-3)'!AR101+'Daily KBED (2022-3)'!AR101)/2</f>
        <v>14.25</v>
      </c>
    </row>
    <row r="102" spans="1:34" x14ac:dyDescent="0.25">
      <c r="A102" s="1">
        <v>44868</v>
      </c>
      <c r="B102">
        <f>('Daily KBOS (2022-3)'!B102+'Daily KBED (2022-3)'!B102)/2</f>
        <v>0.75</v>
      </c>
      <c r="C102">
        <f>('Daily KBOS (2022-3)'!C102+'Daily KBED (2022-3)'!C102)/2</f>
        <v>0.95</v>
      </c>
      <c r="D102">
        <f>('Daily KBOS (2022-3)'!D102+'Daily KBED (2022-3)'!D102)/2</f>
        <v>1.1499999999999999</v>
      </c>
      <c r="E102">
        <f>('Daily KBOS (2022-3)'!E102+'Daily KBED (2022-3)'!E102)/2</f>
        <v>1.35</v>
      </c>
      <c r="F102">
        <f>('Daily KBOS (2022-3)'!F102+'Daily KBED (2022-3)'!F102)/2</f>
        <v>1.55</v>
      </c>
      <c r="G102">
        <f>('Daily KBOS (2022-3)'!G102+'Daily KBED (2022-3)'!G102)/2</f>
        <v>1.7</v>
      </c>
      <c r="H102">
        <f>('Daily KBOS (2022-3)'!H102+'Daily KBED (2022-3)'!H102)/2</f>
        <v>1.9</v>
      </c>
      <c r="I102">
        <f>('Daily KBOS (2022-3)'!I102+'Daily KBED (2022-3)'!I102)/2</f>
        <v>2.1</v>
      </c>
      <c r="J102">
        <f>('Daily KBOS (2022-3)'!J102+'Daily KBED (2022-3)'!J102)/2</f>
        <v>2.35</v>
      </c>
      <c r="K102">
        <f>('Daily KBOS (2022-3)'!K102+'Daily KBED (2022-3)'!K102)/2</f>
        <v>2.5499999999999998</v>
      </c>
      <c r="L102">
        <f>('Daily KBOS (2022-3)'!L102+'Daily KBED (2022-3)'!L102)/2</f>
        <v>2.85</v>
      </c>
      <c r="M102">
        <f>('Daily KBOS (2022-3)'!M102+'Daily KBED (2022-3)'!M102)/2</f>
        <v>3.2</v>
      </c>
      <c r="N102">
        <f>('Daily KBOS (2022-3)'!N102+'Daily KBED (2022-3)'!N102)/2</f>
        <v>3.6</v>
      </c>
      <c r="O102">
        <f>('Daily KBOS (2022-3)'!T102+'Daily KBED (2022-3)'!T102)/2</f>
        <v>4</v>
      </c>
      <c r="P102">
        <f>('Daily KBOS (2022-3)'!U102+'Daily KBED (2022-3)'!U102)/2</f>
        <v>4.45</v>
      </c>
      <c r="Q102">
        <f>('Daily KBOS (2022-3)'!V102+'Daily KBED (2022-3)'!V102)/2</f>
        <v>5</v>
      </c>
      <c r="R102">
        <f>('Daily KBOS (2022-3)'!W102+'Daily KBED (2022-3)'!W102)/2</f>
        <v>5.55</v>
      </c>
      <c r="S102">
        <f>('Daily KBOS (2022-3)'!X102+'Daily KBED (2022-3)'!X102)/2</f>
        <v>6.1499999999999995</v>
      </c>
      <c r="T102">
        <f>('Daily KBOS (2022-3)'!Y102+'Daily KBED (2022-3)'!Y102)/2</f>
        <v>6.8000000000000007</v>
      </c>
      <c r="U102">
        <f>('Daily KBOS (2022-3)'!Z102+'Daily KBED (2022-3)'!Z102)/2</f>
        <v>7.4499999999999993</v>
      </c>
      <c r="V102">
        <f>('Daily KBOS (2022-3)'!AA102+'Daily KBED (2022-3)'!AA102)/2</f>
        <v>8.1499999999999986</v>
      </c>
      <c r="W102">
        <f>('Daily KBOS (2022-3)'!AG102+'Daily KBED (2022-3)'!AG102)/2</f>
        <v>8.9499999999999993</v>
      </c>
      <c r="X102">
        <f>('Daily KBOS (2022-3)'!AH102+'Daily KBED (2022-3)'!AH102)/2</f>
        <v>9.8500000000000014</v>
      </c>
      <c r="Y102">
        <f>('Daily KBOS (2022-3)'!AI102+'Daily KBED (2022-3)'!AI102)/2</f>
        <v>10.7</v>
      </c>
      <c r="Z102">
        <f>('Daily KBOS (2022-3)'!AJ102+'Daily KBED (2022-3)'!AJ102)/2</f>
        <v>11.65</v>
      </c>
      <c r="AA102">
        <f>('Daily KBOS (2022-3)'!AK102+'Daily KBED (2022-3)'!AK102)/2</f>
        <v>12.55</v>
      </c>
      <c r="AB102">
        <f>('Daily KBOS (2022-3)'!AL102+'Daily KBED (2022-3)'!AL102)/2</f>
        <v>13.5</v>
      </c>
      <c r="AC102">
        <f>('Daily KBOS (2022-3)'!AM102+'Daily KBED (2022-3)'!AM102)/2</f>
        <v>14.399999999999999</v>
      </c>
      <c r="AD102">
        <f>('Daily KBOS (2022-3)'!AN102+'Daily KBED (2022-3)'!AN102)/2</f>
        <v>15.399999999999999</v>
      </c>
      <c r="AE102">
        <f>('Daily KBOS (2022-3)'!AO102+'Daily KBED (2022-3)'!AO102)/2</f>
        <v>16.350000000000001</v>
      </c>
      <c r="AF102">
        <f>('Daily KBOS (2022-3)'!AP102+'Daily KBED (2022-3)'!AP102)/2</f>
        <v>17.350000000000001</v>
      </c>
      <c r="AG102">
        <f>('Daily KBOS (2022-3)'!AQ102+'Daily KBED (2022-3)'!AQ102)/2</f>
        <v>18.350000000000001</v>
      </c>
      <c r="AH102">
        <f>('Daily KBOS (2022-3)'!AR102+'Daily KBED (2022-3)'!AR102)/2</f>
        <v>19.350000000000001</v>
      </c>
    </row>
    <row r="103" spans="1:34" x14ac:dyDescent="0.25">
      <c r="A103" s="1">
        <v>44869</v>
      </c>
      <c r="B103">
        <f>('Daily KBOS (2022-3)'!B103+'Daily KBED (2022-3)'!B103)/2</f>
        <v>0</v>
      </c>
      <c r="C103">
        <f>('Daily KBOS (2022-3)'!C103+'Daily KBED (2022-3)'!C103)/2</f>
        <v>0</v>
      </c>
      <c r="D103">
        <f>('Daily KBOS (2022-3)'!D103+'Daily KBED (2022-3)'!D103)/2</f>
        <v>0</v>
      </c>
      <c r="E103">
        <f>('Daily KBOS (2022-3)'!E103+'Daily KBED (2022-3)'!E103)/2</f>
        <v>0</v>
      </c>
      <c r="F103">
        <f>('Daily KBOS (2022-3)'!F103+'Daily KBED (2022-3)'!F103)/2</f>
        <v>0</v>
      </c>
      <c r="G103">
        <f>('Daily KBOS (2022-3)'!G103+'Daily KBED (2022-3)'!G103)/2</f>
        <v>0</v>
      </c>
      <c r="H103">
        <f>('Daily KBOS (2022-3)'!H103+'Daily KBED (2022-3)'!H103)/2</f>
        <v>0</v>
      </c>
      <c r="I103">
        <f>('Daily KBOS (2022-3)'!I103+'Daily KBED (2022-3)'!I103)/2</f>
        <v>0</v>
      </c>
      <c r="J103">
        <f>('Daily KBOS (2022-3)'!J103+'Daily KBED (2022-3)'!J103)/2</f>
        <v>0</v>
      </c>
      <c r="K103">
        <f>('Daily KBOS (2022-3)'!K103+'Daily KBED (2022-3)'!K103)/2</f>
        <v>0</v>
      </c>
      <c r="L103">
        <f>('Daily KBOS (2022-3)'!L103+'Daily KBED (2022-3)'!L103)/2</f>
        <v>0.1</v>
      </c>
      <c r="M103">
        <f>('Daily KBOS (2022-3)'!M103+'Daily KBED (2022-3)'!M103)/2</f>
        <v>0.3</v>
      </c>
      <c r="N103">
        <f>('Daily KBOS (2022-3)'!N103+'Daily KBED (2022-3)'!N103)/2</f>
        <v>0.45</v>
      </c>
      <c r="O103">
        <f>('Daily KBOS (2022-3)'!T103+'Daily KBED (2022-3)'!T103)/2</f>
        <v>0.75</v>
      </c>
      <c r="P103">
        <f>('Daily KBOS (2022-3)'!U103+'Daily KBED (2022-3)'!U103)/2</f>
        <v>1.1000000000000001</v>
      </c>
      <c r="Q103">
        <f>('Daily KBOS (2022-3)'!V103+'Daily KBED (2022-3)'!V103)/2</f>
        <v>1.4500000000000002</v>
      </c>
      <c r="R103">
        <f>('Daily KBOS (2022-3)'!W103+'Daily KBED (2022-3)'!W103)/2</f>
        <v>1.85</v>
      </c>
      <c r="S103">
        <f>('Daily KBOS (2022-3)'!X103+'Daily KBED (2022-3)'!X103)/2</f>
        <v>2.25</v>
      </c>
      <c r="T103">
        <f>('Daily KBOS (2022-3)'!Y103+'Daily KBED (2022-3)'!Y103)/2</f>
        <v>2.65</v>
      </c>
      <c r="U103">
        <f>('Daily KBOS (2022-3)'!Z103+'Daily KBED (2022-3)'!Z103)/2</f>
        <v>3.05</v>
      </c>
      <c r="V103">
        <f>('Daily KBOS (2022-3)'!AA103+'Daily KBED (2022-3)'!AA103)/2</f>
        <v>3.5</v>
      </c>
      <c r="W103">
        <f>('Daily KBOS (2022-3)'!AG103+'Daily KBED (2022-3)'!AG103)/2</f>
        <v>3.95</v>
      </c>
      <c r="X103">
        <f>('Daily KBOS (2022-3)'!AH103+'Daily KBED (2022-3)'!AH103)/2</f>
        <v>4.45</v>
      </c>
      <c r="Y103">
        <f>('Daily KBOS (2022-3)'!AI103+'Daily KBED (2022-3)'!AI103)/2</f>
        <v>5</v>
      </c>
      <c r="Z103">
        <f>('Daily KBOS (2022-3)'!AJ103+'Daily KBED (2022-3)'!AJ103)/2</f>
        <v>5.6</v>
      </c>
      <c r="AA103">
        <f>('Daily KBOS (2022-3)'!AK103+'Daily KBED (2022-3)'!AK103)/2</f>
        <v>6.3</v>
      </c>
      <c r="AB103">
        <f>('Daily KBOS (2022-3)'!AL103+'Daily KBED (2022-3)'!AL103)/2</f>
        <v>6.9499999999999993</v>
      </c>
      <c r="AC103">
        <f>('Daily KBOS (2022-3)'!AM103+'Daily KBED (2022-3)'!AM103)/2</f>
        <v>7.65</v>
      </c>
      <c r="AD103">
        <f>('Daily KBOS (2022-3)'!AN103+'Daily KBED (2022-3)'!AN103)/2</f>
        <v>8.4</v>
      </c>
      <c r="AE103">
        <f>('Daily KBOS (2022-3)'!AO103+'Daily KBED (2022-3)'!AO103)/2</f>
        <v>9.15</v>
      </c>
      <c r="AF103">
        <f>('Daily KBOS (2022-3)'!AP103+'Daily KBED (2022-3)'!AP103)/2</f>
        <v>9.9499999999999993</v>
      </c>
      <c r="AG103">
        <f>('Daily KBOS (2022-3)'!AQ103+'Daily KBED (2022-3)'!AQ103)/2</f>
        <v>10.75</v>
      </c>
      <c r="AH103">
        <f>('Daily KBOS (2022-3)'!AR103+'Daily KBED (2022-3)'!AR103)/2</f>
        <v>11.65</v>
      </c>
    </row>
    <row r="104" spans="1:34" x14ac:dyDescent="0.25">
      <c r="A104" s="1">
        <v>44870</v>
      </c>
      <c r="B104">
        <f>('Daily KBOS (2022-3)'!B104+'Daily KBED (2022-3)'!B104)/2</f>
        <v>0</v>
      </c>
      <c r="C104">
        <f>('Daily KBOS (2022-3)'!C104+'Daily KBED (2022-3)'!C104)/2</f>
        <v>0</v>
      </c>
      <c r="D104">
        <f>('Daily KBOS (2022-3)'!D104+'Daily KBED (2022-3)'!D104)/2</f>
        <v>0</v>
      </c>
      <c r="E104">
        <f>('Daily KBOS (2022-3)'!E104+'Daily KBED (2022-3)'!E104)/2</f>
        <v>0</v>
      </c>
      <c r="F104">
        <f>('Daily KBOS (2022-3)'!F104+'Daily KBED (2022-3)'!F104)/2</f>
        <v>0</v>
      </c>
      <c r="G104">
        <f>('Daily KBOS (2022-3)'!G104+'Daily KBED (2022-3)'!G104)/2</f>
        <v>0</v>
      </c>
      <c r="H104">
        <f>('Daily KBOS (2022-3)'!H104+'Daily KBED (2022-3)'!H104)/2</f>
        <v>0</v>
      </c>
      <c r="I104">
        <f>('Daily KBOS (2022-3)'!I104+'Daily KBED (2022-3)'!I104)/2</f>
        <v>0</v>
      </c>
      <c r="J104">
        <f>('Daily KBOS (2022-3)'!J104+'Daily KBED (2022-3)'!J104)/2</f>
        <v>0</v>
      </c>
      <c r="K104">
        <f>('Daily KBOS (2022-3)'!K104+'Daily KBED (2022-3)'!K104)/2</f>
        <v>0</v>
      </c>
      <c r="L104">
        <f>('Daily KBOS (2022-3)'!L104+'Daily KBED (2022-3)'!L104)/2</f>
        <v>0</v>
      </c>
      <c r="M104">
        <f>('Daily KBOS (2022-3)'!M104+'Daily KBED (2022-3)'!M104)/2</f>
        <v>0</v>
      </c>
      <c r="N104">
        <f>('Daily KBOS (2022-3)'!N104+'Daily KBED (2022-3)'!N104)/2</f>
        <v>0</v>
      </c>
      <c r="O104">
        <f>('Daily KBOS (2022-3)'!T104+'Daily KBED (2022-3)'!T104)/2</f>
        <v>0</v>
      </c>
      <c r="P104">
        <f>('Daily KBOS (2022-3)'!U104+'Daily KBED (2022-3)'!U104)/2</f>
        <v>0</v>
      </c>
      <c r="Q104">
        <f>('Daily KBOS (2022-3)'!V104+'Daily KBED (2022-3)'!V104)/2</f>
        <v>0</v>
      </c>
      <c r="R104">
        <f>('Daily KBOS (2022-3)'!W104+'Daily KBED (2022-3)'!W104)/2</f>
        <v>0</v>
      </c>
      <c r="S104">
        <f>('Daily KBOS (2022-3)'!X104+'Daily KBED (2022-3)'!X104)/2</f>
        <v>0.05</v>
      </c>
      <c r="T104">
        <f>('Daily KBOS (2022-3)'!Y104+'Daily KBED (2022-3)'!Y104)/2</f>
        <v>0.1</v>
      </c>
      <c r="U104">
        <f>('Daily KBOS (2022-3)'!Z104+'Daily KBED (2022-3)'!Z104)/2</f>
        <v>0.2</v>
      </c>
      <c r="V104">
        <f>('Daily KBOS (2022-3)'!AA104+'Daily KBED (2022-3)'!AA104)/2</f>
        <v>0.35</v>
      </c>
      <c r="W104">
        <f>('Daily KBOS (2022-3)'!AG104+'Daily KBED (2022-3)'!AG104)/2</f>
        <v>0.65</v>
      </c>
      <c r="X104">
        <f>('Daily KBOS (2022-3)'!AH104+'Daily KBED (2022-3)'!AH104)/2</f>
        <v>1</v>
      </c>
      <c r="Y104">
        <f>('Daily KBOS (2022-3)'!AI104+'Daily KBED (2022-3)'!AI104)/2</f>
        <v>1.35</v>
      </c>
      <c r="Z104">
        <f>('Daily KBOS (2022-3)'!AJ104+'Daily KBED (2022-3)'!AJ104)/2</f>
        <v>1.75</v>
      </c>
      <c r="AA104">
        <f>('Daily KBOS (2022-3)'!AK104+'Daily KBED (2022-3)'!AK104)/2</f>
        <v>2.1</v>
      </c>
      <c r="AB104">
        <f>('Daily KBOS (2022-3)'!AL104+'Daily KBED (2022-3)'!AL104)/2</f>
        <v>2.5</v>
      </c>
      <c r="AC104">
        <f>('Daily KBOS (2022-3)'!AM104+'Daily KBED (2022-3)'!AM104)/2</f>
        <v>3</v>
      </c>
      <c r="AD104">
        <f>('Daily KBOS (2022-3)'!AN104+'Daily KBED (2022-3)'!AN104)/2</f>
        <v>3.55</v>
      </c>
      <c r="AE104">
        <f>('Daily KBOS (2022-3)'!AO104+'Daily KBED (2022-3)'!AO104)/2</f>
        <v>4.0999999999999996</v>
      </c>
      <c r="AF104">
        <f>('Daily KBOS (2022-3)'!AP104+'Daily KBED (2022-3)'!AP104)/2</f>
        <v>4.75</v>
      </c>
      <c r="AG104">
        <f>('Daily KBOS (2022-3)'!AQ104+'Daily KBED (2022-3)'!AQ104)/2</f>
        <v>5.4</v>
      </c>
      <c r="AH104">
        <f>('Daily KBOS (2022-3)'!AR104+'Daily KBED (2022-3)'!AR104)/2</f>
        <v>6.05</v>
      </c>
    </row>
    <row r="105" spans="1:34" x14ac:dyDescent="0.25">
      <c r="A105" s="1">
        <v>44871</v>
      </c>
      <c r="B105">
        <f>('Daily KBOS (2022-3)'!B105+'Daily KBED (2022-3)'!B105)/2</f>
        <v>0</v>
      </c>
      <c r="C105">
        <f>('Daily KBOS (2022-3)'!C105+'Daily KBED (2022-3)'!C105)/2</f>
        <v>0</v>
      </c>
      <c r="D105">
        <f>('Daily KBOS (2022-3)'!D105+'Daily KBED (2022-3)'!D105)/2</f>
        <v>0</v>
      </c>
      <c r="E105">
        <f>('Daily KBOS (2022-3)'!E105+'Daily KBED (2022-3)'!E105)/2</f>
        <v>0</v>
      </c>
      <c r="F105">
        <f>('Daily KBOS (2022-3)'!F105+'Daily KBED (2022-3)'!F105)/2</f>
        <v>0</v>
      </c>
      <c r="G105">
        <f>('Daily KBOS (2022-3)'!G105+'Daily KBED (2022-3)'!G105)/2</f>
        <v>0</v>
      </c>
      <c r="H105">
        <f>('Daily KBOS (2022-3)'!H105+'Daily KBED (2022-3)'!H105)/2</f>
        <v>0</v>
      </c>
      <c r="I105">
        <f>('Daily KBOS (2022-3)'!I105+'Daily KBED (2022-3)'!I105)/2</f>
        <v>0</v>
      </c>
      <c r="J105">
        <f>('Daily KBOS (2022-3)'!J105+'Daily KBED (2022-3)'!J105)/2</f>
        <v>0</v>
      </c>
      <c r="K105">
        <f>('Daily KBOS (2022-3)'!K105+'Daily KBED (2022-3)'!K105)/2</f>
        <v>0</v>
      </c>
      <c r="L105">
        <f>('Daily KBOS (2022-3)'!L105+'Daily KBED (2022-3)'!L105)/2</f>
        <v>0</v>
      </c>
      <c r="M105">
        <f>('Daily KBOS (2022-3)'!M105+'Daily KBED (2022-3)'!M105)/2</f>
        <v>0</v>
      </c>
      <c r="N105">
        <f>('Daily KBOS (2022-3)'!N105+'Daily KBED (2022-3)'!N105)/2</f>
        <v>0</v>
      </c>
      <c r="O105">
        <f>('Daily KBOS (2022-3)'!T105+'Daily KBED (2022-3)'!T105)/2</f>
        <v>0</v>
      </c>
      <c r="P105">
        <f>('Daily KBOS (2022-3)'!U105+'Daily KBED (2022-3)'!U105)/2</f>
        <v>0</v>
      </c>
      <c r="Q105">
        <f>('Daily KBOS (2022-3)'!V105+'Daily KBED (2022-3)'!V105)/2</f>
        <v>0</v>
      </c>
      <c r="R105">
        <f>('Daily KBOS (2022-3)'!W105+'Daily KBED (2022-3)'!W105)/2</f>
        <v>0</v>
      </c>
      <c r="S105">
        <f>('Daily KBOS (2022-3)'!X105+'Daily KBED (2022-3)'!X105)/2</f>
        <v>0</v>
      </c>
      <c r="T105">
        <f>('Daily KBOS (2022-3)'!Y105+'Daily KBED (2022-3)'!Y105)/2</f>
        <v>0</v>
      </c>
      <c r="U105">
        <f>('Daily KBOS (2022-3)'!Z105+'Daily KBED (2022-3)'!Z105)/2</f>
        <v>0</v>
      </c>
      <c r="V105">
        <f>('Daily KBOS (2022-3)'!AA105+'Daily KBED (2022-3)'!AA105)/2</f>
        <v>0</v>
      </c>
      <c r="W105">
        <f>('Daily KBOS (2022-3)'!AG105+'Daily KBED (2022-3)'!AG105)/2</f>
        <v>0</v>
      </c>
      <c r="X105">
        <f>('Daily KBOS (2022-3)'!AH105+'Daily KBED (2022-3)'!AH105)/2</f>
        <v>0</v>
      </c>
      <c r="Y105">
        <f>('Daily KBOS (2022-3)'!AI105+'Daily KBED (2022-3)'!AI105)/2</f>
        <v>0</v>
      </c>
      <c r="Z105">
        <f>('Daily KBOS (2022-3)'!AJ105+'Daily KBED (2022-3)'!AJ105)/2</f>
        <v>0</v>
      </c>
      <c r="AA105">
        <f>('Daily KBOS (2022-3)'!AK105+'Daily KBED (2022-3)'!AK105)/2</f>
        <v>0</v>
      </c>
      <c r="AB105">
        <f>('Daily KBOS (2022-3)'!AL105+'Daily KBED (2022-3)'!AL105)/2</f>
        <v>0</v>
      </c>
      <c r="AC105">
        <f>('Daily KBOS (2022-3)'!AM105+'Daily KBED (2022-3)'!AM105)/2</f>
        <v>0</v>
      </c>
      <c r="AD105">
        <f>('Daily KBOS (2022-3)'!AN105+'Daily KBED (2022-3)'!AN105)/2</f>
        <v>0.1</v>
      </c>
      <c r="AE105">
        <f>('Daily KBOS (2022-3)'!AO105+'Daily KBED (2022-3)'!AO105)/2</f>
        <v>0.5</v>
      </c>
      <c r="AF105">
        <f>('Daily KBOS (2022-3)'!AP105+'Daily KBED (2022-3)'!AP105)/2</f>
        <v>1</v>
      </c>
      <c r="AG105">
        <f>('Daily KBOS (2022-3)'!AQ105+'Daily KBED (2022-3)'!AQ105)/2</f>
        <v>1.65</v>
      </c>
      <c r="AH105">
        <f>('Daily KBOS (2022-3)'!AR105+'Daily KBED (2022-3)'!AR105)/2</f>
        <v>2.2999999999999998</v>
      </c>
    </row>
    <row r="106" spans="1:34" x14ac:dyDescent="0.25">
      <c r="A106" s="1">
        <v>44872</v>
      </c>
      <c r="B106">
        <f>('Daily KBOS (2022-3)'!B106+'Daily KBED (2022-3)'!B106)/2</f>
        <v>0</v>
      </c>
      <c r="C106">
        <f>('Daily KBOS (2022-3)'!C106+'Daily KBED (2022-3)'!C106)/2</f>
        <v>0</v>
      </c>
      <c r="D106">
        <f>('Daily KBOS (2022-3)'!D106+'Daily KBED (2022-3)'!D106)/2</f>
        <v>0</v>
      </c>
      <c r="E106">
        <f>('Daily KBOS (2022-3)'!E106+'Daily KBED (2022-3)'!E106)/2</f>
        <v>0</v>
      </c>
      <c r="F106">
        <f>('Daily KBOS (2022-3)'!F106+'Daily KBED (2022-3)'!F106)/2</f>
        <v>0</v>
      </c>
      <c r="G106">
        <f>('Daily KBOS (2022-3)'!G106+'Daily KBED (2022-3)'!G106)/2</f>
        <v>0</v>
      </c>
      <c r="H106">
        <f>('Daily KBOS (2022-3)'!H106+'Daily KBED (2022-3)'!H106)/2</f>
        <v>0</v>
      </c>
      <c r="I106">
        <f>('Daily KBOS (2022-3)'!I106+'Daily KBED (2022-3)'!I106)/2</f>
        <v>0</v>
      </c>
      <c r="J106">
        <f>('Daily KBOS (2022-3)'!J106+'Daily KBED (2022-3)'!J106)/2</f>
        <v>0</v>
      </c>
      <c r="K106">
        <f>('Daily KBOS (2022-3)'!K106+'Daily KBED (2022-3)'!K106)/2</f>
        <v>0</v>
      </c>
      <c r="L106">
        <f>('Daily KBOS (2022-3)'!L106+'Daily KBED (2022-3)'!L106)/2</f>
        <v>0</v>
      </c>
      <c r="M106">
        <f>('Daily KBOS (2022-3)'!M106+'Daily KBED (2022-3)'!M106)/2</f>
        <v>0</v>
      </c>
      <c r="N106">
        <f>('Daily KBOS (2022-3)'!N106+'Daily KBED (2022-3)'!N106)/2</f>
        <v>0</v>
      </c>
      <c r="O106">
        <f>('Daily KBOS (2022-3)'!T106+'Daily KBED (2022-3)'!T106)/2</f>
        <v>0</v>
      </c>
      <c r="P106">
        <f>('Daily KBOS (2022-3)'!U106+'Daily KBED (2022-3)'!U106)/2</f>
        <v>0</v>
      </c>
      <c r="Q106">
        <f>('Daily KBOS (2022-3)'!V106+'Daily KBED (2022-3)'!V106)/2</f>
        <v>0.05</v>
      </c>
      <c r="R106">
        <f>('Daily KBOS (2022-3)'!W106+'Daily KBED (2022-3)'!W106)/2</f>
        <v>0.1</v>
      </c>
      <c r="S106">
        <f>('Daily KBOS (2022-3)'!X106+'Daily KBED (2022-3)'!X106)/2</f>
        <v>0.15</v>
      </c>
      <c r="T106">
        <f>('Daily KBOS (2022-3)'!Y106+'Daily KBED (2022-3)'!Y106)/2</f>
        <v>0.25</v>
      </c>
      <c r="U106">
        <f>('Daily KBOS (2022-3)'!Z106+'Daily KBED (2022-3)'!Z106)/2</f>
        <v>0.35</v>
      </c>
      <c r="V106">
        <f>('Daily KBOS (2022-3)'!AA106+'Daily KBED (2022-3)'!AA106)/2</f>
        <v>0.5</v>
      </c>
      <c r="W106">
        <f>('Daily KBOS (2022-3)'!AG106+'Daily KBED (2022-3)'!AG106)/2</f>
        <v>0.60000000000000009</v>
      </c>
      <c r="X106">
        <f>('Daily KBOS (2022-3)'!AH106+'Daily KBED (2022-3)'!AH106)/2</f>
        <v>0.75</v>
      </c>
      <c r="Y106">
        <f>('Daily KBOS (2022-3)'!AI106+'Daily KBED (2022-3)'!AI106)/2</f>
        <v>0.95</v>
      </c>
      <c r="Z106">
        <f>('Daily KBOS (2022-3)'!AJ106+'Daily KBED (2022-3)'!AJ106)/2</f>
        <v>1.1000000000000001</v>
      </c>
      <c r="AA106">
        <f>('Daily KBOS (2022-3)'!AK106+'Daily KBED (2022-3)'!AK106)/2</f>
        <v>1.3</v>
      </c>
      <c r="AB106">
        <f>('Daily KBOS (2022-3)'!AL106+'Daily KBED (2022-3)'!AL106)/2</f>
        <v>1.5499999999999998</v>
      </c>
      <c r="AC106">
        <f>('Daily KBOS (2022-3)'!AM106+'Daily KBED (2022-3)'!AM106)/2</f>
        <v>1.75</v>
      </c>
      <c r="AD106">
        <f>('Daily KBOS (2022-3)'!AN106+'Daily KBED (2022-3)'!AN106)/2</f>
        <v>2.0499999999999998</v>
      </c>
      <c r="AE106">
        <f>('Daily KBOS (2022-3)'!AO106+'Daily KBED (2022-3)'!AO106)/2</f>
        <v>2.5</v>
      </c>
      <c r="AF106">
        <f>('Daily KBOS (2022-3)'!AP106+'Daily KBED (2022-3)'!AP106)/2</f>
        <v>2.95</v>
      </c>
      <c r="AG106">
        <f>('Daily KBOS (2022-3)'!AQ106+'Daily KBED (2022-3)'!AQ106)/2</f>
        <v>3.55</v>
      </c>
      <c r="AH106">
        <f>('Daily KBOS (2022-3)'!AR106+'Daily KBED (2022-3)'!AR106)/2</f>
        <v>4.3000000000000007</v>
      </c>
    </row>
    <row r="107" spans="1:34" x14ac:dyDescent="0.25">
      <c r="A107" s="1">
        <v>44873</v>
      </c>
      <c r="B107">
        <f>('Daily KBOS (2022-3)'!B107+'Daily KBED (2022-3)'!B107)/2</f>
        <v>0.05</v>
      </c>
      <c r="C107">
        <f>('Daily KBOS (2022-3)'!C107+'Daily KBED (2022-3)'!C107)/2</f>
        <v>0.1</v>
      </c>
      <c r="D107">
        <f>('Daily KBOS (2022-3)'!D107+'Daily KBED (2022-3)'!D107)/2</f>
        <v>0.15</v>
      </c>
      <c r="E107">
        <f>('Daily KBOS (2022-3)'!E107+'Daily KBED (2022-3)'!E107)/2</f>
        <v>0.3</v>
      </c>
      <c r="F107">
        <f>('Daily KBOS (2022-3)'!F107+'Daily KBED (2022-3)'!F107)/2</f>
        <v>0.44999999999999996</v>
      </c>
      <c r="G107">
        <f>('Daily KBOS (2022-3)'!G107+'Daily KBED (2022-3)'!G107)/2</f>
        <v>0.6</v>
      </c>
      <c r="H107">
        <f>('Daily KBOS (2022-3)'!H107+'Daily KBED (2022-3)'!H107)/2</f>
        <v>0.85</v>
      </c>
      <c r="I107">
        <f>('Daily KBOS (2022-3)'!I107+'Daily KBED (2022-3)'!I107)/2</f>
        <v>1.1499999999999999</v>
      </c>
      <c r="J107">
        <f>('Daily KBOS (2022-3)'!J107+'Daily KBED (2022-3)'!J107)/2</f>
        <v>1.5</v>
      </c>
      <c r="K107">
        <f>('Daily KBOS (2022-3)'!K107+'Daily KBED (2022-3)'!K107)/2</f>
        <v>1.9500000000000002</v>
      </c>
      <c r="L107">
        <f>('Daily KBOS (2022-3)'!L107+'Daily KBED (2022-3)'!L107)/2</f>
        <v>2.5</v>
      </c>
      <c r="M107">
        <f>('Daily KBOS (2022-3)'!M107+'Daily KBED (2022-3)'!M107)/2</f>
        <v>3.05</v>
      </c>
      <c r="N107">
        <f>('Daily KBOS (2022-3)'!N107+'Daily KBED (2022-3)'!N107)/2</f>
        <v>3.75</v>
      </c>
      <c r="O107">
        <f>('Daily KBOS (2022-3)'!T107+'Daily KBED (2022-3)'!T107)/2</f>
        <v>4.4499999999999993</v>
      </c>
      <c r="P107">
        <f>('Daily KBOS (2022-3)'!U107+'Daily KBED (2022-3)'!U107)/2</f>
        <v>5.3</v>
      </c>
      <c r="Q107">
        <f>('Daily KBOS (2022-3)'!V107+'Daily KBED (2022-3)'!V107)/2</f>
        <v>6.2</v>
      </c>
      <c r="R107">
        <f>('Daily KBOS (2022-3)'!W107+'Daily KBED (2022-3)'!W107)/2</f>
        <v>7.2</v>
      </c>
      <c r="S107">
        <f>('Daily KBOS (2022-3)'!X107+'Daily KBED (2022-3)'!X107)/2</f>
        <v>8.1999999999999993</v>
      </c>
      <c r="T107">
        <f>('Daily KBOS (2022-3)'!Y107+'Daily KBED (2022-3)'!Y107)/2</f>
        <v>9.1999999999999993</v>
      </c>
      <c r="U107">
        <f>('Daily KBOS (2022-3)'!Z107+'Daily KBED (2022-3)'!Z107)/2</f>
        <v>10.199999999999999</v>
      </c>
      <c r="V107">
        <f>('Daily KBOS (2022-3)'!AA107+'Daily KBED (2022-3)'!AA107)/2</f>
        <v>11.2</v>
      </c>
      <c r="W107">
        <f>('Daily KBOS (2022-3)'!AG107+'Daily KBED (2022-3)'!AG107)/2</f>
        <v>12.2</v>
      </c>
      <c r="X107">
        <f>('Daily KBOS (2022-3)'!AH107+'Daily KBED (2022-3)'!AH107)/2</f>
        <v>13.2</v>
      </c>
      <c r="Y107">
        <f>('Daily KBOS (2022-3)'!AI107+'Daily KBED (2022-3)'!AI107)/2</f>
        <v>14.2</v>
      </c>
      <c r="Z107">
        <f>('Daily KBOS (2022-3)'!AJ107+'Daily KBED (2022-3)'!AJ107)/2</f>
        <v>15.2</v>
      </c>
      <c r="AA107">
        <f>('Daily KBOS (2022-3)'!AK107+'Daily KBED (2022-3)'!AK107)/2</f>
        <v>16.2</v>
      </c>
      <c r="AB107">
        <f>('Daily KBOS (2022-3)'!AL107+'Daily KBED (2022-3)'!AL107)/2</f>
        <v>17.2</v>
      </c>
      <c r="AC107">
        <f>('Daily KBOS (2022-3)'!AM107+'Daily KBED (2022-3)'!AM107)/2</f>
        <v>18.2</v>
      </c>
      <c r="AD107">
        <f>('Daily KBOS (2022-3)'!AN107+'Daily KBED (2022-3)'!AN107)/2</f>
        <v>19.2</v>
      </c>
      <c r="AE107">
        <f>('Daily KBOS (2022-3)'!AO107+'Daily KBED (2022-3)'!AO107)/2</f>
        <v>20.2</v>
      </c>
      <c r="AF107">
        <f>('Daily KBOS (2022-3)'!AP107+'Daily KBED (2022-3)'!AP107)/2</f>
        <v>21.2</v>
      </c>
      <c r="AG107">
        <f>('Daily KBOS (2022-3)'!AQ107+'Daily KBED (2022-3)'!AQ107)/2</f>
        <v>22.2</v>
      </c>
      <c r="AH107">
        <f>('Daily KBOS (2022-3)'!AR107+'Daily KBED (2022-3)'!AR107)/2</f>
        <v>23.2</v>
      </c>
    </row>
    <row r="108" spans="1:34" x14ac:dyDescent="0.25">
      <c r="A108" s="1">
        <v>44874</v>
      </c>
      <c r="B108">
        <f>('Daily KBOS (2022-3)'!B108+'Daily KBED (2022-3)'!B108)/2</f>
        <v>1.7</v>
      </c>
      <c r="C108">
        <f>('Daily KBOS (2022-3)'!C108+'Daily KBED (2022-3)'!C108)/2</f>
        <v>2.1</v>
      </c>
      <c r="D108">
        <f>('Daily KBOS (2022-3)'!D108+'Daily KBED (2022-3)'!D108)/2</f>
        <v>2.4500000000000002</v>
      </c>
      <c r="E108">
        <f>('Daily KBOS (2022-3)'!E108+'Daily KBED (2022-3)'!E108)/2</f>
        <v>2.8499999999999996</v>
      </c>
      <c r="F108">
        <f>('Daily KBOS (2022-3)'!F108+'Daily KBED (2022-3)'!F108)/2</f>
        <v>3.3</v>
      </c>
      <c r="G108">
        <f>('Daily KBOS (2022-3)'!G108+'Daily KBED (2022-3)'!G108)/2</f>
        <v>3.85</v>
      </c>
      <c r="H108">
        <f>('Daily KBOS (2022-3)'!H108+'Daily KBED (2022-3)'!H108)/2</f>
        <v>4.4000000000000004</v>
      </c>
      <c r="I108">
        <f>('Daily KBOS (2022-3)'!I108+'Daily KBED (2022-3)'!I108)/2</f>
        <v>5.0500000000000007</v>
      </c>
      <c r="J108">
        <f>('Daily KBOS (2022-3)'!J108+'Daily KBED (2022-3)'!J108)/2</f>
        <v>5.8</v>
      </c>
      <c r="K108">
        <f>('Daily KBOS (2022-3)'!K108+'Daily KBED (2022-3)'!K108)/2</f>
        <v>6.65</v>
      </c>
      <c r="L108">
        <f>('Daily KBOS (2022-3)'!L108+'Daily KBED (2022-3)'!L108)/2</f>
        <v>7.55</v>
      </c>
      <c r="M108">
        <f>('Daily KBOS (2022-3)'!M108+'Daily KBED (2022-3)'!M108)/2</f>
        <v>8.4499999999999993</v>
      </c>
      <c r="N108">
        <f>('Daily KBOS (2022-3)'!N108+'Daily KBED (2022-3)'!N108)/2</f>
        <v>9.4</v>
      </c>
      <c r="O108">
        <f>('Daily KBOS (2022-3)'!T108+'Daily KBED (2022-3)'!T108)/2</f>
        <v>10.350000000000001</v>
      </c>
      <c r="P108">
        <f>('Daily KBOS (2022-3)'!U108+'Daily KBED (2022-3)'!U108)/2</f>
        <v>11.350000000000001</v>
      </c>
      <c r="Q108">
        <f>('Daily KBOS (2022-3)'!V108+'Daily KBED (2022-3)'!V108)/2</f>
        <v>12.350000000000001</v>
      </c>
      <c r="R108">
        <f>('Daily KBOS (2022-3)'!W108+'Daily KBED (2022-3)'!W108)/2</f>
        <v>13.350000000000001</v>
      </c>
      <c r="S108">
        <f>('Daily KBOS (2022-3)'!X108+'Daily KBED (2022-3)'!X108)/2</f>
        <v>14.350000000000001</v>
      </c>
      <c r="T108">
        <f>('Daily KBOS (2022-3)'!Y108+'Daily KBED (2022-3)'!Y108)/2</f>
        <v>15.350000000000001</v>
      </c>
      <c r="U108">
        <f>('Daily KBOS (2022-3)'!Z108+'Daily KBED (2022-3)'!Z108)/2</f>
        <v>16.350000000000001</v>
      </c>
      <c r="V108">
        <f>('Daily KBOS (2022-3)'!AA108+'Daily KBED (2022-3)'!AA108)/2</f>
        <v>17.350000000000001</v>
      </c>
      <c r="W108">
        <f>('Daily KBOS (2022-3)'!AG108+'Daily KBED (2022-3)'!AG108)/2</f>
        <v>18.350000000000001</v>
      </c>
      <c r="X108">
        <f>('Daily KBOS (2022-3)'!AH108+'Daily KBED (2022-3)'!AH108)/2</f>
        <v>19.350000000000001</v>
      </c>
      <c r="Y108">
        <f>('Daily KBOS (2022-3)'!AI108+'Daily KBED (2022-3)'!AI108)/2</f>
        <v>20.350000000000001</v>
      </c>
      <c r="Z108">
        <f>('Daily KBOS (2022-3)'!AJ108+'Daily KBED (2022-3)'!AJ108)/2</f>
        <v>21.35</v>
      </c>
      <c r="AA108">
        <f>('Daily KBOS (2022-3)'!AK108+'Daily KBED (2022-3)'!AK108)/2</f>
        <v>22.35</v>
      </c>
      <c r="AB108">
        <f>('Daily KBOS (2022-3)'!AL108+'Daily KBED (2022-3)'!AL108)/2</f>
        <v>23.35</v>
      </c>
      <c r="AC108">
        <f>('Daily KBOS (2022-3)'!AM108+'Daily KBED (2022-3)'!AM108)/2</f>
        <v>24.35</v>
      </c>
      <c r="AD108">
        <f>('Daily KBOS (2022-3)'!AN108+'Daily KBED (2022-3)'!AN108)/2</f>
        <v>25.35</v>
      </c>
      <c r="AE108">
        <f>('Daily KBOS (2022-3)'!AO108+'Daily KBED (2022-3)'!AO108)/2</f>
        <v>26.35</v>
      </c>
      <c r="AF108">
        <f>('Daily KBOS (2022-3)'!AP108+'Daily KBED (2022-3)'!AP108)/2</f>
        <v>27.35</v>
      </c>
      <c r="AG108">
        <f>('Daily KBOS (2022-3)'!AQ108+'Daily KBED (2022-3)'!AQ108)/2</f>
        <v>28.35</v>
      </c>
      <c r="AH108">
        <f>('Daily KBOS (2022-3)'!AR108+'Daily KBED (2022-3)'!AR108)/2</f>
        <v>29.35</v>
      </c>
    </row>
    <row r="109" spans="1:34" x14ac:dyDescent="0.25">
      <c r="A109" s="1">
        <v>44875</v>
      </c>
      <c r="B109">
        <f>('Daily KBOS (2022-3)'!B109+'Daily KBED (2022-3)'!B109)/2</f>
        <v>0</v>
      </c>
      <c r="C109">
        <f>('Daily KBOS (2022-3)'!C109+'Daily KBED (2022-3)'!C109)/2</f>
        <v>0</v>
      </c>
      <c r="D109">
        <f>('Daily KBOS (2022-3)'!D109+'Daily KBED (2022-3)'!D109)/2</f>
        <v>0.05</v>
      </c>
      <c r="E109">
        <f>('Daily KBOS (2022-3)'!E109+'Daily KBED (2022-3)'!E109)/2</f>
        <v>0.1</v>
      </c>
      <c r="F109">
        <f>('Daily KBOS (2022-3)'!F109+'Daily KBED (2022-3)'!F109)/2</f>
        <v>0.15</v>
      </c>
      <c r="G109">
        <f>('Daily KBOS (2022-3)'!G109+'Daily KBED (2022-3)'!G109)/2</f>
        <v>0.3</v>
      </c>
      <c r="H109">
        <f>('Daily KBOS (2022-3)'!H109+'Daily KBED (2022-3)'!H109)/2</f>
        <v>0.5</v>
      </c>
      <c r="I109">
        <f>('Daily KBOS (2022-3)'!I109+'Daily KBED (2022-3)'!I109)/2</f>
        <v>0.75</v>
      </c>
      <c r="J109">
        <f>('Daily KBOS (2022-3)'!J109+'Daily KBED (2022-3)'!J109)/2</f>
        <v>1.05</v>
      </c>
      <c r="K109">
        <f>('Daily KBOS (2022-3)'!K109+'Daily KBED (2022-3)'!K109)/2</f>
        <v>1.35</v>
      </c>
      <c r="L109">
        <f>('Daily KBOS (2022-3)'!L109+'Daily KBED (2022-3)'!L109)/2</f>
        <v>1.7000000000000002</v>
      </c>
      <c r="M109">
        <f>('Daily KBOS (2022-3)'!M109+'Daily KBED (2022-3)'!M109)/2</f>
        <v>2.0499999999999998</v>
      </c>
      <c r="N109">
        <f>('Daily KBOS (2022-3)'!N109+'Daily KBED (2022-3)'!N109)/2</f>
        <v>2.3499999999999996</v>
      </c>
      <c r="O109">
        <f>('Daily KBOS (2022-3)'!T109+'Daily KBED (2022-3)'!T109)/2</f>
        <v>2.75</v>
      </c>
      <c r="P109">
        <f>('Daily KBOS (2022-3)'!U109+'Daily KBED (2022-3)'!U109)/2</f>
        <v>3.05</v>
      </c>
      <c r="Q109">
        <f>('Daily KBOS (2022-3)'!V109+'Daily KBED (2022-3)'!V109)/2</f>
        <v>3.45</v>
      </c>
      <c r="R109">
        <f>('Daily KBOS (2022-3)'!W109+'Daily KBED (2022-3)'!W109)/2</f>
        <v>3.8499999999999996</v>
      </c>
      <c r="S109">
        <f>('Daily KBOS (2022-3)'!X109+'Daily KBED (2022-3)'!X109)/2</f>
        <v>4.3</v>
      </c>
      <c r="T109">
        <f>('Daily KBOS (2022-3)'!Y109+'Daily KBED (2022-3)'!Y109)/2</f>
        <v>4.75</v>
      </c>
      <c r="U109">
        <f>('Daily KBOS (2022-3)'!Z109+'Daily KBED (2022-3)'!Z109)/2</f>
        <v>5.25</v>
      </c>
      <c r="V109">
        <f>('Daily KBOS (2022-3)'!AA109+'Daily KBED (2022-3)'!AA109)/2</f>
        <v>5.85</v>
      </c>
      <c r="W109">
        <f>('Daily KBOS (2022-3)'!AG109+'Daily KBED (2022-3)'!AG109)/2</f>
        <v>6.5</v>
      </c>
      <c r="X109">
        <f>('Daily KBOS (2022-3)'!AH109+'Daily KBED (2022-3)'!AH109)/2</f>
        <v>7.15</v>
      </c>
      <c r="Y109">
        <f>('Daily KBOS (2022-3)'!AI109+'Daily KBED (2022-3)'!AI109)/2</f>
        <v>7.85</v>
      </c>
      <c r="Z109">
        <f>('Daily KBOS (2022-3)'!AJ109+'Daily KBED (2022-3)'!AJ109)/2</f>
        <v>8.5500000000000007</v>
      </c>
      <c r="AA109">
        <f>('Daily KBOS (2022-3)'!AK109+'Daily KBED (2022-3)'!AK109)/2</f>
        <v>9.35</v>
      </c>
      <c r="AB109">
        <f>('Daily KBOS (2022-3)'!AL109+'Daily KBED (2022-3)'!AL109)/2</f>
        <v>10.15</v>
      </c>
      <c r="AC109">
        <f>('Daily KBOS (2022-3)'!AM109+'Daily KBED (2022-3)'!AM109)/2</f>
        <v>10.95</v>
      </c>
      <c r="AD109">
        <f>('Daily KBOS (2022-3)'!AN109+'Daily KBED (2022-3)'!AN109)/2</f>
        <v>11.85</v>
      </c>
      <c r="AE109">
        <f>('Daily KBOS (2022-3)'!AO109+'Daily KBED (2022-3)'!AO109)/2</f>
        <v>12.75</v>
      </c>
      <c r="AF109">
        <f>('Daily KBOS (2022-3)'!AP109+'Daily KBED (2022-3)'!AP109)/2</f>
        <v>13.75</v>
      </c>
      <c r="AG109">
        <f>('Daily KBOS (2022-3)'!AQ109+'Daily KBED (2022-3)'!AQ109)/2</f>
        <v>14.75</v>
      </c>
      <c r="AH109">
        <f>('Daily KBOS (2022-3)'!AR109+'Daily KBED (2022-3)'!AR109)/2</f>
        <v>15.75</v>
      </c>
    </row>
    <row r="110" spans="1:34" x14ac:dyDescent="0.25">
      <c r="A110" s="1">
        <v>44876</v>
      </c>
      <c r="B110">
        <f>('Daily KBOS (2022-3)'!B110+'Daily KBED (2022-3)'!B110)/2</f>
        <v>0</v>
      </c>
      <c r="C110">
        <f>('Daily KBOS (2022-3)'!C110+'Daily KBED (2022-3)'!C110)/2</f>
        <v>0</v>
      </c>
      <c r="D110">
        <f>('Daily KBOS (2022-3)'!D110+'Daily KBED (2022-3)'!D110)/2</f>
        <v>0</v>
      </c>
      <c r="E110">
        <f>('Daily KBOS (2022-3)'!E110+'Daily KBED (2022-3)'!E110)/2</f>
        <v>0</v>
      </c>
      <c r="F110">
        <f>('Daily KBOS (2022-3)'!F110+'Daily KBED (2022-3)'!F110)/2</f>
        <v>0</v>
      </c>
      <c r="G110">
        <f>('Daily KBOS (2022-3)'!G110+'Daily KBED (2022-3)'!G110)/2</f>
        <v>0</v>
      </c>
      <c r="H110">
        <f>('Daily KBOS (2022-3)'!H110+'Daily KBED (2022-3)'!H110)/2</f>
        <v>0</v>
      </c>
      <c r="I110">
        <f>('Daily KBOS (2022-3)'!I110+'Daily KBED (2022-3)'!I110)/2</f>
        <v>0</v>
      </c>
      <c r="J110">
        <f>('Daily KBOS (2022-3)'!J110+'Daily KBED (2022-3)'!J110)/2</f>
        <v>0</v>
      </c>
      <c r="K110">
        <f>('Daily KBOS (2022-3)'!K110+'Daily KBED (2022-3)'!K110)/2</f>
        <v>0</v>
      </c>
      <c r="L110">
        <f>('Daily KBOS (2022-3)'!L110+'Daily KBED (2022-3)'!L110)/2</f>
        <v>0</v>
      </c>
      <c r="M110">
        <f>('Daily KBOS (2022-3)'!M110+'Daily KBED (2022-3)'!M110)/2</f>
        <v>0</v>
      </c>
      <c r="N110">
        <f>('Daily KBOS (2022-3)'!N110+'Daily KBED (2022-3)'!N110)/2</f>
        <v>0</v>
      </c>
      <c r="O110">
        <f>('Daily KBOS (2022-3)'!T110+'Daily KBED (2022-3)'!T110)/2</f>
        <v>0</v>
      </c>
      <c r="P110">
        <f>('Daily KBOS (2022-3)'!U110+'Daily KBED (2022-3)'!U110)/2</f>
        <v>0</v>
      </c>
      <c r="Q110">
        <f>('Daily KBOS (2022-3)'!V110+'Daily KBED (2022-3)'!V110)/2</f>
        <v>0</v>
      </c>
      <c r="R110">
        <f>('Daily KBOS (2022-3)'!W110+'Daily KBED (2022-3)'!W110)/2</f>
        <v>0.05</v>
      </c>
      <c r="S110">
        <f>('Daily KBOS (2022-3)'!X110+'Daily KBED (2022-3)'!X110)/2</f>
        <v>0.15</v>
      </c>
      <c r="T110">
        <f>('Daily KBOS (2022-3)'!Y110+'Daily KBED (2022-3)'!Y110)/2</f>
        <v>0.3</v>
      </c>
      <c r="U110">
        <f>('Daily KBOS (2022-3)'!Z110+'Daily KBED (2022-3)'!Z110)/2</f>
        <v>0.5</v>
      </c>
      <c r="V110">
        <f>('Daily KBOS (2022-3)'!AA110+'Daily KBED (2022-3)'!AA110)/2</f>
        <v>0.8</v>
      </c>
      <c r="W110">
        <f>('Daily KBOS (2022-3)'!AG110+'Daily KBED (2022-3)'!AG110)/2</f>
        <v>1.2</v>
      </c>
      <c r="X110">
        <f>('Daily KBOS (2022-3)'!AH110+'Daily KBED (2022-3)'!AH110)/2</f>
        <v>1.5499999999999998</v>
      </c>
      <c r="Y110">
        <f>('Daily KBOS (2022-3)'!AI110+'Daily KBED (2022-3)'!AI110)/2</f>
        <v>1.9500000000000002</v>
      </c>
      <c r="Z110">
        <f>('Daily KBOS (2022-3)'!AJ110+'Daily KBED (2022-3)'!AJ110)/2</f>
        <v>2.35</v>
      </c>
      <c r="AA110">
        <f>('Daily KBOS (2022-3)'!AK110+'Daily KBED (2022-3)'!AK110)/2</f>
        <v>2.8</v>
      </c>
      <c r="AB110">
        <f>('Daily KBOS (2022-3)'!AL110+'Daily KBED (2022-3)'!AL110)/2</f>
        <v>3.3</v>
      </c>
      <c r="AC110">
        <f>('Daily KBOS (2022-3)'!AM110+'Daily KBED (2022-3)'!AM110)/2</f>
        <v>3.8499999999999996</v>
      </c>
      <c r="AD110">
        <f>('Daily KBOS (2022-3)'!AN110+'Daily KBED (2022-3)'!AN110)/2</f>
        <v>4.55</v>
      </c>
      <c r="AE110">
        <f>('Daily KBOS (2022-3)'!AO110+'Daily KBED (2022-3)'!AO110)/2</f>
        <v>5.3000000000000007</v>
      </c>
      <c r="AF110">
        <f>('Daily KBOS (2022-3)'!AP110+'Daily KBED (2022-3)'!AP110)/2</f>
        <v>6.1</v>
      </c>
      <c r="AG110">
        <f>('Daily KBOS (2022-3)'!AQ110+'Daily KBED (2022-3)'!AQ110)/2</f>
        <v>6.95</v>
      </c>
      <c r="AH110">
        <f>('Daily KBOS (2022-3)'!AR110+'Daily KBED (2022-3)'!AR110)/2</f>
        <v>7.8999999999999995</v>
      </c>
    </row>
    <row r="111" spans="1:34" x14ac:dyDescent="0.25">
      <c r="A111" s="1">
        <v>44877</v>
      </c>
      <c r="B111">
        <f>('Daily KBOS (2022-3)'!B111+'Daily KBED (2022-3)'!B111)/2</f>
        <v>0</v>
      </c>
      <c r="C111">
        <f>('Daily KBOS (2022-3)'!C111+'Daily KBED (2022-3)'!C111)/2</f>
        <v>0</v>
      </c>
      <c r="D111">
        <f>('Daily KBOS (2022-3)'!D111+'Daily KBED (2022-3)'!D111)/2</f>
        <v>0</v>
      </c>
      <c r="E111">
        <f>('Daily KBOS (2022-3)'!E111+'Daily KBED (2022-3)'!E111)/2</f>
        <v>0</v>
      </c>
      <c r="F111">
        <f>('Daily KBOS (2022-3)'!F111+'Daily KBED (2022-3)'!F111)/2</f>
        <v>0</v>
      </c>
      <c r="G111">
        <f>('Daily KBOS (2022-3)'!G111+'Daily KBED (2022-3)'!G111)/2</f>
        <v>0</v>
      </c>
      <c r="H111">
        <f>('Daily KBOS (2022-3)'!H111+'Daily KBED (2022-3)'!H111)/2</f>
        <v>0</v>
      </c>
      <c r="I111">
        <f>('Daily KBOS (2022-3)'!I111+'Daily KBED (2022-3)'!I111)/2</f>
        <v>0</v>
      </c>
      <c r="J111">
        <f>('Daily KBOS (2022-3)'!J111+'Daily KBED (2022-3)'!J111)/2</f>
        <v>0</v>
      </c>
      <c r="K111">
        <f>('Daily KBOS (2022-3)'!K111+'Daily KBED (2022-3)'!K111)/2</f>
        <v>0</v>
      </c>
      <c r="L111">
        <f>('Daily KBOS (2022-3)'!L111+'Daily KBED (2022-3)'!L111)/2</f>
        <v>0</v>
      </c>
      <c r="M111">
        <f>('Daily KBOS (2022-3)'!M111+'Daily KBED (2022-3)'!M111)/2</f>
        <v>0</v>
      </c>
      <c r="N111">
        <f>('Daily KBOS (2022-3)'!N111+'Daily KBED (2022-3)'!N111)/2</f>
        <v>0</v>
      </c>
      <c r="O111">
        <f>('Daily KBOS (2022-3)'!T111+'Daily KBED (2022-3)'!T111)/2</f>
        <v>0</v>
      </c>
      <c r="P111">
        <f>('Daily KBOS (2022-3)'!U111+'Daily KBED (2022-3)'!U111)/2</f>
        <v>0</v>
      </c>
      <c r="Q111">
        <f>('Daily KBOS (2022-3)'!V111+'Daily KBED (2022-3)'!V111)/2</f>
        <v>0</v>
      </c>
      <c r="R111">
        <f>('Daily KBOS (2022-3)'!W111+'Daily KBED (2022-3)'!W111)/2</f>
        <v>0.05</v>
      </c>
      <c r="S111">
        <f>('Daily KBOS (2022-3)'!X111+'Daily KBED (2022-3)'!X111)/2</f>
        <v>0.1</v>
      </c>
      <c r="T111">
        <f>('Daily KBOS (2022-3)'!Y111+'Daily KBED (2022-3)'!Y111)/2</f>
        <v>0.2</v>
      </c>
      <c r="U111">
        <f>('Daily KBOS (2022-3)'!Z111+'Daily KBED (2022-3)'!Z111)/2</f>
        <v>0.35</v>
      </c>
      <c r="V111">
        <f>('Daily KBOS (2022-3)'!AA111+'Daily KBED (2022-3)'!AA111)/2</f>
        <v>0.5</v>
      </c>
      <c r="W111">
        <f>('Daily KBOS (2022-3)'!AG111+'Daily KBED (2022-3)'!AG111)/2</f>
        <v>0.65</v>
      </c>
      <c r="X111">
        <f>('Daily KBOS (2022-3)'!AH111+'Daily KBED (2022-3)'!AH111)/2</f>
        <v>0.89999999999999991</v>
      </c>
      <c r="Y111">
        <f>('Daily KBOS (2022-3)'!AI111+'Daily KBED (2022-3)'!AI111)/2</f>
        <v>1.1499999999999999</v>
      </c>
      <c r="Z111">
        <f>('Daily KBOS (2022-3)'!AJ111+'Daily KBED (2022-3)'!AJ111)/2</f>
        <v>1.4</v>
      </c>
      <c r="AA111">
        <f>('Daily KBOS (2022-3)'!AK111+'Daily KBED (2022-3)'!AK111)/2</f>
        <v>1.7000000000000002</v>
      </c>
      <c r="AB111">
        <f>('Daily KBOS (2022-3)'!AL111+'Daily KBED (2022-3)'!AL111)/2</f>
        <v>2</v>
      </c>
      <c r="AC111">
        <f>('Daily KBOS (2022-3)'!AM111+'Daily KBED (2022-3)'!AM111)/2</f>
        <v>2.2999999999999998</v>
      </c>
      <c r="AD111">
        <f>('Daily KBOS (2022-3)'!AN111+'Daily KBED (2022-3)'!AN111)/2</f>
        <v>2.6500000000000004</v>
      </c>
      <c r="AE111">
        <f>('Daily KBOS (2022-3)'!AO111+'Daily KBED (2022-3)'!AO111)/2</f>
        <v>3</v>
      </c>
      <c r="AF111">
        <f>('Daily KBOS (2022-3)'!AP111+'Daily KBED (2022-3)'!AP111)/2</f>
        <v>3.4</v>
      </c>
      <c r="AG111">
        <f>('Daily KBOS (2022-3)'!AQ111+'Daily KBED (2022-3)'!AQ111)/2</f>
        <v>3.9000000000000004</v>
      </c>
      <c r="AH111">
        <f>('Daily KBOS (2022-3)'!AR111+'Daily KBED (2022-3)'!AR111)/2</f>
        <v>4.5500000000000007</v>
      </c>
    </row>
    <row r="112" spans="1:34" x14ac:dyDescent="0.25">
      <c r="A112" s="1">
        <v>44878</v>
      </c>
      <c r="B112">
        <f>('Daily KBOS (2022-3)'!B112+'Daily KBED (2022-3)'!B112)/2</f>
        <v>0</v>
      </c>
      <c r="C112">
        <f>('Daily KBOS (2022-3)'!C112+'Daily KBED (2022-3)'!C112)/2</f>
        <v>0</v>
      </c>
      <c r="D112">
        <f>('Daily KBOS (2022-3)'!D112+'Daily KBED (2022-3)'!D112)/2</f>
        <v>0.05</v>
      </c>
      <c r="E112">
        <f>('Daily KBOS (2022-3)'!E112+'Daily KBED (2022-3)'!E112)/2</f>
        <v>0.1</v>
      </c>
      <c r="F112">
        <f>('Daily KBOS (2022-3)'!F112+'Daily KBED (2022-3)'!F112)/2</f>
        <v>0.2</v>
      </c>
      <c r="G112">
        <f>('Daily KBOS (2022-3)'!G112+'Daily KBED (2022-3)'!G112)/2</f>
        <v>0.25</v>
      </c>
      <c r="H112">
        <f>('Daily KBOS (2022-3)'!H112+'Daily KBED (2022-3)'!H112)/2</f>
        <v>0.4</v>
      </c>
      <c r="I112">
        <f>('Daily KBOS (2022-3)'!I112+'Daily KBED (2022-3)'!I112)/2</f>
        <v>0.60000000000000009</v>
      </c>
      <c r="J112">
        <f>('Daily KBOS (2022-3)'!J112+'Daily KBED (2022-3)'!J112)/2</f>
        <v>0.8</v>
      </c>
      <c r="K112">
        <f>('Daily KBOS (2022-3)'!K112+'Daily KBED (2022-3)'!K112)/2</f>
        <v>1.05</v>
      </c>
      <c r="L112">
        <f>('Daily KBOS (2022-3)'!L112+'Daily KBED (2022-3)'!L112)/2</f>
        <v>1.3</v>
      </c>
      <c r="M112">
        <f>('Daily KBOS (2022-3)'!M112+'Daily KBED (2022-3)'!M112)/2</f>
        <v>1.6</v>
      </c>
      <c r="N112">
        <f>('Daily KBOS (2022-3)'!N112+'Daily KBED (2022-3)'!N112)/2</f>
        <v>2.1</v>
      </c>
      <c r="O112">
        <f>('Daily KBOS (2022-3)'!T112+'Daily KBED (2022-3)'!T112)/2</f>
        <v>2.7</v>
      </c>
      <c r="P112">
        <f>('Daily KBOS (2022-3)'!U112+'Daily KBED (2022-3)'!U112)/2</f>
        <v>3.5</v>
      </c>
      <c r="Q112">
        <f>('Daily KBOS (2022-3)'!V112+'Daily KBED (2022-3)'!V112)/2</f>
        <v>4.3499999999999996</v>
      </c>
      <c r="R112">
        <f>('Daily KBOS (2022-3)'!W112+'Daily KBED (2022-3)'!W112)/2</f>
        <v>5.3</v>
      </c>
      <c r="S112">
        <f>('Daily KBOS (2022-3)'!X112+'Daily KBED (2022-3)'!X112)/2</f>
        <v>6.25</v>
      </c>
      <c r="T112">
        <f>('Daily KBOS (2022-3)'!Y112+'Daily KBED (2022-3)'!Y112)/2</f>
        <v>7.25</v>
      </c>
      <c r="U112">
        <f>('Daily KBOS (2022-3)'!Z112+'Daily KBED (2022-3)'!Z112)/2</f>
        <v>8.25</v>
      </c>
      <c r="V112">
        <f>('Daily KBOS (2022-3)'!AA112+'Daily KBED (2022-3)'!AA112)/2</f>
        <v>9.25</v>
      </c>
      <c r="W112">
        <f>('Daily KBOS (2022-3)'!AG112+'Daily KBED (2022-3)'!AG112)/2</f>
        <v>10.25</v>
      </c>
      <c r="X112">
        <f>('Daily KBOS (2022-3)'!AH112+'Daily KBED (2022-3)'!AH112)/2</f>
        <v>11.25</v>
      </c>
      <c r="Y112">
        <f>('Daily KBOS (2022-3)'!AI112+'Daily KBED (2022-3)'!AI112)/2</f>
        <v>12.25</v>
      </c>
      <c r="Z112">
        <f>('Daily KBOS (2022-3)'!AJ112+'Daily KBED (2022-3)'!AJ112)/2</f>
        <v>13.25</v>
      </c>
      <c r="AA112">
        <f>('Daily KBOS (2022-3)'!AK112+'Daily KBED (2022-3)'!AK112)/2</f>
        <v>14.25</v>
      </c>
      <c r="AB112">
        <f>('Daily KBOS (2022-3)'!AL112+'Daily KBED (2022-3)'!AL112)/2</f>
        <v>15.25</v>
      </c>
      <c r="AC112">
        <f>('Daily KBOS (2022-3)'!AM112+'Daily KBED (2022-3)'!AM112)/2</f>
        <v>16.25</v>
      </c>
      <c r="AD112">
        <f>('Daily KBOS (2022-3)'!AN112+'Daily KBED (2022-3)'!AN112)/2</f>
        <v>17.25</v>
      </c>
      <c r="AE112">
        <f>('Daily KBOS (2022-3)'!AO112+'Daily KBED (2022-3)'!AO112)/2</f>
        <v>18.25</v>
      </c>
      <c r="AF112">
        <f>('Daily KBOS (2022-3)'!AP112+'Daily KBED (2022-3)'!AP112)/2</f>
        <v>19.25</v>
      </c>
      <c r="AG112">
        <f>('Daily KBOS (2022-3)'!AQ112+'Daily KBED (2022-3)'!AQ112)/2</f>
        <v>20.25</v>
      </c>
      <c r="AH112">
        <f>('Daily KBOS (2022-3)'!AR112+'Daily KBED (2022-3)'!AR112)/2</f>
        <v>21.25</v>
      </c>
    </row>
    <row r="113" spans="1:34" x14ac:dyDescent="0.25">
      <c r="A113" s="1">
        <v>44879</v>
      </c>
      <c r="B113">
        <f>('Daily KBOS (2022-3)'!B113+'Daily KBED (2022-3)'!B113)/2</f>
        <v>2.2999999999999998</v>
      </c>
      <c r="C113">
        <f>('Daily KBOS (2022-3)'!C113+'Daily KBED (2022-3)'!C113)/2</f>
        <v>2.9</v>
      </c>
      <c r="D113">
        <f>('Daily KBOS (2022-3)'!D113+'Daily KBED (2022-3)'!D113)/2</f>
        <v>3.65</v>
      </c>
      <c r="E113">
        <f>('Daily KBOS (2022-3)'!E113+'Daily KBED (2022-3)'!E113)/2</f>
        <v>4.45</v>
      </c>
      <c r="F113">
        <f>('Daily KBOS (2022-3)'!F113+'Daily KBED (2022-3)'!F113)/2</f>
        <v>5.35</v>
      </c>
      <c r="G113">
        <f>('Daily KBOS (2022-3)'!G113+'Daily KBED (2022-3)'!G113)/2</f>
        <v>6.3500000000000005</v>
      </c>
      <c r="H113">
        <f>('Daily KBOS (2022-3)'!H113+'Daily KBED (2022-3)'!H113)/2</f>
        <v>7.3500000000000005</v>
      </c>
      <c r="I113">
        <f>('Daily KBOS (2022-3)'!I113+'Daily KBED (2022-3)'!I113)/2</f>
        <v>8.3500000000000014</v>
      </c>
      <c r="J113">
        <f>('Daily KBOS (2022-3)'!J113+'Daily KBED (2022-3)'!J113)/2</f>
        <v>9.3500000000000014</v>
      </c>
      <c r="K113">
        <f>('Daily KBOS (2022-3)'!K113+'Daily KBED (2022-3)'!K113)/2</f>
        <v>10.350000000000001</v>
      </c>
      <c r="L113">
        <f>('Daily KBOS (2022-3)'!L113+'Daily KBED (2022-3)'!L113)/2</f>
        <v>11.350000000000001</v>
      </c>
      <c r="M113">
        <f>('Daily KBOS (2022-3)'!M113+'Daily KBED (2022-3)'!M113)/2</f>
        <v>12.350000000000001</v>
      </c>
      <c r="N113">
        <f>('Daily KBOS (2022-3)'!N113+'Daily KBED (2022-3)'!N113)/2</f>
        <v>13.350000000000001</v>
      </c>
      <c r="O113">
        <f>('Daily KBOS (2022-3)'!T113+'Daily KBED (2022-3)'!T113)/2</f>
        <v>14.350000000000001</v>
      </c>
      <c r="P113">
        <f>('Daily KBOS (2022-3)'!U113+'Daily KBED (2022-3)'!U113)/2</f>
        <v>15.350000000000001</v>
      </c>
      <c r="Q113">
        <f>('Daily KBOS (2022-3)'!V113+'Daily KBED (2022-3)'!V113)/2</f>
        <v>16.350000000000001</v>
      </c>
      <c r="R113">
        <f>('Daily KBOS (2022-3)'!W113+'Daily KBED (2022-3)'!W113)/2</f>
        <v>17.350000000000001</v>
      </c>
      <c r="S113">
        <f>('Daily KBOS (2022-3)'!X113+'Daily KBED (2022-3)'!X113)/2</f>
        <v>18.350000000000001</v>
      </c>
      <c r="T113">
        <f>('Daily KBOS (2022-3)'!Y113+'Daily KBED (2022-3)'!Y113)/2</f>
        <v>19.350000000000001</v>
      </c>
      <c r="U113">
        <f>('Daily KBOS (2022-3)'!Z113+'Daily KBED (2022-3)'!Z113)/2</f>
        <v>20.350000000000001</v>
      </c>
      <c r="V113">
        <f>('Daily KBOS (2022-3)'!AA113+'Daily KBED (2022-3)'!AA113)/2</f>
        <v>21.35</v>
      </c>
      <c r="W113">
        <f>('Daily KBOS (2022-3)'!AG113+'Daily KBED (2022-3)'!AG113)/2</f>
        <v>22.35</v>
      </c>
      <c r="X113">
        <f>('Daily KBOS (2022-3)'!AH113+'Daily KBED (2022-3)'!AH113)/2</f>
        <v>23.35</v>
      </c>
      <c r="Y113">
        <f>('Daily KBOS (2022-3)'!AI113+'Daily KBED (2022-3)'!AI113)/2</f>
        <v>24.35</v>
      </c>
      <c r="Z113">
        <f>('Daily KBOS (2022-3)'!AJ113+'Daily KBED (2022-3)'!AJ113)/2</f>
        <v>25.35</v>
      </c>
      <c r="AA113">
        <f>('Daily KBOS (2022-3)'!AK113+'Daily KBED (2022-3)'!AK113)/2</f>
        <v>26.35</v>
      </c>
      <c r="AB113">
        <f>('Daily KBOS (2022-3)'!AL113+'Daily KBED (2022-3)'!AL113)/2</f>
        <v>27.35</v>
      </c>
      <c r="AC113">
        <f>('Daily KBOS (2022-3)'!AM113+'Daily KBED (2022-3)'!AM113)/2</f>
        <v>28.35</v>
      </c>
      <c r="AD113">
        <f>('Daily KBOS (2022-3)'!AN113+'Daily KBED (2022-3)'!AN113)/2</f>
        <v>29.35</v>
      </c>
      <c r="AE113">
        <f>('Daily KBOS (2022-3)'!AO113+'Daily KBED (2022-3)'!AO113)/2</f>
        <v>30.349999999999998</v>
      </c>
      <c r="AF113">
        <f>('Daily KBOS (2022-3)'!AP113+'Daily KBED (2022-3)'!AP113)/2</f>
        <v>31.349999999999998</v>
      </c>
      <c r="AG113">
        <f>('Daily KBOS (2022-3)'!AQ113+'Daily KBED (2022-3)'!AQ113)/2</f>
        <v>32.349999999999994</v>
      </c>
      <c r="AH113">
        <f>('Daily KBOS (2022-3)'!AR113+'Daily KBED (2022-3)'!AR113)/2</f>
        <v>33.349999999999994</v>
      </c>
    </row>
    <row r="114" spans="1:34" x14ac:dyDescent="0.25">
      <c r="A114" s="1">
        <v>44880</v>
      </c>
      <c r="B114">
        <f>('Daily KBOS (2022-3)'!B114+'Daily KBED (2022-3)'!B114)/2</f>
        <v>4.2</v>
      </c>
      <c r="C114">
        <f>('Daily KBOS (2022-3)'!C114+'Daily KBED (2022-3)'!C114)/2</f>
        <v>4.8</v>
      </c>
      <c r="D114">
        <f>('Daily KBOS (2022-3)'!D114+'Daily KBED (2022-3)'!D114)/2</f>
        <v>5.5</v>
      </c>
      <c r="E114">
        <f>('Daily KBOS (2022-3)'!E114+'Daily KBED (2022-3)'!E114)/2</f>
        <v>6.3500000000000005</v>
      </c>
      <c r="F114">
        <f>('Daily KBOS (2022-3)'!F114+'Daily KBED (2022-3)'!F114)/2</f>
        <v>7.25</v>
      </c>
      <c r="G114">
        <f>('Daily KBOS (2022-3)'!G114+'Daily KBED (2022-3)'!G114)/2</f>
        <v>8.25</v>
      </c>
      <c r="H114">
        <f>('Daily KBOS (2022-3)'!H114+'Daily KBED (2022-3)'!H114)/2</f>
        <v>9.25</v>
      </c>
      <c r="I114">
        <f>('Daily KBOS (2022-3)'!I114+'Daily KBED (2022-3)'!I114)/2</f>
        <v>10.25</v>
      </c>
      <c r="J114">
        <f>('Daily KBOS (2022-3)'!J114+'Daily KBED (2022-3)'!J114)/2</f>
        <v>11.25</v>
      </c>
      <c r="K114">
        <f>('Daily KBOS (2022-3)'!K114+'Daily KBED (2022-3)'!K114)/2</f>
        <v>12.25</v>
      </c>
      <c r="L114">
        <f>('Daily KBOS (2022-3)'!L114+'Daily KBED (2022-3)'!L114)/2</f>
        <v>13.25</v>
      </c>
      <c r="M114">
        <f>('Daily KBOS (2022-3)'!M114+'Daily KBED (2022-3)'!M114)/2</f>
        <v>14.25</v>
      </c>
      <c r="N114">
        <f>('Daily KBOS (2022-3)'!N114+'Daily KBED (2022-3)'!N114)/2</f>
        <v>15.25</v>
      </c>
      <c r="O114">
        <f>('Daily KBOS (2022-3)'!T114+'Daily KBED (2022-3)'!T114)/2</f>
        <v>16.25</v>
      </c>
      <c r="P114">
        <f>('Daily KBOS (2022-3)'!U114+'Daily KBED (2022-3)'!U114)/2</f>
        <v>17.25</v>
      </c>
      <c r="Q114">
        <f>('Daily KBOS (2022-3)'!V114+'Daily KBED (2022-3)'!V114)/2</f>
        <v>18.25</v>
      </c>
      <c r="R114">
        <f>('Daily KBOS (2022-3)'!W114+'Daily KBED (2022-3)'!W114)/2</f>
        <v>19.25</v>
      </c>
      <c r="S114">
        <f>('Daily KBOS (2022-3)'!X114+'Daily KBED (2022-3)'!X114)/2</f>
        <v>20.25</v>
      </c>
      <c r="T114">
        <f>('Daily KBOS (2022-3)'!Y114+'Daily KBED (2022-3)'!Y114)/2</f>
        <v>21.25</v>
      </c>
      <c r="U114">
        <f>('Daily KBOS (2022-3)'!Z114+'Daily KBED (2022-3)'!Z114)/2</f>
        <v>22.25</v>
      </c>
      <c r="V114">
        <f>('Daily KBOS (2022-3)'!AA114+'Daily KBED (2022-3)'!AA114)/2</f>
        <v>23.25</v>
      </c>
      <c r="W114">
        <f>('Daily KBOS (2022-3)'!AG114+'Daily KBED (2022-3)'!AG114)/2</f>
        <v>24.25</v>
      </c>
      <c r="X114">
        <f>('Daily KBOS (2022-3)'!AH114+'Daily KBED (2022-3)'!AH114)/2</f>
        <v>25.25</v>
      </c>
      <c r="Y114">
        <f>('Daily KBOS (2022-3)'!AI114+'Daily KBED (2022-3)'!AI114)/2</f>
        <v>26.25</v>
      </c>
      <c r="Z114">
        <f>('Daily KBOS (2022-3)'!AJ114+'Daily KBED (2022-3)'!AJ114)/2</f>
        <v>27.25</v>
      </c>
      <c r="AA114">
        <f>('Daily KBOS (2022-3)'!AK114+'Daily KBED (2022-3)'!AK114)/2</f>
        <v>28.25</v>
      </c>
      <c r="AB114">
        <f>('Daily KBOS (2022-3)'!AL114+'Daily KBED (2022-3)'!AL114)/2</f>
        <v>29.25</v>
      </c>
      <c r="AC114">
        <f>('Daily KBOS (2022-3)'!AM114+'Daily KBED (2022-3)'!AM114)/2</f>
        <v>30.25</v>
      </c>
      <c r="AD114">
        <f>('Daily KBOS (2022-3)'!AN114+'Daily KBED (2022-3)'!AN114)/2</f>
        <v>31.25</v>
      </c>
      <c r="AE114">
        <f>('Daily KBOS (2022-3)'!AO114+'Daily KBED (2022-3)'!AO114)/2</f>
        <v>32.25</v>
      </c>
      <c r="AF114">
        <f>('Daily KBOS (2022-3)'!AP114+'Daily KBED (2022-3)'!AP114)/2</f>
        <v>33.25</v>
      </c>
      <c r="AG114">
        <f>('Daily KBOS (2022-3)'!AQ114+'Daily KBED (2022-3)'!AQ114)/2</f>
        <v>34.25</v>
      </c>
      <c r="AH114">
        <f>('Daily KBOS (2022-3)'!AR114+'Daily KBED (2022-3)'!AR114)/2</f>
        <v>35.25</v>
      </c>
    </row>
    <row r="115" spans="1:34" x14ac:dyDescent="0.25">
      <c r="A115" s="1">
        <v>44881</v>
      </c>
      <c r="B115">
        <f>('Daily KBOS (2022-3)'!B115+'Daily KBED (2022-3)'!B115)/2</f>
        <v>0.45</v>
      </c>
      <c r="C115">
        <f>('Daily KBOS (2022-3)'!C115+'Daily KBED (2022-3)'!C115)/2</f>
        <v>0.6</v>
      </c>
      <c r="D115">
        <f>('Daily KBOS (2022-3)'!D115+'Daily KBED (2022-3)'!D115)/2</f>
        <v>0.85</v>
      </c>
      <c r="E115">
        <f>('Daily KBOS (2022-3)'!E115+'Daily KBED (2022-3)'!E115)/2</f>
        <v>1.2</v>
      </c>
      <c r="F115">
        <f>('Daily KBOS (2022-3)'!F115+'Daily KBED (2022-3)'!F115)/2</f>
        <v>1.5499999999999998</v>
      </c>
      <c r="G115">
        <f>('Daily KBOS (2022-3)'!G115+'Daily KBED (2022-3)'!G115)/2</f>
        <v>2</v>
      </c>
      <c r="H115">
        <f>('Daily KBOS (2022-3)'!H115+'Daily KBED (2022-3)'!H115)/2</f>
        <v>2.5499999999999998</v>
      </c>
      <c r="I115">
        <f>('Daily KBOS (2022-3)'!I115+'Daily KBED (2022-3)'!I115)/2</f>
        <v>3.15</v>
      </c>
      <c r="J115">
        <f>('Daily KBOS (2022-3)'!J115+'Daily KBED (2022-3)'!J115)/2</f>
        <v>3.8</v>
      </c>
      <c r="K115">
        <f>('Daily KBOS (2022-3)'!K115+'Daily KBED (2022-3)'!K115)/2</f>
        <v>4.45</v>
      </c>
      <c r="L115">
        <f>('Daily KBOS (2022-3)'!L115+'Daily KBED (2022-3)'!L115)/2</f>
        <v>5.1999999999999993</v>
      </c>
      <c r="M115">
        <f>('Daily KBOS (2022-3)'!M115+'Daily KBED (2022-3)'!M115)/2</f>
        <v>5.9</v>
      </c>
      <c r="N115">
        <f>('Daily KBOS (2022-3)'!N115+'Daily KBED (2022-3)'!N115)/2</f>
        <v>6.7</v>
      </c>
      <c r="O115">
        <f>('Daily KBOS (2022-3)'!T115+'Daily KBED (2022-3)'!T115)/2</f>
        <v>7.5</v>
      </c>
      <c r="P115">
        <f>('Daily KBOS (2022-3)'!U115+'Daily KBED (2022-3)'!U115)/2</f>
        <v>8.3000000000000007</v>
      </c>
      <c r="Q115">
        <f>('Daily KBOS (2022-3)'!V115+'Daily KBED (2022-3)'!V115)/2</f>
        <v>9.15</v>
      </c>
      <c r="R115">
        <f>('Daily KBOS (2022-3)'!W115+'Daily KBED (2022-3)'!W115)/2</f>
        <v>10.050000000000001</v>
      </c>
      <c r="S115">
        <f>('Daily KBOS (2022-3)'!X115+'Daily KBED (2022-3)'!X115)/2</f>
        <v>10.95</v>
      </c>
      <c r="T115">
        <f>('Daily KBOS (2022-3)'!Y115+'Daily KBED (2022-3)'!Y115)/2</f>
        <v>11.95</v>
      </c>
      <c r="U115">
        <f>('Daily KBOS (2022-3)'!Z115+'Daily KBED (2022-3)'!Z115)/2</f>
        <v>12.95</v>
      </c>
      <c r="V115">
        <f>('Daily KBOS (2022-3)'!AA115+'Daily KBED (2022-3)'!AA115)/2</f>
        <v>13.95</v>
      </c>
      <c r="W115">
        <f>('Daily KBOS (2022-3)'!AG115+'Daily KBED (2022-3)'!AG115)/2</f>
        <v>14.950000000000001</v>
      </c>
      <c r="X115">
        <f>('Daily KBOS (2022-3)'!AH115+'Daily KBED (2022-3)'!AH115)/2</f>
        <v>15.950000000000001</v>
      </c>
      <c r="Y115">
        <f>('Daily KBOS (2022-3)'!AI115+'Daily KBED (2022-3)'!AI115)/2</f>
        <v>16.950000000000003</v>
      </c>
      <c r="Z115">
        <f>('Daily KBOS (2022-3)'!AJ115+'Daily KBED (2022-3)'!AJ115)/2</f>
        <v>17.950000000000003</v>
      </c>
      <c r="AA115">
        <f>('Daily KBOS (2022-3)'!AK115+'Daily KBED (2022-3)'!AK115)/2</f>
        <v>18.950000000000003</v>
      </c>
      <c r="AB115">
        <f>('Daily KBOS (2022-3)'!AL115+'Daily KBED (2022-3)'!AL115)/2</f>
        <v>19.950000000000003</v>
      </c>
      <c r="AC115">
        <f>('Daily KBOS (2022-3)'!AM115+'Daily KBED (2022-3)'!AM115)/2</f>
        <v>20.950000000000003</v>
      </c>
      <c r="AD115">
        <f>('Daily KBOS (2022-3)'!AN115+'Daily KBED (2022-3)'!AN115)/2</f>
        <v>21.950000000000003</v>
      </c>
      <c r="AE115">
        <f>('Daily KBOS (2022-3)'!AO115+'Daily KBED (2022-3)'!AO115)/2</f>
        <v>22.950000000000003</v>
      </c>
      <c r="AF115">
        <f>('Daily KBOS (2022-3)'!AP115+'Daily KBED (2022-3)'!AP115)/2</f>
        <v>23.950000000000003</v>
      </c>
      <c r="AG115">
        <f>('Daily KBOS (2022-3)'!AQ115+'Daily KBED (2022-3)'!AQ115)/2</f>
        <v>24.950000000000003</v>
      </c>
      <c r="AH115">
        <f>('Daily KBOS (2022-3)'!AR115+'Daily KBED (2022-3)'!AR115)/2</f>
        <v>25.950000000000003</v>
      </c>
    </row>
    <row r="116" spans="1:34" x14ac:dyDescent="0.25">
      <c r="A116" s="1">
        <v>44882</v>
      </c>
      <c r="B116">
        <f>('Daily KBOS (2022-3)'!B116+'Daily KBED (2022-3)'!B116)/2</f>
        <v>0.75</v>
      </c>
      <c r="C116">
        <f>('Daily KBOS (2022-3)'!C116+'Daily KBED (2022-3)'!C116)/2</f>
        <v>1.2</v>
      </c>
      <c r="D116">
        <f>('Daily KBOS (2022-3)'!D116+'Daily KBED (2022-3)'!D116)/2</f>
        <v>1.7999999999999998</v>
      </c>
      <c r="E116">
        <f>('Daily KBOS (2022-3)'!E116+'Daily KBED (2022-3)'!E116)/2</f>
        <v>2.5</v>
      </c>
      <c r="F116">
        <f>('Daily KBOS (2022-3)'!F116+'Daily KBED (2022-3)'!F116)/2</f>
        <v>3.15</v>
      </c>
      <c r="G116">
        <f>('Daily KBOS (2022-3)'!G116+'Daily KBED (2022-3)'!G116)/2</f>
        <v>3.9499999999999997</v>
      </c>
      <c r="H116">
        <f>('Daily KBOS (2022-3)'!H116+'Daily KBED (2022-3)'!H116)/2</f>
        <v>4.8000000000000007</v>
      </c>
      <c r="I116">
        <f>('Daily KBOS (2022-3)'!I116+'Daily KBED (2022-3)'!I116)/2</f>
        <v>5.75</v>
      </c>
      <c r="J116">
        <f>('Daily KBOS (2022-3)'!J116+'Daily KBED (2022-3)'!J116)/2</f>
        <v>6.75</v>
      </c>
      <c r="K116">
        <f>('Daily KBOS (2022-3)'!K116+'Daily KBED (2022-3)'!K116)/2</f>
        <v>7.75</v>
      </c>
      <c r="L116">
        <f>('Daily KBOS (2022-3)'!L116+'Daily KBED (2022-3)'!L116)/2</f>
        <v>8.75</v>
      </c>
      <c r="M116">
        <f>('Daily KBOS (2022-3)'!M116+'Daily KBED (2022-3)'!M116)/2</f>
        <v>9.75</v>
      </c>
      <c r="N116">
        <f>('Daily KBOS (2022-3)'!N116+'Daily KBED (2022-3)'!N116)/2</f>
        <v>10.75</v>
      </c>
      <c r="O116">
        <f>('Daily KBOS (2022-3)'!T116+'Daily KBED (2022-3)'!T116)/2</f>
        <v>11.75</v>
      </c>
      <c r="P116">
        <f>('Daily KBOS (2022-3)'!U116+'Daily KBED (2022-3)'!U116)/2</f>
        <v>12.75</v>
      </c>
      <c r="Q116">
        <f>('Daily KBOS (2022-3)'!V116+'Daily KBED (2022-3)'!V116)/2</f>
        <v>13.75</v>
      </c>
      <c r="R116">
        <f>('Daily KBOS (2022-3)'!W116+'Daily KBED (2022-3)'!W116)/2</f>
        <v>14.75</v>
      </c>
      <c r="S116">
        <f>('Daily KBOS (2022-3)'!X116+'Daily KBED (2022-3)'!X116)/2</f>
        <v>15.75</v>
      </c>
      <c r="T116">
        <f>('Daily KBOS (2022-3)'!Y116+'Daily KBED (2022-3)'!Y116)/2</f>
        <v>16.75</v>
      </c>
      <c r="U116">
        <f>('Daily KBOS (2022-3)'!Z116+'Daily KBED (2022-3)'!Z116)/2</f>
        <v>17.75</v>
      </c>
      <c r="V116">
        <f>('Daily KBOS (2022-3)'!AA116+'Daily KBED (2022-3)'!AA116)/2</f>
        <v>18.75</v>
      </c>
      <c r="W116">
        <f>('Daily KBOS (2022-3)'!AG116+'Daily KBED (2022-3)'!AG116)/2</f>
        <v>19.75</v>
      </c>
      <c r="X116">
        <f>('Daily KBOS (2022-3)'!AH116+'Daily KBED (2022-3)'!AH116)/2</f>
        <v>20.75</v>
      </c>
      <c r="Y116">
        <f>('Daily KBOS (2022-3)'!AI116+'Daily KBED (2022-3)'!AI116)/2</f>
        <v>21.75</v>
      </c>
      <c r="Z116">
        <f>('Daily KBOS (2022-3)'!AJ116+'Daily KBED (2022-3)'!AJ116)/2</f>
        <v>22.75</v>
      </c>
      <c r="AA116">
        <f>('Daily KBOS (2022-3)'!AK116+'Daily KBED (2022-3)'!AK116)/2</f>
        <v>23.75</v>
      </c>
      <c r="AB116">
        <f>('Daily KBOS (2022-3)'!AL116+'Daily KBED (2022-3)'!AL116)/2</f>
        <v>24.75</v>
      </c>
      <c r="AC116">
        <f>('Daily KBOS (2022-3)'!AM116+'Daily KBED (2022-3)'!AM116)/2</f>
        <v>25.75</v>
      </c>
      <c r="AD116">
        <f>('Daily KBOS (2022-3)'!AN116+'Daily KBED (2022-3)'!AN116)/2</f>
        <v>26.75</v>
      </c>
      <c r="AE116">
        <f>('Daily KBOS (2022-3)'!AO116+'Daily KBED (2022-3)'!AO116)/2</f>
        <v>27.75</v>
      </c>
      <c r="AF116">
        <f>('Daily KBOS (2022-3)'!AP116+'Daily KBED (2022-3)'!AP116)/2</f>
        <v>28.75</v>
      </c>
      <c r="AG116">
        <f>('Daily KBOS (2022-3)'!AQ116+'Daily KBED (2022-3)'!AQ116)/2</f>
        <v>29.75</v>
      </c>
      <c r="AH116">
        <f>('Daily KBOS (2022-3)'!AR116+'Daily KBED (2022-3)'!AR116)/2</f>
        <v>30.75</v>
      </c>
    </row>
    <row r="117" spans="1:34" x14ac:dyDescent="0.25">
      <c r="A117" s="1">
        <v>44883</v>
      </c>
      <c r="B117">
        <f>('Daily KBOS (2022-3)'!B117+'Daily KBED (2022-3)'!B117)/2</f>
        <v>2.85</v>
      </c>
      <c r="C117">
        <f>('Daily KBOS (2022-3)'!C117+'Daily KBED (2022-3)'!C117)/2</f>
        <v>3.5</v>
      </c>
      <c r="D117">
        <f>('Daily KBOS (2022-3)'!D117+'Daily KBED (2022-3)'!D117)/2</f>
        <v>4.2</v>
      </c>
      <c r="E117">
        <f>('Daily KBOS (2022-3)'!E117+'Daily KBED (2022-3)'!E117)/2</f>
        <v>4.9000000000000004</v>
      </c>
      <c r="F117">
        <f>('Daily KBOS (2022-3)'!F117+'Daily KBED (2022-3)'!F117)/2</f>
        <v>5.7</v>
      </c>
      <c r="G117">
        <f>('Daily KBOS (2022-3)'!G117+'Daily KBED (2022-3)'!G117)/2</f>
        <v>6.55</v>
      </c>
      <c r="H117">
        <f>('Daily KBOS (2022-3)'!H117+'Daily KBED (2022-3)'!H117)/2</f>
        <v>7.45</v>
      </c>
      <c r="I117">
        <f>('Daily KBOS (2022-3)'!I117+'Daily KBED (2022-3)'!I117)/2</f>
        <v>8.4499999999999993</v>
      </c>
      <c r="J117">
        <f>('Daily KBOS (2022-3)'!J117+'Daily KBED (2022-3)'!J117)/2</f>
        <v>9.4499999999999993</v>
      </c>
      <c r="K117">
        <f>('Daily KBOS (2022-3)'!K117+'Daily KBED (2022-3)'!K117)/2</f>
        <v>10.45</v>
      </c>
      <c r="L117">
        <f>('Daily KBOS (2022-3)'!L117+'Daily KBED (2022-3)'!L117)/2</f>
        <v>11.45</v>
      </c>
      <c r="M117">
        <f>('Daily KBOS (2022-3)'!M117+'Daily KBED (2022-3)'!M117)/2</f>
        <v>12.45</v>
      </c>
      <c r="N117">
        <f>('Daily KBOS (2022-3)'!N117+'Daily KBED (2022-3)'!N117)/2</f>
        <v>13.45</v>
      </c>
      <c r="O117">
        <f>('Daily KBOS (2022-3)'!T117+'Daily KBED (2022-3)'!T117)/2</f>
        <v>14.45</v>
      </c>
      <c r="P117">
        <f>('Daily KBOS (2022-3)'!U117+'Daily KBED (2022-3)'!U117)/2</f>
        <v>15.45</v>
      </c>
      <c r="Q117">
        <f>('Daily KBOS (2022-3)'!V117+'Daily KBED (2022-3)'!V117)/2</f>
        <v>16.45</v>
      </c>
      <c r="R117">
        <f>('Daily KBOS (2022-3)'!W117+'Daily KBED (2022-3)'!W117)/2</f>
        <v>17.45</v>
      </c>
      <c r="S117">
        <f>('Daily KBOS (2022-3)'!X117+'Daily KBED (2022-3)'!X117)/2</f>
        <v>18.45</v>
      </c>
      <c r="T117">
        <f>('Daily KBOS (2022-3)'!Y117+'Daily KBED (2022-3)'!Y117)/2</f>
        <v>19.45</v>
      </c>
      <c r="U117">
        <f>('Daily KBOS (2022-3)'!Z117+'Daily KBED (2022-3)'!Z117)/2</f>
        <v>20.45</v>
      </c>
      <c r="V117">
        <f>('Daily KBOS (2022-3)'!AA117+'Daily KBED (2022-3)'!AA117)/2</f>
        <v>21.45</v>
      </c>
      <c r="W117">
        <f>('Daily KBOS (2022-3)'!AG117+'Daily KBED (2022-3)'!AG117)/2</f>
        <v>22.45</v>
      </c>
      <c r="X117">
        <f>('Daily KBOS (2022-3)'!AH117+'Daily KBED (2022-3)'!AH117)/2</f>
        <v>23.45</v>
      </c>
      <c r="Y117">
        <f>('Daily KBOS (2022-3)'!AI117+'Daily KBED (2022-3)'!AI117)/2</f>
        <v>24.45</v>
      </c>
      <c r="Z117">
        <f>('Daily KBOS (2022-3)'!AJ117+'Daily KBED (2022-3)'!AJ117)/2</f>
        <v>25.45</v>
      </c>
      <c r="AA117">
        <f>('Daily KBOS (2022-3)'!AK117+'Daily KBED (2022-3)'!AK117)/2</f>
        <v>26.45</v>
      </c>
      <c r="AB117">
        <f>('Daily KBOS (2022-3)'!AL117+'Daily KBED (2022-3)'!AL117)/2</f>
        <v>27.45</v>
      </c>
      <c r="AC117">
        <f>('Daily KBOS (2022-3)'!AM117+'Daily KBED (2022-3)'!AM117)/2</f>
        <v>28.45</v>
      </c>
      <c r="AD117">
        <f>('Daily KBOS (2022-3)'!AN117+'Daily KBED (2022-3)'!AN117)/2</f>
        <v>29.45</v>
      </c>
      <c r="AE117">
        <f>('Daily KBOS (2022-3)'!AO117+'Daily KBED (2022-3)'!AO117)/2</f>
        <v>30.45</v>
      </c>
      <c r="AF117">
        <f>('Daily KBOS (2022-3)'!AP117+'Daily KBED (2022-3)'!AP117)/2</f>
        <v>31.45</v>
      </c>
      <c r="AG117">
        <f>('Daily KBOS (2022-3)'!AQ117+'Daily KBED (2022-3)'!AQ117)/2</f>
        <v>32.450000000000003</v>
      </c>
      <c r="AH117">
        <f>('Daily KBOS (2022-3)'!AR117+'Daily KBED (2022-3)'!AR117)/2</f>
        <v>33.450000000000003</v>
      </c>
    </row>
    <row r="118" spans="1:34" x14ac:dyDescent="0.25">
      <c r="A118" s="1">
        <v>44884</v>
      </c>
      <c r="B118">
        <f>('Daily KBOS (2022-3)'!B118+'Daily KBED (2022-3)'!B118)/2</f>
        <v>4.2</v>
      </c>
      <c r="C118">
        <f>('Daily KBOS (2022-3)'!C118+'Daily KBED (2022-3)'!C118)/2</f>
        <v>4.9000000000000004</v>
      </c>
      <c r="D118">
        <f>('Daily KBOS (2022-3)'!D118+'Daily KBED (2022-3)'!D118)/2</f>
        <v>5.7</v>
      </c>
      <c r="E118">
        <f>('Daily KBOS (2022-3)'!E118+'Daily KBED (2022-3)'!E118)/2</f>
        <v>6.5</v>
      </c>
      <c r="F118">
        <f>('Daily KBOS (2022-3)'!F118+'Daily KBED (2022-3)'!F118)/2</f>
        <v>7.3999999999999995</v>
      </c>
      <c r="G118">
        <f>('Daily KBOS (2022-3)'!G118+'Daily KBED (2022-3)'!G118)/2</f>
        <v>8.35</v>
      </c>
      <c r="H118">
        <f>('Daily KBOS (2022-3)'!H118+'Daily KBED (2022-3)'!H118)/2</f>
        <v>9.35</v>
      </c>
      <c r="I118">
        <f>('Daily KBOS (2022-3)'!I118+'Daily KBED (2022-3)'!I118)/2</f>
        <v>10.35</v>
      </c>
      <c r="J118">
        <f>('Daily KBOS (2022-3)'!J118+'Daily KBED (2022-3)'!J118)/2</f>
        <v>11.35</v>
      </c>
      <c r="K118">
        <f>('Daily KBOS (2022-3)'!K118+'Daily KBED (2022-3)'!K118)/2</f>
        <v>12.35</v>
      </c>
      <c r="L118">
        <f>('Daily KBOS (2022-3)'!L118+'Daily KBED (2022-3)'!L118)/2</f>
        <v>13.35</v>
      </c>
      <c r="M118">
        <f>('Daily KBOS (2022-3)'!M118+'Daily KBED (2022-3)'!M118)/2</f>
        <v>14.35</v>
      </c>
      <c r="N118">
        <f>('Daily KBOS (2022-3)'!N118+'Daily KBED (2022-3)'!N118)/2</f>
        <v>15.350000000000001</v>
      </c>
      <c r="O118">
        <f>('Daily KBOS (2022-3)'!T118+'Daily KBED (2022-3)'!T118)/2</f>
        <v>16.350000000000001</v>
      </c>
      <c r="P118">
        <f>('Daily KBOS (2022-3)'!U118+'Daily KBED (2022-3)'!U118)/2</f>
        <v>17.350000000000001</v>
      </c>
      <c r="Q118">
        <f>('Daily KBOS (2022-3)'!V118+'Daily KBED (2022-3)'!V118)/2</f>
        <v>18.350000000000001</v>
      </c>
      <c r="R118">
        <f>('Daily KBOS (2022-3)'!W118+'Daily KBED (2022-3)'!W118)/2</f>
        <v>19.350000000000001</v>
      </c>
      <c r="S118">
        <f>('Daily KBOS (2022-3)'!X118+'Daily KBED (2022-3)'!X118)/2</f>
        <v>20.350000000000001</v>
      </c>
      <c r="T118">
        <f>('Daily KBOS (2022-3)'!Y118+'Daily KBED (2022-3)'!Y118)/2</f>
        <v>21.35</v>
      </c>
      <c r="U118">
        <f>('Daily KBOS (2022-3)'!Z118+'Daily KBED (2022-3)'!Z118)/2</f>
        <v>22.35</v>
      </c>
      <c r="V118">
        <f>('Daily KBOS (2022-3)'!AA118+'Daily KBED (2022-3)'!AA118)/2</f>
        <v>23.35</v>
      </c>
      <c r="W118">
        <f>('Daily KBOS (2022-3)'!AG118+'Daily KBED (2022-3)'!AG118)/2</f>
        <v>24.35</v>
      </c>
      <c r="X118">
        <f>('Daily KBOS (2022-3)'!AH118+'Daily KBED (2022-3)'!AH118)/2</f>
        <v>25.35</v>
      </c>
      <c r="Y118">
        <f>('Daily KBOS (2022-3)'!AI118+'Daily KBED (2022-3)'!AI118)/2</f>
        <v>26.35</v>
      </c>
      <c r="Z118">
        <f>('Daily KBOS (2022-3)'!AJ118+'Daily KBED (2022-3)'!AJ118)/2</f>
        <v>27.35</v>
      </c>
      <c r="AA118">
        <f>('Daily KBOS (2022-3)'!AK118+'Daily KBED (2022-3)'!AK118)/2</f>
        <v>28.35</v>
      </c>
      <c r="AB118">
        <f>('Daily KBOS (2022-3)'!AL118+'Daily KBED (2022-3)'!AL118)/2</f>
        <v>29.35</v>
      </c>
      <c r="AC118">
        <f>('Daily KBOS (2022-3)'!AM118+'Daily KBED (2022-3)'!AM118)/2</f>
        <v>30.35</v>
      </c>
      <c r="AD118">
        <f>('Daily KBOS (2022-3)'!AN118+'Daily KBED (2022-3)'!AN118)/2</f>
        <v>31.35</v>
      </c>
      <c r="AE118">
        <f>('Daily KBOS (2022-3)'!AO118+'Daily KBED (2022-3)'!AO118)/2</f>
        <v>32.35</v>
      </c>
      <c r="AF118">
        <f>('Daily KBOS (2022-3)'!AP118+'Daily KBED (2022-3)'!AP118)/2</f>
        <v>33.35</v>
      </c>
      <c r="AG118">
        <f>('Daily KBOS (2022-3)'!AQ118+'Daily KBED (2022-3)'!AQ118)/2</f>
        <v>34.35</v>
      </c>
      <c r="AH118">
        <f>('Daily KBOS (2022-3)'!AR118+'Daily KBED (2022-3)'!AR118)/2</f>
        <v>35.35</v>
      </c>
    </row>
    <row r="119" spans="1:34" x14ac:dyDescent="0.25">
      <c r="A119" s="1">
        <v>44885</v>
      </c>
      <c r="B119">
        <f>('Daily KBOS (2022-3)'!B119+'Daily KBED (2022-3)'!B119)/2</f>
        <v>6.05</v>
      </c>
      <c r="C119">
        <f>('Daily KBOS (2022-3)'!C119+'Daily KBED (2022-3)'!C119)/2</f>
        <v>7.05</v>
      </c>
      <c r="D119">
        <f>('Daily KBOS (2022-3)'!D119+'Daily KBED (2022-3)'!D119)/2</f>
        <v>8.0500000000000007</v>
      </c>
      <c r="E119">
        <f>('Daily KBOS (2022-3)'!E119+'Daily KBED (2022-3)'!E119)/2</f>
        <v>9.0500000000000007</v>
      </c>
      <c r="F119">
        <f>('Daily KBOS (2022-3)'!F119+'Daily KBED (2022-3)'!F119)/2</f>
        <v>10.050000000000001</v>
      </c>
      <c r="G119">
        <f>('Daily KBOS (2022-3)'!G119+'Daily KBED (2022-3)'!G119)/2</f>
        <v>11.05</v>
      </c>
      <c r="H119">
        <f>('Daily KBOS (2022-3)'!H119+'Daily KBED (2022-3)'!H119)/2</f>
        <v>12.05</v>
      </c>
      <c r="I119">
        <f>('Daily KBOS (2022-3)'!I119+'Daily KBED (2022-3)'!I119)/2</f>
        <v>13.05</v>
      </c>
      <c r="J119">
        <f>('Daily KBOS (2022-3)'!J119+'Daily KBED (2022-3)'!J119)/2</f>
        <v>14.05</v>
      </c>
      <c r="K119">
        <f>('Daily KBOS (2022-3)'!K119+'Daily KBED (2022-3)'!K119)/2</f>
        <v>15.05</v>
      </c>
      <c r="L119">
        <f>('Daily KBOS (2022-3)'!L119+'Daily KBED (2022-3)'!L119)/2</f>
        <v>16.05</v>
      </c>
      <c r="M119">
        <f>('Daily KBOS (2022-3)'!M119+'Daily KBED (2022-3)'!M119)/2</f>
        <v>17.05</v>
      </c>
      <c r="N119">
        <f>('Daily KBOS (2022-3)'!N119+'Daily KBED (2022-3)'!N119)/2</f>
        <v>18.05</v>
      </c>
      <c r="O119">
        <f>('Daily KBOS (2022-3)'!T119+'Daily KBED (2022-3)'!T119)/2</f>
        <v>19.05</v>
      </c>
      <c r="P119">
        <f>('Daily KBOS (2022-3)'!U119+'Daily KBED (2022-3)'!U119)/2</f>
        <v>20.05</v>
      </c>
      <c r="Q119">
        <f>('Daily KBOS (2022-3)'!V119+'Daily KBED (2022-3)'!V119)/2</f>
        <v>21.05</v>
      </c>
      <c r="R119">
        <f>('Daily KBOS (2022-3)'!W119+'Daily KBED (2022-3)'!W119)/2</f>
        <v>22.05</v>
      </c>
      <c r="S119">
        <f>('Daily KBOS (2022-3)'!X119+'Daily KBED (2022-3)'!X119)/2</f>
        <v>23.05</v>
      </c>
      <c r="T119">
        <f>('Daily KBOS (2022-3)'!Y119+'Daily KBED (2022-3)'!Y119)/2</f>
        <v>24.05</v>
      </c>
      <c r="U119">
        <f>('Daily KBOS (2022-3)'!Z119+'Daily KBED (2022-3)'!Z119)/2</f>
        <v>25.05</v>
      </c>
      <c r="V119">
        <f>('Daily KBOS (2022-3)'!AA119+'Daily KBED (2022-3)'!AA119)/2</f>
        <v>26.05</v>
      </c>
      <c r="W119">
        <f>('Daily KBOS (2022-3)'!AG119+'Daily KBED (2022-3)'!AG119)/2</f>
        <v>27.05</v>
      </c>
      <c r="X119">
        <f>('Daily KBOS (2022-3)'!AH119+'Daily KBED (2022-3)'!AH119)/2</f>
        <v>28.05</v>
      </c>
      <c r="Y119">
        <f>('Daily KBOS (2022-3)'!AI119+'Daily KBED (2022-3)'!AI119)/2</f>
        <v>29.05</v>
      </c>
      <c r="Z119">
        <f>('Daily KBOS (2022-3)'!AJ119+'Daily KBED (2022-3)'!AJ119)/2</f>
        <v>30.05</v>
      </c>
      <c r="AA119">
        <f>('Daily KBOS (2022-3)'!AK119+'Daily KBED (2022-3)'!AK119)/2</f>
        <v>31.05</v>
      </c>
      <c r="AB119">
        <f>('Daily KBOS (2022-3)'!AL119+'Daily KBED (2022-3)'!AL119)/2</f>
        <v>32.049999999999997</v>
      </c>
      <c r="AC119">
        <f>('Daily KBOS (2022-3)'!AM119+'Daily KBED (2022-3)'!AM119)/2</f>
        <v>33.049999999999997</v>
      </c>
      <c r="AD119">
        <f>('Daily KBOS (2022-3)'!AN119+'Daily KBED (2022-3)'!AN119)/2</f>
        <v>34.049999999999997</v>
      </c>
      <c r="AE119">
        <f>('Daily KBOS (2022-3)'!AO119+'Daily KBED (2022-3)'!AO119)/2</f>
        <v>35.049999999999997</v>
      </c>
      <c r="AF119">
        <f>('Daily KBOS (2022-3)'!AP119+'Daily KBED (2022-3)'!AP119)/2</f>
        <v>36.049999999999997</v>
      </c>
      <c r="AG119">
        <f>('Daily KBOS (2022-3)'!AQ119+'Daily KBED (2022-3)'!AQ119)/2</f>
        <v>37.049999999999997</v>
      </c>
      <c r="AH119">
        <f>('Daily KBOS (2022-3)'!AR119+'Daily KBED (2022-3)'!AR119)/2</f>
        <v>38.049999999999997</v>
      </c>
    </row>
    <row r="120" spans="1:34" x14ac:dyDescent="0.25">
      <c r="A120" s="1">
        <v>44886</v>
      </c>
      <c r="B120">
        <f>('Daily KBOS (2022-3)'!B120+'Daily KBED (2022-3)'!B120)/2</f>
        <v>6.6</v>
      </c>
      <c r="C120">
        <f>('Daily KBOS (2022-3)'!C120+'Daily KBED (2022-3)'!C120)/2</f>
        <v>7.6</v>
      </c>
      <c r="D120">
        <f>('Daily KBOS (2022-3)'!D120+'Daily KBED (2022-3)'!D120)/2</f>
        <v>8.6</v>
      </c>
      <c r="E120">
        <f>('Daily KBOS (2022-3)'!E120+'Daily KBED (2022-3)'!E120)/2</f>
        <v>9.6</v>
      </c>
      <c r="F120">
        <f>('Daily KBOS (2022-3)'!F120+'Daily KBED (2022-3)'!F120)/2</f>
        <v>10.6</v>
      </c>
      <c r="G120">
        <f>('Daily KBOS (2022-3)'!G120+'Daily KBED (2022-3)'!G120)/2</f>
        <v>11.6</v>
      </c>
      <c r="H120">
        <f>('Daily KBOS (2022-3)'!H120+'Daily KBED (2022-3)'!H120)/2</f>
        <v>12.6</v>
      </c>
      <c r="I120">
        <f>('Daily KBOS (2022-3)'!I120+'Daily KBED (2022-3)'!I120)/2</f>
        <v>13.6</v>
      </c>
      <c r="J120">
        <f>('Daily KBOS (2022-3)'!J120+'Daily KBED (2022-3)'!J120)/2</f>
        <v>14.6</v>
      </c>
      <c r="K120">
        <f>('Daily KBOS (2022-3)'!K120+'Daily KBED (2022-3)'!K120)/2</f>
        <v>15.600000000000001</v>
      </c>
      <c r="L120">
        <f>('Daily KBOS (2022-3)'!L120+'Daily KBED (2022-3)'!L120)/2</f>
        <v>16.600000000000001</v>
      </c>
      <c r="M120">
        <f>('Daily KBOS (2022-3)'!M120+'Daily KBED (2022-3)'!M120)/2</f>
        <v>17.600000000000001</v>
      </c>
      <c r="N120">
        <f>('Daily KBOS (2022-3)'!N120+'Daily KBED (2022-3)'!N120)/2</f>
        <v>18.600000000000001</v>
      </c>
      <c r="O120">
        <f>('Daily KBOS (2022-3)'!T120+'Daily KBED (2022-3)'!T120)/2</f>
        <v>19.600000000000001</v>
      </c>
      <c r="P120">
        <f>('Daily KBOS (2022-3)'!U120+'Daily KBED (2022-3)'!U120)/2</f>
        <v>20.6</v>
      </c>
      <c r="Q120">
        <f>('Daily KBOS (2022-3)'!V120+'Daily KBED (2022-3)'!V120)/2</f>
        <v>21.6</v>
      </c>
      <c r="R120">
        <f>('Daily KBOS (2022-3)'!W120+'Daily KBED (2022-3)'!W120)/2</f>
        <v>22.6</v>
      </c>
      <c r="S120">
        <f>('Daily KBOS (2022-3)'!X120+'Daily KBED (2022-3)'!X120)/2</f>
        <v>23.6</v>
      </c>
      <c r="T120">
        <f>('Daily KBOS (2022-3)'!Y120+'Daily KBED (2022-3)'!Y120)/2</f>
        <v>24.6</v>
      </c>
      <c r="U120">
        <f>('Daily KBOS (2022-3)'!Z120+'Daily KBED (2022-3)'!Z120)/2</f>
        <v>25.6</v>
      </c>
      <c r="V120">
        <f>('Daily KBOS (2022-3)'!AA120+'Daily KBED (2022-3)'!AA120)/2</f>
        <v>26.6</v>
      </c>
      <c r="W120">
        <f>('Daily KBOS (2022-3)'!AG120+'Daily KBED (2022-3)'!AG120)/2</f>
        <v>27.6</v>
      </c>
      <c r="X120">
        <f>('Daily KBOS (2022-3)'!AH120+'Daily KBED (2022-3)'!AH120)/2</f>
        <v>28.6</v>
      </c>
      <c r="Y120">
        <f>('Daily KBOS (2022-3)'!AI120+'Daily KBED (2022-3)'!AI120)/2</f>
        <v>29.6</v>
      </c>
      <c r="Z120">
        <f>('Daily KBOS (2022-3)'!AJ120+'Daily KBED (2022-3)'!AJ120)/2</f>
        <v>30.6</v>
      </c>
      <c r="AA120">
        <f>('Daily KBOS (2022-3)'!AK120+'Daily KBED (2022-3)'!AK120)/2</f>
        <v>31.6</v>
      </c>
      <c r="AB120">
        <f>('Daily KBOS (2022-3)'!AL120+'Daily KBED (2022-3)'!AL120)/2</f>
        <v>32.6</v>
      </c>
      <c r="AC120">
        <f>('Daily KBOS (2022-3)'!AM120+'Daily KBED (2022-3)'!AM120)/2</f>
        <v>33.6</v>
      </c>
      <c r="AD120">
        <f>('Daily KBOS (2022-3)'!AN120+'Daily KBED (2022-3)'!AN120)/2</f>
        <v>34.6</v>
      </c>
      <c r="AE120">
        <f>('Daily KBOS (2022-3)'!AO120+'Daily KBED (2022-3)'!AO120)/2</f>
        <v>35.6</v>
      </c>
      <c r="AF120">
        <f>('Daily KBOS (2022-3)'!AP120+'Daily KBED (2022-3)'!AP120)/2</f>
        <v>36.6</v>
      </c>
      <c r="AG120">
        <f>('Daily KBOS (2022-3)'!AQ120+'Daily KBED (2022-3)'!AQ120)/2</f>
        <v>37.6</v>
      </c>
      <c r="AH120">
        <f>('Daily KBOS (2022-3)'!AR120+'Daily KBED (2022-3)'!AR120)/2</f>
        <v>38.6</v>
      </c>
    </row>
    <row r="121" spans="1:34" x14ac:dyDescent="0.25">
      <c r="A121" s="1">
        <v>44887</v>
      </c>
      <c r="B121">
        <f>('Daily KBOS (2022-3)'!B121+'Daily KBED (2022-3)'!B121)/2</f>
        <v>1.9000000000000001</v>
      </c>
      <c r="C121">
        <f>('Daily KBOS (2022-3)'!C121+'Daily KBED (2022-3)'!C121)/2</f>
        <v>2.4</v>
      </c>
      <c r="D121">
        <f>('Daily KBOS (2022-3)'!D121+'Daily KBED (2022-3)'!D121)/2</f>
        <v>2.95</v>
      </c>
      <c r="E121">
        <f>('Daily KBOS (2022-3)'!E121+'Daily KBED (2022-3)'!E121)/2</f>
        <v>3.6</v>
      </c>
      <c r="F121">
        <f>('Daily KBOS (2022-3)'!F121+'Daily KBED (2022-3)'!F121)/2</f>
        <v>4.25</v>
      </c>
      <c r="G121">
        <f>('Daily KBOS (2022-3)'!G121+'Daily KBED (2022-3)'!G121)/2</f>
        <v>4.9499999999999993</v>
      </c>
      <c r="H121">
        <f>('Daily KBOS (2022-3)'!H121+'Daily KBED (2022-3)'!H121)/2</f>
        <v>5.65</v>
      </c>
      <c r="I121">
        <f>('Daily KBOS (2022-3)'!I121+'Daily KBED (2022-3)'!I121)/2</f>
        <v>6.4499999999999993</v>
      </c>
      <c r="J121">
        <f>('Daily KBOS (2022-3)'!J121+'Daily KBED (2022-3)'!J121)/2</f>
        <v>7.25</v>
      </c>
      <c r="K121">
        <f>('Daily KBOS (2022-3)'!K121+'Daily KBED (2022-3)'!K121)/2</f>
        <v>8.15</v>
      </c>
      <c r="L121">
        <f>('Daily KBOS (2022-3)'!L121+'Daily KBED (2022-3)'!L121)/2</f>
        <v>9.1</v>
      </c>
      <c r="M121">
        <f>('Daily KBOS (2022-3)'!M121+'Daily KBED (2022-3)'!M121)/2</f>
        <v>10.1</v>
      </c>
      <c r="N121">
        <f>('Daily KBOS (2022-3)'!N121+'Daily KBED (2022-3)'!N121)/2</f>
        <v>11.1</v>
      </c>
      <c r="O121">
        <f>('Daily KBOS (2022-3)'!T121+'Daily KBED (2022-3)'!T121)/2</f>
        <v>12.1</v>
      </c>
      <c r="P121">
        <f>('Daily KBOS (2022-3)'!U121+'Daily KBED (2022-3)'!U121)/2</f>
        <v>13.1</v>
      </c>
      <c r="Q121">
        <f>('Daily KBOS (2022-3)'!V121+'Daily KBED (2022-3)'!V121)/2</f>
        <v>14.1</v>
      </c>
      <c r="R121">
        <f>('Daily KBOS (2022-3)'!W121+'Daily KBED (2022-3)'!W121)/2</f>
        <v>15.1</v>
      </c>
      <c r="S121">
        <f>('Daily KBOS (2022-3)'!X121+'Daily KBED (2022-3)'!X121)/2</f>
        <v>16.100000000000001</v>
      </c>
      <c r="T121">
        <f>('Daily KBOS (2022-3)'!Y121+'Daily KBED (2022-3)'!Y121)/2</f>
        <v>17.100000000000001</v>
      </c>
      <c r="U121">
        <f>('Daily KBOS (2022-3)'!Z121+'Daily KBED (2022-3)'!Z121)/2</f>
        <v>18.100000000000001</v>
      </c>
      <c r="V121">
        <f>('Daily KBOS (2022-3)'!AA121+'Daily KBED (2022-3)'!AA121)/2</f>
        <v>19.100000000000001</v>
      </c>
      <c r="W121">
        <f>('Daily KBOS (2022-3)'!AG121+'Daily KBED (2022-3)'!AG121)/2</f>
        <v>20.100000000000001</v>
      </c>
      <c r="X121">
        <f>('Daily KBOS (2022-3)'!AH121+'Daily KBED (2022-3)'!AH121)/2</f>
        <v>21.1</v>
      </c>
      <c r="Y121">
        <f>('Daily KBOS (2022-3)'!AI121+'Daily KBED (2022-3)'!AI121)/2</f>
        <v>22.1</v>
      </c>
      <c r="Z121">
        <f>('Daily KBOS (2022-3)'!AJ121+'Daily KBED (2022-3)'!AJ121)/2</f>
        <v>23.1</v>
      </c>
      <c r="AA121">
        <f>('Daily KBOS (2022-3)'!AK121+'Daily KBED (2022-3)'!AK121)/2</f>
        <v>24.1</v>
      </c>
      <c r="AB121">
        <f>('Daily KBOS (2022-3)'!AL121+'Daily KBED (2022-3)'!AL121)/2</f>
        <v>25.1</v>
      </c>
      <c r="AC121">
        <f>('Daily KBOS (2022-3)'!AM121+'Daily KBED (2022-3)'!AM121)/2</f>
        <v>26.1</v>
      </c>
      <c r="AD121">
        <f>('Daily KBOS (2022-3)'!AN121+'Daily KBED (2022-3)'!AN121)/2</f>
        <v>27.1</v>
      </c>
      <c r="AE121">
        <f>('Daily KBOS (2022-3)'!AO121+'Daily KBED (2022-3)'!AO121)/2</f>
        <v>28.1</v>
      </c>
      <c r="AF121">
        <f>('Daily KBOS (2022-3)'!AP121+'Daily KBED (2022-3)'!AP121)/2</f>
        <v>29.1</v>
      </c>
      <c r="AG121">
        <f>('Daily KBOS (2022-3)'!AQ121+'Daily KBED (2022-3)'!AQ121)/2</f>
        <v>30.1</v>
      </c>
      <c r="AH121">
        <f>('Daily KBOS (2022-3)'!AR121+'Daily KBED (2022-3)'!AR121)/2</f>
        <v>31.1</v>
      </c>
    </row>
    <row r="122" spans="1:34" x14ac:dyDescent="0.25">
      <c r="A122" s="1">
        <v>44888</v>
      </c>
      <c r="B122">
        <f>('Daily KBOS (2022-3)'!B122+'Daily KBED (2022-3)'!B122)/2</f>
        <v>2.4500000000000002</v>
      </c>
      <c r="C122">
        <f>('Daily KBOS (2022-3)'!C122+'Daily KBED (2022-3)'!C122)/2</f>
        <v>2.85</v>
      </c>
      <c r="D122">
        <f>('Daily KBOS (2022-3)'!D122+'Daily KBED (2022-3)'!D122)/2</f>
        <v>3.3</v>
      </c>
      <c r="E122">
        <f>('Daily KBOS (2022-3)'!E122+'Daily KBED (2022-3)'!E122)/2</f>
        <v>3.75</v>
      </c>
      <c r="F122">
        <f>('Daily KBOS (2022-3)'!F122+'Daily KBED (2022-3)'!F122)/2</f>
        <v>4.25</v>
      </c>
      <c r="G122">
        <f>('Daily KBOS (2022-3)'!G122+'Daily KBED (2022-3)'!G122)/2</f>
        <v>4.8</v>
      </c>
      <c r="H122">
        <f>('Daily KBOS (2022-3)'!H122+'Daily KBED (2022-3)'!H122)/2</f>
        <v>5.4499999999999993</v>
      </c>
      <c r="I122">
        <f>('Daily KBOS (2022-3)'!I122+'Daily KBED (2022-3)'!I122)/2</f>
        <v>6.0500000000000007</v>
      </c>
      <c r="J122">
        <f>('Daily KBOS (2022-3)'!J122+'Daily KBED (2022-3)'!J122)/2</f>
        <v>6.75</v>
      </c>
      <c r="K122">
        <f>('Daily KBOS (2022-3)'!K122+'Daily KBED (2022-3)'!K122)/2</f>
        <v>7.5</v>
      </c>
      <c r="L122">
        <f>('Daily KBOS (2022-3)'!L122+'Daily KBED (2022-3)'!L122)/2</f>
        <v>8.25</v>
      </c>
      <c r="M122">
        <f>('Daily KBOS (2022-3)'!M122+'Daily KBED (2022-3)'!M122)/2</f>
        <v>9.1000000000000014</v>
      </c>
      <c r="N122">
        <f>('Daily KBOS (2022-3)'!N122+'Daily KBED (2022-3)'!N122)/2</f>
        <v>10.050000000000001</v>
      </c>
      <c r="O122">
        <f>('Daily KBOS (2022-3)'!T122+'Daily KBED (2022-3)'!T122)/2</f>
        <v>11.05</v>
      </c>
      <c r="P122">
        <f>('Daily KBOS (2022-3)'!U122+'Daily KBED (2022-3)'!U122)/2</f>
        <v>12.05</v>
      </c>
      <c r="Q122">
        <f>('Daily KBOS (2022-3)'!V122+'Daily KBED (2022-3)'!V122)/2</f>
        <v>13.05</v>
      </c>
      <c r="R122">
        <f>('Daily KBOS (2022-3)'!W122+'Daily KBED (2022-3)'!W122)/2</f>
        <v>14.05</v>
      </c>
      <c r="S122">
        <f>('Daily KBOS (2022-3)'!X122+'Daily KBED (2022-3)'!X122)/2</f>
        <v>15.05</v>
      </c>
      <c r="T122">
        <f>('Daily KBOS (2022-3)'!Y122+'Daily KBED (2022-3)'!Y122)/2</f>
        <v>16.05</v>
      </c>
      <c r="U122">
        <f>('Daily KBOS (2022-3)'!Z122+'Daily KBED (2022-3)'!Z122)/2</f>
        <v>17.05</v>
      </c>
      <c r="V122">
        <f>('Daily KBOS (2022-3)'!AA122+'Daily KBED (2022-3)'!AA122)/2</f>
        <v>18.05</v>
      </c>
      <c r="W122">
        <f>('Daily KBOS (2022-3)'!AG122+'Daily KBED (2022-3)'!AG122)/2</f>
        <v>19.05</v>
      </c>
      <c r="X122">
        <f>('Daily KBOS (2022-3)'!AH122+'Daily KBED (2022-3)'!AH122)/2</f>
        <v>20.049999999999997</v>
      </c>
      <c r="Y122">
        <f>('Daily KBOS (2022-3)'!AI122+'Daily KBED (2022-3)'!AI122)/2</f>
        <v>21.049999999999997</v>
      </c>
      <c r="Z122">
        <f>('Daily KBOS (2022-3)'!AJ122+'Daily KBED (2022-3)'!AJ122)/2</f>
        <v>22.049999999999997</v>
      </c>
      <c r="AA122">
        <f>('Daily KBOS (2022-3)'!AK122+'Daily KBED (2022-3)'!AK122)/2</f>
        <v>23.049999999999997</v>
      </c>
      <c r="AB122">
        <f>('Daily KBOS (2022-3)'!AL122+'Daily KBED (2022-3)'!AL122)/2</f>
        <v>24.049999999999997</v>
      </c>
      <c r="AC122">
        <f>('Daily KBOS (2022-3)'!AM122+'Daily KBED (2022-3)'!AM122)/2</f>
        <v>25.049999999999997</v>
      </c>
      <c r="AD122">
        <f>('Daily KBOS (2022-3)'!AN122+'Daily KBED (2022-3)'!AN122)/2</f>
        <v>26.049999999999997</v>
      </c>
      <c r="AE122">
        <f>('Daily KBOS (2022-3)'!AO122+'Daily KBED (2022-3)'!AO122)/2</f>
        <v>27.049999999999997</v>
      </c>
      <c r="AF122">
        <f>('Daily KBOS (2022-3)'!AP122+'Daily KBED (2022-3)'!AP122)/2</f>
        <v>28.049999999999997</v>
      </c>
      <c r="AG122">
        <f>('Daily KBOS (2022-3)'!AQ122+'Daily KBED (2022-3)'!AQ122)/2</f>
        <v>29.05</v>
      </c>
      <c r="AH122">
        <f>('Daily KBOS (2022-3)'!AR122+'Daily KBED (2022-3)'!AR122)/2</f>
        <v>30.05</v>
      </c>
    </row>
    <row r="123" spans="1:34" x14ac:dyDescent="0.25">
      <c r="A123" s="1">
        <v>44889</v>
      </c>
      <c r="B123">
        <f>('Daily KBOS (2022-3)'!B123+'Daily KBED (2022-3)'!B123)/2</f>
        <v>3.85</v>
      </c>
      <c r="C123">
        <f>('Daily KBOS (2022-3)'!C123+'Daily KBED (2022-3)'!C123)/2</f>
        <v>4.3499999999999996</v>
      </c>
      <c r="D123">
        <f>('Daily KBOS (2022-3)'!D123+'Daily KBED (2022-3)'!D123)/2</f>
        <v>4.9000000000000004</v>
      </c>
      <c r="E123">
        <f>('Daily KBOS (2022-3)'!E123+'Daily KBED (2022-3)'!E123)/2</f>
        <v>5.55</v>
      </c>
      <c r="F123">
        <f>('Daily KBOS (2022-3)'!F123+'Daily KBED (2022-3)'!F123)/2</f>
        <v>6.25</v>
      </c>
      <c r="G123">
        <f>('Daily KBOS (2022-3)'!G123+'Daily KBED (2022-3)'!G123)/2</f>
        <v>7.05</v>
      </c>
      <c r="H123">
        <f>('Daily KBOS (2022-3)'!H123+'Daily KBED (2022-3)'!H123)/2</f>
        <v>7.85</v>
      </c>
      <c r="I123">
        <f>('Daily KBOS (2022-3)'!I123+'Daily KBED (2022-3)'!I123)/2</f>
        <v>8.6999999999999993</v>
      </c>
      <c r="J123">
        <f>('Daily KBOS (2022-3)'!J123+'Daily KBED (2022-3)'!J123)/2</f>
        <v>9.6499999999999986</v>
      </c>
      <c r="K123">
        <f>('Daily KBOS (2022-3)'!K123+'Daily KBED (2022-3)'!K123)/2</f>
        <v>10.6</v>
      </c>
      <c r="L123">
        <f>('Daily KBOS (2022-3)'!L123+'Daily KBED (2022-3)'!L123)/2</f>
        <v>11.6</v>
      </c>
      <c r="M123">
        <f>('Daily KBOS (2022-3)'!M123+'Daily KBED (2022-3)'!M123)/2</f>
        <v>12.6</v>
      </c>
      <c r="N123">
        <f>('Daily KBOS (2022-3)'!N123+'Daily KBED (2022-3)'!N123)/2</f>
        <v>13.6</v>
      </c>
      <c r="O123">
        <f>('Daily KBOS (2022-3)'!T123+'Daily KBED (2022-3)'!T123)/2</f>
        <v>14.600000000000001</v>
      </c>
      <c r="P123">
        <f>('Daily KBOS (2022-3)'!U123+'Daily KBED (2022-3)'!U123)/2</f>
        <v>15.600000000000001</v>
      </c>
      <c r="Q123">
        <f>('Daily KBOS (2022-3)'!V123+'Daily KBED (2022-3)'!V123)/2</f>
        <v>16.600000000000001</v>
      </c>
      <c r="R123">
        <f>('Daily KBOS (2022-3)'!W123+'Daily KBED (2022-3)'!W123)/2</f>
        <v>17.600000000000001</v>
      </c>
      <c r="S123">
        <f>('Daily KBOS (2022-3)'!X123+'Daily KBED (2022-3)'!X123)/2</f>
        <v>18.600000000000001</v>
      </c>
      <c r="T123">
        <f>('Daily KBOS (2022-3)'!Y123+'Daily KBED (2022-3)'!Y123)/2</f>
        <v>19.600000000000001</v>
      </c>
      <c r="U123">
        <f>('Daily KBOS (2022-3)'!Z123+'Daily KBED (2022-3)'!Z123)/2</f>
        <v>20.6</v>
      </c>
      <c r="V123">
        <f>('Daily KBOS (2022-3)'!AA123+'Daily KBED (2022-3)'!AA123)/2</f>
        <v>21.6</v>
      </c>
      <c r="W123">
        <f>('Daily KBOS (2022-3)'!AG123+'Daily KBED (2022-3)'!AG123)/2</f>
        <v>22.6</v>
      </c>
      <c r="X123">
        <f>('Daily KBOS (2022-3)'!AH123+'Daily KBED (2022-3)'!AH123)/2</f>
        <v>23.6</v>
      </c>
      <c r="Y123">
        <f>('Daily KBOS (2022-3)'!AI123+'Daily KBED (2022-3)'!AI123)/2</f>
        <v>24.6</v>
      </c>
      <c r="Z123">
        <f>('Daily KBOS (2022-3)'!AJ123+'Daily KBED (2022-3)'!AJ123)/2</f>
        <v>25.6</v>
      </c>
      <c r="AA123">
        <f>('Daily KBOS (2022-3)'!AK123+'Daily KBED (2022-3)'!AK123)/2</f>
        <v>26.6</v>
      </c>
      <c r="AB123">
        <f>('Daily KBOS (2022-3)'!AL123+'Daily KBED (2022-3)'!AL123)/2</f>
        <v>27.6</v>
      </c>
      <c r="AC123">
        <f>('Daily KBOS (2022-3)'!AM123+'Daily KBED (2022-3)'!AM123)/2</f>
        <v>28.6</v>
      </c>
      <c r="AD123">
        <f>('Daily KBOS (2022-3)'!AN123+'Daily KBED (2022-3)'!AN123)/2</f>
        <v>29.6</v>
      </c>
      <c r="AE123">
        <f>('Daily KBOS (2022-3)'!AO123+'Daily KBED (2022-3)'!AO123)/2</f>
        <v>30.6</v>
      </c>
      <c r="AF123">
        <f>('Daily KBOS (2022-3)'!AP123+'Daily KBED (2022-3)'!AP123)/2</f>
        <v>31.6</v>
      </c>
      <c r="AG123">
        <f>('Daily KBOS (2022-3)'!AQ123+'Daily KBED (2022-3)'!AQ123)/2</f>
        <v>32.6</v>
      </c>
      <c r="AH123">
        <f>('Daily KBOS (2022-3)'!AR123+'Daily KBED (2022-3)'!AR123)/2</f>
        <v>33.6</v>
      </c>
    </row>
    <row r="124" spans="1:34" x14ac:dyDescent="0.25">
      <c r="A124" s="1">
        <v>44890</v>
      </c>
      <c r="B124">
        <f>('Daily KBOS (2022-3)'!B124+'Daily KBED (2022-3)'!B124)/2</f>
        <v>0.05</v>
      </c>
      <c r="C124">
        <f>('Daily KBOS (2022-3)'!C124+'Daily KBED (2022-3)'!C124)/2</f>
        <v>0.1</v>
      </c>
      <c r="D124">
        <f>('Daily KBOS (2022-3)'!D124+'Daily KBED (2022-3)'!D124)/2</f>
        <v>0.15</v>
      </c>
      <c r="E124">
        <f>('Daily KBOS (2022-3)'!E124+'Daily KBED (2022-3)'!E124)/2</f>
        <v>0.2</v>
      </c>
      <c r="F124">
        <f>('Daily KBOS (2022-3)'!F124+'Daily KBED (2022-3)'!F124)/2</f>
        <v>0.3</v>
      </c>
      <c r="G124">
        <f>('Daily KBOS (2022-3)'!G124+'Daily KBED (2022-3)'!G124)/2</f>
        <v>0.55000000000000004</v>
      </c>
      <c r="H124">
        <f>('Daily KBOS (2022-3)'!H124+'Daily KBED (2022-3)'!H124)/2</f>
        <v>0.9</v>
      </c>
      <c r="I124">
        <f>('Daily KBOS (2022-3)'!I124+'Daily KBED (2022-3)'!I124)/2</f>
        <v>1.3</v>
      </c>
      <c r="J124">
        <f>('Daily KBOS (2022-3)'!J124+'Daily KBED (2022-3)'!J124)/2</f>
        <v>1.75</v>
      </c>
      <c r="K124">
        <f>('Daily KBOS (2022-3)'!K124+'Daily KBED (2022-3)'!K124)/2</f>
        <v>2.2999999999999998</v>
      </c>
      <c r="L124">
        <f>('Daily KBOS (2022-3)'!L124+'Daily KBED (2022-3)'!L124)/2</f>
        <v>2.95</v>
      </c>
      <c r="M124">
        <f>('Daily KBOS (2022-3)'!M124+'Daily KBED (2022-3)'!M124)/2</f>
        <v>3.6</v>
      </c>
      <c r="N124">
        <f>('Daily KBOS (2022-3)'!N124+'Daily KBED (2022-3)'!N124)/2</f>
        <v>4.3499999999999996</v>
      </c>
      <c r="O124">
        <f>('Daily KBOS (2022-3)'!T124+'Daily KBED (2022-3)'!T124)/2</f>
        <v>5.35</v>
      </c>
      <c r="P124">
        <f>('Daily KBOS (2022-3)'!U124+'Daily KBED (2022-3)'!U124)/2</f>
        <v>6.35</v>
      </c>
      <c r="Q124">
        <f>('Daily KBOS (2022-3)'!V124+'Daily KBED (2022-3)'!V124)/2</f>
        <v>7.35</v>
      </c>
      <c r="R124">
        <f>('Daily KBOS (2022-3)'!W124+'Daily KBED (2022-3)'!W124)/2</f>
        <v>8.35</v>
      </c>
      <c r="S124">
        <f>('Daily KBOS (2022-3)'!X124+'Daily KBED (2022-3)'!X124)/2</f>
        <v>9.35</v>
      </c>
      <c r="T124">
        <f>('Daily KBOS (2022-3)'!Y124+'Daily KBED (2022-3)'!Y124)/2</f>
        <v>10.35</v>
      </c>
      <c r="U124">
        <f>('Daily KBOS (2022-3)'!Z124+'Daily KBED (2022-3)'!Z124)/2</f>
        <v>11.35</v>
      </c>
      <c r="V124">
        <f>('Daily KBOS (2022-3)'!AA124+'Daily KBED (2022-3)'!AA124)/2</f>
        <v>12.35</v>
      </c>
      <c r="W124">
        <f>('Daily KBOS (2022-3)'!AG124+'Daily KBED (2022-3)'!AG124)/2</f>
        <v>13.35</v>
      </c>
      <c r="X124">
        <f>('Daily KBOS (2022-3)'!AH124+'Daily KBED (2022-3)'!AH124)/2</f>
        <v>14.35</v>
      </c>
      <c r="Y124">
        <f>('Daily KBOS (2022-3)'!AI124+'Daily KBED (2022-3)'!AI124)/2</f>
        <v>15.35</v>
      </c>
      <c r="Z124">
        <f>('Daily KBOS (2022-3)'!AJ124+'Daily KBED (2022-3)'!AJ124)/2</f>
        <v>16.350000000000001</v>
      </c>
      <c r="AA124">
        <f>('Daily KBOS (2022-3)'!AK124+'Daily KBED (2022-3)'!AK124)/2</f>
        <v>17.350000000000001</v>
      </c>
      <c r="AB124">
        <f>('Daily KBOS (2022-3)'!AL124+'Daily KBED (2022-3)'!AL124)/2</f>
        <v>18.350000000000001</v>
      </c>
      <c r="AC124">
        <f>('Daily KBOS (2022-3)'!AM124+'Daily KBED (2022-3)'!AM124)/2</f>
        <v>19.350000000000001</v>
      </c>
      <c r="AD124">
        <f>('Daily KBOS (2022-3)'!AN124+'Daily KBED (2022-3)'!AN124)/2</f>
        <v>20.350000000000001</v>
      </c>
      <c r="AE124">
        <f>('Daily KBOS (2022-3)'!AO124+'Daily KBED (2022-3)'!AO124)/2</f>
        <v>21.35</v>
      </c>
      <c r="AF124">
        <f>('Daily KBOS (2022-3)'!AP124+'Daily KBED (2022-3)'!AP124)/2</f>
        <v>22.35</v>
      </c>
      <c r="AG124">
        <f>('Daily KBOS (2022-3)'!AQ124+'Daily KBED (2022-3)'!AQ124)/2</f>
        <v>23.35</v>
      </c>
      <c r="AH124">
        <f>('Daily KBOS (2022-3)'!AR124+'Daily KBED (2022-3)'!AR124)/2</f>
        <v>24.35</v>
      </c>
    </row>
    <row r="125" spans="1:34" x14ac:dyDescent="0.25">
      <c r="A125" s="1">
        <v>44891</v>
      </c>
      <c r="B125">
        <f>('Daily KBOS (2022-3)'!B125+'Daily KBED (2022-3)'!B125)/2</f>
        <v>0.05</v>
      </c>
      <c r="C125">
        <f>('Daily KBOS (2022-3)'!C125+'Daily KBED (2022-3)'!C125)/2</f>
        <v>0.15</v>
      </c>
      <c r="D125">
        <f>('Daily KBOS (2022-3)'!D125+'Daily KBED (2022-3)'!D125)/2</f>
        <v>0.35</v>
      </c>
      <c r="E125">
        <f>('Daily KBOS (2022-3)'!E125+'Daily KBED (2022-3)'!E125)/2</f>
        <v>0.55000000000000004</v>
      </c>
      <c r="F125">
        <f>('Daily KBOS (2022-3)'!F125+'Daily KBED (2022-3)'!F125)/2</f>
        <v>0.9</v>
      </c>
      <c r="G125">
        <f>('Daily KBOS (2022-3)'!G125+'Daily KBED (2022-3)'!G125)/2</f>
        <v>1.3</v>
      </c>
      <c r="H125">
        <f>('Daily KBOS (2022-3)'!H125+'Daily KBED (2022-3)'!H125)/2</f>
        <v>1.75</v>
      </c>
      <c r="I125">
        <f>('Daily KBOS (2022-3)'!I125+'Daily KBED (2022-3)'!I125)/2</f>
        <v>2.15</v>
      </c>
      <c r="J125">
        <f>('Daily KBOS (2022-3)'!J125+'Daily KBED (2022-3)'!J125)/2</f>
        <v>2.7</v>
      </c>
      <c r="K125">
        <f>('Daily KBOS (2022-3)'!K125+'Daily KBED (2022-3)'!K125)/2</f>
        <v>3.35</v>
      </c>
      <c r="L125">
        <f>('Daily KBOS (2022-3)'!L125+'Daily KBED (2022-3)'!L125)/2</f>
        <v>4.0999999999999996</v>
      </c>
      <c r="M125">
        <f>('Daily KBOS (2022-3)'!M125+'Daily KBED (2022-3)'!M125)/2</f>
        <v>4.9000000000000004</v>
      </c>
      <c r="N125">
        <f>('Daily KBOS (2022-3)'!N125+'Daily KBED (2022-3)'!N125)/2</f>
        <v>5.7</v>
      </c>
      <c r="O125">
        <f>('Daily KBOS (2022-3)'!T125+'Daily KBED (2022-3)'!T125)/2</f>
        <v>6.6</v>
      </c>
      <c r="P125">
        <f>('Daily KBOS (2022-3)'!U125+'Daily KBED (2022-3)'!U125)/2</f>
        <v>7.5</v>
      </c>
      <c r="Q125">
        <f>('Daily KBOS (2022-3)'!V125+'Daily KBED (2022-3)'!V125)/2</f>
        <v>8.5</v>
      </c>
      <c r="R125">
        <f>('Daily KBOS (2022-3)'!W125+'Daily KBED (2022-3)'!W125)/2</f>
        <v>9.5</v>
      </c>
      <c r="S125">
        <f>('Daily KBOS (2022-3)'!X125+'Daily KBED (2022-3)'!X125)/2</f>
        <v>10.5</v>
      </c>
      <c r="T125">
        <f>('Daily KBOS (2022-3)'!Y125+'Daily KBED (2022-3)'!Y125)/2</f>
        <v>11.5</v>
      </c>
      <c r="U125">
        <f>('Daily KBOS (2022-3)'!Z125+'Daily KBED (2022-3)'!Z125)/2</f>
        <v>12.5</v>
      </c>
      <c r="V125">
        <f>('Daily KBOS (2022-3)'!AA125+'Daily KBED (2022-3)'!AA125)/2</f>
        <v>13.5</v>
      </c>
      <c r="W125">
        <f>('Daily KBOS (2022-3)'!AG125+'Daily KBED (2022-3)'!AG125)/2</f>
        <v>14.5</v>
      </c>
      <c r="X125">
        <f>('Daily KBOS (2022-3)'!AH125+'Daily KBED (2022-3)'!AH125)/2</f>
        <v>15.5</v>
      </c>
      <c r="Y125">
        <f>('Daily KBOS (2022-3)'!AI125+'Daily KBED (2022-3)'!AI125)/2</f>
        <v>16.5</v>
      </c>
      <c r="Z125">
        <f>('Daily KBOS (2022-3)'!AJ125+'Daily KBED (2022-3)'!AJ125)/2</f>
        <v>17.5</v>
      </c>
      <c r="AA125">
        <f>('Daily KBOS (2022-3)'!AK125+'Daily KBED (2022-3)'!AK125)/2</f>
        <v>18.5</v>
      </c>
      <c r="AB125">
        <f>('Daily KBOS (2022-3)'!AL125+'Daily KBED (2022-3)'!AL125)/2</f>
        <v>19.5</v>
      </c>
      <c r="AC125">
        <f>('Daily KBOS (2022-3)'!AM125+'Daily KBED (2022-3)'!AM125)/2</f>
        <v>20.5</v>
      </c>
      <c r="AD125">
        <f>('Daily KBOS (2022-3)'!AN125+'Daily KBED (2022-3)'!AN125)/2</f>
        <v>21.5</v>
      </c>
      <c r="AE125">
        <f>('Daily KBOS (2022-3)'!AO125+'Daily KBED (2022-3)'!AO125)/2</f>
        <v>22.5</v>
      </c>
      <c r="AF125">
        <f>('Daily KBOS (2022-3)'!AP125+'Daily KBED (2022-3)'!AP125)/2</f>
        <v>23.5</v>
      </c>
      <c r="AG125">
        <f>('Daily KBOS (2022-3)'!AQ125+'Daily KBED (2022-3)'!AQ125)/2</f>
        <v>24.5</v>
      </c>
      <c r="AH125">
        <f>('Daily KBOS (2022-3)'!AR125+'Daily KBED (2022-3)'!AR125)/2</f>
        <v>25.5</v>
      </c>
    </row>
    <row r="126" spans="1:34" x14ac:dyDescent="0.25">
      <c r="A126" s="1">
        <v>44892</v>
      </c>
      <c r="B126">
        <f>('Daily KBOS (2022-3)'!B126+'Daily KBED (2022-3)'!B126)/2</f>
        <v>0</v>
      </c>
      <c r="C126">
        <f>('Daily KBOS (2022-3)'!C126+'Daily KBED (2022-3)'!C126)/2</f>
        <v>0</v>
      </c>
      <c r="D126">
        <f>('Daily KBOS (2022-3)'!D126+'Daily KBED (2022-3)'!D126)/2</f>
        <v>0</v>
      </c>
      <c r="E126">
        <f>('Daily KBOS (2022-3)'!E126+'Daily KBED (2022-3)'!E126)/2</f>
        <v>0.05</v>
      </c>
      <c r="F126">
        <f>('Daily KBOS (2022-3)'!F126+'Daily KBED (2022-3)'!F126)/2</f>
        <v>0.15</v>
      </c>
      <c r="G126">
        <f>('Daily KBOS (2022-3)'!G126+'Daily KBED (2022-3)'!G126)/2</f>
        <v>0.3</v>
      </c>
      <c r="H126">
        <f>('Daily KBOS (2022-3)'!H126+'Daily KBED (2022-3)'!H126)/2</f>
        <v>0.5</v>
      </c>
      <c r="I126">
        <f>('Daily KBOS (2022-3)'!I126+'Daily KBED (2022-3)'!I126)/2</f>
        <v>0.75</v>
      </c>
      <c r="J126">
        <f>('Daily KBOS (2022-3)'!J126+'Daily KBED (2022-3)'!J126)/2</f>
        <v>1.1000000000000001</v>
      </c>
      <c r="K126">
        <f>('Daily KBOS (2022-3)'!K126+'Daily KBED (2022-3)'!K126)/2</f>
        <v>1.45</v>
      </c>
      <c r="L126">
        <f>('Daily KBOS (2022-3)'!L126+'Daily KBED (2022-3)'!L126)/2</f>
        <v>1.95</v>
      </c>
      <c r="M126">
        <f>('Daily KBOS (2022-3)'!M126+'Daily KBED (2022-3)'!M126)/2</f>
        <v>2.4500000000000002</v>
      </c>
      <c r="N126">
        <f>('Daily KBOS (2022-3)'!N126+'Daily KBED (2022-3)'!N126)/2</f>
        <v>3</v>
      </c>
      <c r="O126">
        <f>('Daily KBOS (2022-3)'!T126+'Daily KBED (2022-3)'!T126)/2</f>
        <v>3.6500000000000004</v>
      </c>
      <c r="P126">
        <f>('Daily KBOS (2022-3)'!U126+'Daily KBED (2022-3)'!U126)/2</f>
        <v>4.3499999999999996</v>
      </c>
      <c r="Q126">
        <f>('Daily KBOS (2022-3)'!V126+'Daily KBED (2022-3)'!V126)/2</f>
        <v>5.15</v>
      </c>
      <c r="R126">
        <f>('Daily KBOS (2022-3)'!W126+'Daily KBED (2022-3)'!W126)/2</f>
        <v>6.05</v>
      </c>
      <c r="S126">
        <f>('Daily KBOS (2022-3)'!X126+'Daily KBED (2022-3)'!X126)/2</f>
        <v>7</v>
      </c>
      <c r="T126">
        <f>('Daily KBOS (2022-3)'!Y126+'Daily KBED (2022-3)'!Y126)/2</f>
        <v>7.95</v>
      </c>
      <c r="U126">
        <f>('Daily KBOS (2022-3)'!Z126+'Daily KBED (2022-3)'!Z126)/2</f>
        <v>8.9499999999999993</v>
      </c>
      <c r="V126">
        <f>('Daily KBOS (2022-3)'!AA126+'Daily KBED (2022-3)'!AA126)/2</f>
        <v>9.9499999999999993</v>
      </c>
      <c r="W126">
        <f>('Daily KBOS (2022-3)'!AG126+'Daily KBED (2022-3)'!AG126)/2</f>
        <v>10.95</v>
      </c>
      <c r="X126">
        <f>('Daily KBOS (2022-3)'!AH126+'Daily KBED (2022-3)'!AH126)/2</f>
        <v>11.95</v>
      </c>
      <c r="Y126">
        <f>('Daily KBOS (2022-3)'!AI126+'Daily KBED (2022-3)'!AI126)/2</f>
        <v>12.95</v>
      </c>
      <c r="Z126">
        <f>('Daily KBOS (2022-3)'!AJ126+'Daily KBED (2022-3)'!AJ126)/2</f>
        <v>13.95</v>
      </c>
      <c r="AA126">
        <f>('Daily KBOS (2022-3)'!AK126+'Daily KBED (2022-3)'!AK126)/2</f>
        <v>14.95</v>
      </c>
      <c r="AB126">
        <f>('Daily KBOS (2022-3)'!AL126+'Daily KBED (2022-3)'!AL126)/2</f>
        <v>15.95</v>
      </c>
      <c r="AC126">
        <f>('Daily KBOS (2022-3)'!AM126+'Daily KBED (2022-3)'!AM126)/2</f>
        <v>16.95</v>
      </c>
      <c r="AD126">
        <f>('Daily KBOS (2022-3)'!AN126+'Daily KBED (2022-3)'!AN126)/2</f>
        <v>17.95</v>
      </c>
      <c r="AE126">
        <f>('Daily KBOS (2022-3)'!AO126+'Daily KBED (2022-3)'!AO126)/2</f>
        <v>18.95</v>
      </c>
      <c r="AF126">
        <f>('Daily KBOS (2022-3)'!AP126+'Daily KBED (2022-3)'!AP126)/2</f>
        <v>19.95</v>
      </c>
      <c r="AG126">
        <f>('Daily KBOS (2022-3)'!AQ126+'Daily KBED (2022-3)'!AQ126)/2</f>
        <v>20.95</v>
      </c>
      <c r="AH126">
        <f>('Daily KBOS (2022-3)'!AR126+'Daily KBED (2022-3)'!AR126)/2</f>
        <v>21.95</v>
      </c>
    </row>
    <row r="127" spans="1:34" x14ac:dyDescent="0.25">
      <c r="A127" s="1">
        <v>44893</v>
      </c>
      <c r="B127">
        <f>('Daily KBOS (2022-3)'!B127+'Daily KBED (2022-3)'!B127)/2</f>
        <v>0.2</v>
      </c>
      <c r="C127">
        <f>('Daily KBOS (2022-3)'!C127+'Daily KBED (2022-3)'!C127)/2</f>
        <v>0.3</v>
      </c>
      <c r="D127">
        <f>('Daily KBOS (2022-3)'!D127+'Daily KBED (2022-3)'!D127)/2</f>
        <v>0.39999999999999997</v>
      </c>
      <c r="E127">
        <f>('Daily KBOS (2022-3)'!E127+'Daily KBED (2022-3)'!E127)/2</f>
        <v>0.55000000000000004</v>
      </c>
      <c r="F127">
        <f>('Daily KBOS (2022-3)'!F127+'Daily KBED (2022-3)'!F127)/2</f>
        <v>0.75</v>
      </c>
      <c r="G127">
        <f>('Daily KBOS (2022-3)'!G127+'Daily KBED (2022-3)'!G127)/2</f>
        <v>1</v>
      </c>
      <c r="H127">
        <f>('Daily KBOS (2022-3)'!H127+'Daily KBED (2022-3)'!H127)/2</f>
        <v>1.25</v>
      </c>
      <c r="I127">
        <f>('Daily KBOS (2022-3)'!I127+'Daily KBED (2022-3)'!I127)/2</f>
        <v>1.55</v>
      </c>
      <c r="J127">
        <f>('Daily KBOS (2022-3)'!J127+'Daily KBED (2022-3)'!J127)/2</f>
        <v>1.8499999999999999</v>
      </c>
      <c r="K127">
        <f>('Daily KBOS (2022-3)'!K127+'Daily KBED (2022-3)'!K127)/2</f>
        <v>2.2000000000000002</v>
      </c>
      <c r="L127">
        <f>('Daily KBOS (2022-3)'!L127+'Daily KBED (2022-3)'!L127)/2</f>
        <v>2.5499999999999998</v>
      </c>
      <c r="M127">
        <f>('Daily KBOS (2022-3)'!M127+'Daily KBED (2022-3)'!M127)/2</f>
        <v>2.9</v>
      </c>
      <c r="N127">
        <f>('Daily KBOS (2022-3)'!N127+'Daily KBED (2022-3)'!N127)/2</f>
        <v>3.3</v>
      </c>
      <c r="O127">
        <f>('Daily KBOS (2022-3)'!T127+'Daily KBED (2022-3)'!T127)/2</f>
        <v>3.85</v>
      </c>
      <c r="P127">
        <f>('Daily KBOS (2022-3)'!U127+'Daily KBED (2022-3)'!U127)/2</f>
        <v>4.6500000000000004</v>
      </c>
      <c r="Q127">
        <f>('Daily KBOS (2022-3)'!V127+'Daily KBED (2022-3)'!V127)/2</f>
        <v>5.6</v>
      </c>
      <c r="R127">
        <f>('Daily KBOS (2022-3)'!W127+'Daily KBED (2022-3)'!W127)/2</f>
        <v>6.55</v>
      </c>
      <c r="S127">
        <f>('Daily KBOS (2022-3)'!X127+'Daily KBED (2022-3)'!X127)/2</f>
        <v>7.5</v>
      </c>
      <c r="T127">
        <f>('Daily KBOS (2022-3)'!Y127+'Daily KBED (2022-3)'!Y127)/2</f>
        <v>8.5</v>
      </c>
      <c r="U127">
        <f>('Daily KBOS (2022-3)'!Z127+'Daily KBED (2022-3)'!Z127)/2</f>
        <v>9.5</v>
      </c>
      <c r="V127">
        <f>('Daily KBOS (2022-3)'!AA127+'Daily KBED (2022-3)'!AA127)/2</f>
        <v>10.5</v>
      </c>
      <c r="W127">
        <f>('Daily KBOS (2022-3)'!AG127+'Daily KBED (2022-3)'!AG127)/2</f>
        <v>11.5</v>
      </c>
      <c r="X127">
        <f>('Daily KBOS (2022-3)'!AH127+'Daily KBED (2022-3)'!AH127)/2</f>
        <v>12.5</v>
      </c>
      <c r="Y127">
        <f>('Daily KBOS (2022-3)'!AI127+'Daily KBED (2022-3)'!AI127)/2</f>
        <v>13.5</v>
      </c>
      <c r="Z127">
        <f>('Daily KBOS (2022-3)'!AJ127+'Daily KBED (2022-3)'!AJ127)/2</f>
        <v>14.5</v>
      </c>
      <c r="AA127">
        <f>('Daily KBOS (2022-3)'!AK127+'Daily KBED (2022-3)'!AK127)/2</f>
        <v>15.5</v>
      </c>
      <c r="AB127">
        <f>('Daily KBOS (2022-3)'!AL127+'Daily KBED (2022-3)'!AL127)/2</f>
        <v>16.5</v>
      </c>
      <c r="AC127">
        <f>('Daily KBOS (2022-3)'!AM127+'Daily KBED (2022-3)'!AM127)/2</f>
        <v>17.5</v>
      </c>
      <c r="AD127">
        <f>('Daily KBOS (2022-3)'!AN127+'Daily KBED (2022-3)'!AN127)/2</f>
        <v>18.5</v>
      </c>
      <c r="AE127">
        <f>('Daily KBOS (2022-3)'!AO127+'Daily KBED (2022-3)'!AO127)/2</f>
        <v>19.5</v>
      </c>
      <c r="AF127">
        <f>('Daily KBOS (2022-3)'!AP127+'Daily KBED (2022-3)'!AP127)/2</f>
        <v>20.5</v>
      </c>
      <c r="AG127">
        <f>('Daily KBOS (2022-3)'!AQ127+'Daily KBED (2022-3)'!AQ127)/2</f>
        <v>21.5</v>
      </c>
      <c r="AH127">
        <f>('Daily KBOS (2022-3)'!AR127+'Daily KBED (2022-3)'!AR127)/2</f>
        <v>22.5</v>
      </c>
    </row>
    <row r="128" spans="1:34" x14ac:dyDescent="0.25">
      <c r="A128" s="1">
        <v>44894</v>
      </c>
      <c r="B128">
        <f>('Daily KBOS (2022-3)'!B128+'Daily KBED (2022-3)'!B128)/2</f>
        <v>3.4</v>
      </c>
      <c r="C128">
        <f>('Daily KBOS (2022-3)'!C128+'Daily KBED (2022-3)'!C128)/2</f>
        <v>4.05</v>
      </c>
      <c r="D128">
        <f>('Daily KBOS (2022-3)'!D128+'Daily KBED (2022-3)'!D128)/2</f>
        <v>4.8000000000000007</v>
      </c>
      <c r="E128">
        <f>('Daily KBOS (2022-3)'!E128+'Daily KBED (2022-3)'!E128)/2</f>
        <v>5.6</v>
      </c>
      <c r="F128">
        <f>('Daily KBOS (2022-3)'!F128+'Daily KBED (2022-3)'!F128)/2</f>
        <v>6.6000000000000005</v>
      </c>
      <c r="G128">
        <f>('Daily KBOS (2022-3)'!G128+'Daily KBED (2022-3)'!G128)/2</f>
        <v>7.6000000000000005</v>
      </c>
      <c r="H128">
        <f>('Daily KBOS (2022-3)'!H128+'Daily KBED (2022-3)'!H128)/2</f>
        <v>8.6000000000000014</v>
      </c>
      <c r="I128">
        <f>('Daily KBOS (2022-3)'!I128+'Daily KBED (2022-3)'!I128)/2</f>
        <v>9.6000000000000014</v>
      </c>
      <c r="J128">
        <f>('Daily KBOS (2022-3)'!J128+'Daily KBED (2022-3)'!J128)/2</f>
        <v>10.600000000000001</v>
      </c>
      <c r="K128">
        <f>('Daily KBOS (2022-3)'!K128+'Daily KBED (2022-3)'!K128)/2</f>
        <v>11.600000000000001</v>
      </c>
      <c r="L128">
        <f>('Daily KBOS (2022-3)'!L128+'Daily KBED (2022-3)'!L128)/2</f>
        <v>12.600000000000001</v>
      </c>
      <c r="M128">
        <f>('Daily KBOS (2022-3)'!M128+'Daily KBED (2022-3)'!M128)/2</f>
        <v>13.600000000000001</v>
      </c>
      <c r="N128">
        <f>('Daily KBOS (2022-3)'!N128+'Daily KBED (2022-3)'!N128)/2</f>
        <v>14.600000000000001</v>
      </c>
      <c r="O128">
        <f>('Daily KBOS (2022-3)'!T128+'Daily KBED (2022-3)'!T128)/2</f>
        <v>15.600000000000001</v>
      </c>
      <c r="P128">
        <f>('Daily KBOS (2022-3)'!U128+'Daily KBED (2022-3)'!U128)/2</f>
        <v>16.600000000000001</v>
      </c>
      <c r="Q128">
        <f>('Daily KBOS (2022-3)'!V128+'Daily KBED (2022-3)'!V128)/2</f>
        <v>17.600000000000001</v>
      </c>
      <c r="R128">
        <f>('Daily KBOS (2022-3)'!W128+'Daily KBED (2022-3)'!W128)/2</f>
        <v>18.600000000000001</v>
      </c>
      <c r="S128">
        <f>('Daily KBOS (2022-3)'!X128+'Daily KBED (2022-3)'!X128)/2</f>
        <v>19.600000000000001</v>
      </c>
      <c r="T128">
        <f>('Daily KBOS (2022-3)'!Y128+'Daily KBED (2022-3)'!Y128)/2</f>
        <v>20.6</v>
      </c>
      <c r="U128">
        <f>('Daily KBOS (2022-3)'!Z128+'Daily KBED (2022-3)'!Z128)/2</f>
        <v>21.6</v>
      </c>
      <c r="V128">
        <f>('Daily KBOS (2022-3)'!AA128+'Daily KBED (2022-3)'!AA128)/2</f>
        <v>22.6</v>
      </c>
      <c r="W128">
        <f>('Daily KBOS (2022-3)'!AG128+'Daily KBED (2022-3)'!AG128)/2</f>
        <v>23.6</v>
      </c>
      <c r="X128">
        <f>('Daily KBOS (2022-3)'!AH128+'Daily KBED (2022-3)'!AH128)/2</f>
        <v>24.6</v>
      </c>
      <c r="Y128">
        <f>('Daily KBOS (2022-3)'!AI128+'Daily KBED (2022-3)'!AI128)/2</f>
        <v>25.6</v>
      </c>
      <c r="Z128">
        <f>('Daily KBOS (2022-3)'!AJ128+'Daily KBED (2022-3)'!AJ128)/2</f>
        <v>26.6</v>
      </c>
      <c r="AA128">
        <f>('Daily KBOS (2022-3)'!AK128+'Daily KBED (2022-3)'!AK128)/2</f>
        <v>27.6</v>
      </c>
      <c r="AB128">
        <f>('Daily KBOS (2022-3)'!AL128+'Daily KBED (2022-3)'!AL128)/2</f>
        <v>28.6</v>
      </c>
      <c r="AC128">
        <f>('Daily KBOS (2022-3)'!AM128+'Daily KBED (2022-3)'!AM128)/2</f>
        <v>29.6</v>
      </c>
      <c r="AD128">
        <f>('Daily KBOS (2022-3)'!AN128+'Daily KBED (2022-3)'!AN128)/2</f>
        <v>30.599999999999998</v>
      </c>
      <c r="AE128">
        <f>('Daily KBOS (2022-3)'!AO128+'Daily KBED (2022-3)'!AO128)/2</f>
        <v>31.599999999999998</v>
      </c>
      <c r="AF128">
        <f>('Daily KBOS (2022-3)'!AP128+'Daily KBED (2022-3)'!AP128)/2</f>
        <v>32.599999999999994</v>
      </c>
      <c r="AG128">
        <f>('Daily KBOS (2022-3)'!AQ128+'Daily KBED (2022-3)'!AQ128)/2</f>
        <v>33.599999999999994</v>
      </c>
      <c r="AH128">
        <f>('Daily KBOS (2022-3)'!AR128+'Daily KBED (2022-3)'!AR128)/2</f>
        <v>34.599999999999994</v>
      </c>
    </row>
    <row r="129" spans="1:34" x14ac:dyDescent="0.25">
      <c r="A129" s="1">
        <v>44895</v>
      </c>
      <c r="B129">
        <f>('Daily KBOS (2022-3)'!B129+'Daily KBED (2022-3)'!B129)/2</f>
        <v>0.85</v>
      </c>
      <c r="C129">
        <f>('Daily KBOS (2022-3)'!C129+'Daily KBED (2022-3)'!C129)/2</f>
        <v>1.05</v>
      </c>
      <c r="D129">
        <f>('Daily KBOS (2022-3)'!D129+'Daily KBED (2022-3)'!D129)/2</f>
        <v>1.3</v>
      </c>
      <c r="E129">
        <f>('Daily KBOS (2022-3)'!E129+'Daily KBED (2022-3)'!E129)/2</f>
        <v>1.5</v>
      </c>
      <c r="F129">
        <f>('Daily KBOS (2022-3)'!F129+'Daily KBED (2022-3)'!F129)/2</f>
        <v>1.75</v>
      </c>
      <c r="G129">
        <f>('Daily KBOS (2022-3)'!G129+'Daily KBED (2022-3)'!G129)/2</f>
        <v>2.1</v>
      </c>
      <c r="H129">
        <f>('Daily KBOS (2022-3)'!H129+'Daily KBED (2022-3)'!H129)/2</f>
        <v>2.4500000000000002</v>
      </c>
      <c r="I129">
        <f>('Daily KBOS (2022-3)'!I129+'Daily KBED (2022-3)'!I129)/2</f>
        <v>2.9000000000000004</v>
      </c>
      <c r="J129">
        <f>('Daily KBOS (2022-3)'!J129+'Daily KBED (2022-3)'!J129)/2</f>
        <v>3.35</v>
      </c>
      <c r="K129">
        <f>('Daily KBOS (2022-3)'!K129+'Daily KBED (2022-3)'!K129)/2</f>
        <v>3.9</v>
      </c>
      <c r="L129">
        <f>('Daily KBOS (2022-3)'!L129+'Daily KBED (2022-3)'!L129)/2</f>
        <v>4.45</v>
      </c>
      <c r="M129">
        <f>('Daily KBOS (2022-3)'!M129+'Daily KBED (2022-3)'!M129)/2</f>
        <v>5.0500000000000007</v>
      </c>
      <c r="N129">
        <f>('Daily KBOS (2022-3)'!N129+'Daily KBED (2022-3)'!N129)/2</f>
        <v>5.6999999999999993</v>
      </c>
      <c r="O129">
        <f>('Daily KBOS (2022-3)'!T129+'Daily KBED (2022-3)'!T129)/2</f>
        <v>6.35</v>
      </c>
      <c r="P129">
        <f>('Daily KBOS (2022-3)'!U129+'Daily KBED (2022-3)'!U129)/2</f>
        <v>7</v>
      </c>
      <c r="Q129">
        <f>('Daily KBOS (2022-3)'!V129+'Daily KBED (2022-3)'!V129)/2</f>
        <v>7.6999999999999993</v>
      </c>
      <c r="R129">
        <f>('Daily KBOS (2022-3)'!W129+'Daily KBED (2022-3)'!W129)/2</f>
        <v>8.4</v>
      </c>
      <c r="S129">
        <f>('Daily KBOS (2022-3)'!X129+'Daily KBED (2022-3)'!X129)/2</f>
        <v>9.1</v>
      </c>
      <c r="T129">
        <f>('Daily KBOS (2022-3)'!Y129+'Daily KBED (2022-3)'!Y129)/2</f>
        <v>9.85</v>
      </c>
      <c r="U129">
        <f>('Daily KBOS (2022-3)'!Z129+'Daily KBED (2022-3)'!Z129)/2</f>
        <v>10.65</v>
      </c>
      <c r="V129">
        <f>('Daily KBOS (2022-3)'!AA129+'Daily KBED (2022-3)'!AA129)/2</f>
        <v>11.600000000000001</v>
      </c>
      <c r="W129">
        <f>('Daily KBOS (2022-3)'!AG129+'Daily KBED (2022-3)'!AG129)/2</f>
        <v>12.600000000000001</v>
      </c>
      <c r="X129">
        <f>('Daily KBOS (2022-3)'!AH129+'Daily KBED (2022-3)'!AH129)/2</f>
        <v>13.600000000000001</v>
      </c>
      <c r="Y129">
        <f>('Daily KBOS (2022-3)'!AI129+'Daily KBED (2022-3)'!AI129)/2</f>
        <v>14.600000000000001</v>
      </c>
      <c r="Z129">
        <f>('Daily KBOS (2022-3)'!AJ129+'Daily KBED (2022-3)'!AJ129)/2</f>
        <v>15.600000000000001</v>
      </c>
      <c r="AA129">
        <f>('Daily KBOS (2022-3)'!AK129+'Daily KBED (2022-3)'!AK129)/2</f>
        <v>16.600000000000001</v>
      </c>
      <c r="AB129">
        <f>('Daily KBOS (2022-3)'!AL129+'Daily KBED (2022-3)'!AL129)/2</f>
        <v>17.600000000000001</v>
      </c>
      <c r="AC129">
        <f>('Daily KBOS (2022-3)'!AM129+'Daily KBED (2022-3)'!AM129)/2</f>
        <v>18.600000000000001</v>
      </c>
      <c r="AD129">
        <f>('Daily KBOS (2022-3)'!AN129+'Daily KBED (2022-3)'!AN129)/2</f>
        <v>19.600000000000001</v>
      </c>
      <c r="AE129">
        <f>('Daily KBOS (2022-3)'!AO129+'Daily KBED (2022-3)'!AO129)/2</f>
        <v>20.6</v>
      </c>
      <c r="AF129">
        <f>('Daily KBOS (2022-3)'!AP129+'Daily KBED (2022-3)'!AP129)/2</f>
        <v>21.6</v>
      </c>
      <c r="AG129">
        <f>('Daily KBOS (2022-3)'!AQ129+'Daily KBED (2022-3)'!AQ129)/2</f>
        <v>22.6</v>
      </c>
      <c r="AH129">
        <f>('Daily KBOS (2022-3)'!AR129+'Daily KBED (2022-3)'!AR129)/2</f>
        <v>23.6</v>
      </c>
    </row>
    <row r="130" spans="1:34" x14ac:dyDescent="0.25">
      <c r="A130" s="1">
        <v>44896</v>
      </c>
      <c r="B130">
        <f>('Daily KBOS (2022-3)'!B130+'Daily KBED (2022-3)'!B130)/2</f>
        <v>1.05</v>
      </c>
      <c r="C130">
        <f>('Daily KBOS (2022-3)'!C130+'Daily KBED (2022-3)'!C130)/2</f>
        <v>1.6</v>
      </c>
      <c r="D130">
        <f>('Daily KBOS (2022-3)'!D130+'Daily KBED (2022-3)'!D130)/2</f>
        <v>2.25</v>
      </c>
      <c r="E130">
        <f>('Daily KBOS (2022-3)'!E130+'Daily KBED (2022-3)'!E130)/2</f>
        <v>3</v>
      </c>
      <c r="F130">
        <f>('Daily KBOS (2022-3)'!F130+'Daily KBED (2022-3)'!F130)/2</f>
        <v>3.9</v>
      </c>
      <c r="G130">
        <f>('Daily KBOS (2022-3)'!G130+'Daily KBED (2022-3)'!G130)/2</f>
        <v>4.9000000000000004</v>
      </c>
      <c r="H130">
        <f>('Daily KBOS (2022-3)'!H130+'Daily KBED (2022-3)'!H130)/2</f>
        <v>5.9</v>
      </c>
      <c r="I130">
        <f>('Daily KBOS (2022-3)'!I130+'Daily KBED (2022-3)'!I130)/2</f>
        <v>6.9</v>
      </c>
      <c r="J130">
        <f>('Daily KBOS (2022-3)'!J130+'Daily KBED (2022-3)'!J130)/2</f>
        <v>7.9</v>
      </c>
      <c r="K130">
        <f>('Daily KBOS (2022-3)'!K130+'Daily KBED (2022-3)'!K130)/2</f>
        <v>8.9</v>
      </c>
      <c r="L130">
        <f>('Daily KBOS (2022-3)'!L130+'Daily KBED (2022-3)'!L130)/2</f>
        <v>9.9</v>
      </c>
      <c r="M130">
        <f>('Daily KBOS (2022-3)'!M130+'Daily KBED (2022-3)'!M130)/2</f>
        <v>10.9</v>
      </c>
      <c r="N130">
        <f>('Daily KBOS (2022-3)'!N130+'Daily KBED (2022-3)'!N130)/2</f>
        <v>11.9</v>
      </c>
      <c r="O130">
        <f>('Daily KBOS (2022-3)'!T130+'Daily KBED (2022-3)'!T130)/2</f>
        <v>12.9</v>
      </c>
      <c r="P130">
        <f>('Daily KBOS (2022-3)'!U130+'Daily KBED (2022-3)'!U130)/2</f>
        <v>13.9</v>
      </c>
      <c r="Q130">
        <f>('Daily KBOS (2022-3)'!V130+'Daily KBED (2022-3)'!V130)/2</f>
        <v>14.9</v>
      </c>
      <c r="R130">
        <f>('Daily KBOS (2022-3)'!W130+'Daily KBED (2022-3)'!W130)/2</f>
        <v>15.9</v>
      </c>
      <c r="S130">
        <f>('Daily KBOS (2022-3)'!X130+'Daily KBED (2022-3)'!X130)/2</f>
        <v>16.899999999999999</v>
      </c>
      <c r="T130">
        <f>('Daily KBOS (2022-3)'!Y130+'Daily KBED (2022-3)'!Y130)/2</f>
        <v>17.899999999999999</v>
      </c>
      <c r="U130">
        <f>('Daily KBOS (2022-3)'!Z130+'Daily KBED (2022-3)'!Z130)/2</f>
        <v>18.899999999999999</v>
      </c>
      <c r="V130">
        <f>('Daily KBOS (2022-3)'!AA130+'Daily KBED (2022-3)'!AA130)/2</f>
        <v>19.899999999999999</v>
      </c>
      <c r="W130">
        <f>('Daily KBOS (2022-3)'!AG130+'Daily KBED (2022-3)'!AG130)/2</f>
        <v>20.9</v>
      </c>
      <c r="X130">
        <f>('Daily KBOS (2022-3)'!AH130+'Daily KBED (2022-3)'!AH130)/2</f>
        <v>21.9</v>
      </c>
      <c r="Y130">
        <f>('Daily KBOS (2022-3)'!AI130+'Daily KBED (2022-3)'!AI130)/2</f>
        <v>22.9</v>
      </c>
      <c r="Z130">
        <f>('Daily KBOS (2022-3)'!AJ130+'Daily KBED (2022-3)'!AJ130)/2</f>
        <v>23.9</v>
      </c>
      <c r="AA130">
        <f>('Daily KBOS (2022-3)'!AK130+'Daily KBED (2022-3)'!AK130)/2</f>
        <v>24.9</v>
      </c>
      <c r="AB130">
        <f>('Daily KBOS (2022-3)'!AL130+'Daily KBED (2022-3)'!AL130)/2</f>
        <v>25.9</v>
      </c>
      <c r="AC130">
        <f>('Daily KBOS (2022-3)'!AM130+'Daily KBED (2022-3)'!AM130)/2</f>
        <v>26.9</v>
      </c>
      <c r="AD130">
        <f>('Daily KBOS (2022-3)'!AN130+'Daily KBED (2022-3)'!AN130)/2</f>
        <v>27.9</v>
      </c>
      <c r="AE130">
        <f>('Daily KBOS (2022-3)'!AO130+'Daily KBED (2022-3)'!AO130)/2</f>
        <v>28.9</v>
      </c>
      <c r="AF130">
        <f>('Daily KBOS (2022-3)'!AP130+'Daily KBED (2022-3)'!AP130)/2</f>
        <v>29.9</v>
      </c>
      <c r="AG130">
        <f>('Daily KBOS (2022-3)'!AQ130+'Daily KBED (2022-3)'!AQ130)/2</f>
        <v>30.9</v>
      </c>
      <c r="AH130">
        <f>('Daily KBOS (2022-3)'!AR130+'Daily KBED (2022-3)'!AR130)/2</f>
        <v>31.9</v>
      </c>
    </row>
    <row r="131" spans="1:34" x14ac:dyDescent="0.25">
      <c r="A131" s="1">
        <v>44897</v>
      </c>
      <c r="B131">
        <f>('Daily KBOS (2022-3)'!B131+'Daily KBED (2022-3)'!B131)/2</f>
        <v>2.35</v>
      </c>
      <c r="C131">
        <f>('Daily KBOS (2022-3)'!C131+'Daily KBED (2022-3)'!C131)/2</f>
        <v>2.8</v>
      </c>
      <c r="D131">
        <f>('Daily KBOS (2022-3)'!D131+'Daily KBED (2022-3)'!D131)/2</f>
        <v>3.4499999999999997</v>
      </c>
      <c r="E131">
        <f>('Daily KBOS (2022-3)'!E131+'Daily KBED (2022-3)'!E131)/2</f>
        <v>4.2</v>
      </c>
      <c r="F131">
        <f>('Daily KBOS (2022-3)'!F131+'Daily KBED (2022-3)'!F131)/2</f>
        <v>5</v>
      </c>
      <c r="G131">
        <f>('Daily KBOS (2022-3)'!G131+'Daily KBED (2022-3)'!G131)/2</f>
        <v>5.8</v>
      </c>
      <c r="H131">
        <f>('Daily KBOS (2022-3)'!H131+'Daily KBED (2022-3)'!H131)/2</f>
        <v>6.7</v>
      </c>
      <c r="I131">
        <f>('Daily KBOS (2022-3)'!I131+'Daily KBED (2022-3)'!I131)/2</f>
        <v>7.7</v>
      </c>
      <c r="J131">
        <f>('Daily KBOS (2022-3)'!J131+'Daily KBED (2022-3)'!J131)/2</f>
        <v>8.6999999999999993</v>
      </c>
      <c r="K131">
        <f>('Daily KBOS (2022-3)'!K131+'Daily KBED (2022-3)'!K131)/2</f>
        <v>9.6999999999999993</v>
      </c>
      <c r="L131">
        <f>('Daily KBOS (2022-3)'!L131+'Daily KBED (2022-3)'!L131)/2</f>
        <v>10.7</v>
      </c>
      <c r="M131">
        <f>('Daily KBOS (2022-3)'!M131+'Daily KBED (2022-3)'!M131)/2</f>
        <v>11.7</v>
      </c>
      <c r="N131">
        <f>('Daily KBOS (2022-3)'!N131+'Daily KBED (2022-3)'!N131)/2</f>
        <v>12.7</v>
      </c>
      <c r="O131">
        <f>('Daily KBOS (2022-3)'!T131+'Daily KBED (2022-3)'!T131)/2</f>
        <v>13.7</v>
      </c>
      <c r="P131">
        <f>('Daily KBOS (2022-3)'!U131+'Daily KBED (2022-3)'!U131)/2</f>
        <v>14.7</v>
      </c>
      <c r="Q131">
        <f>('Daily KBOS (2022-3)'!V131+'Daily KBED (2022-3)'!V131)/2</f>
        <v>15.7</v>
      </c>
      <c r="R131">
        <f>('Daily KBOS (2022-3)'!W131+'Daily KBED (2022-3)'!W131)/2</f>
        <v>16.7</v>
      </c>
      <c r="S131">
        <f>('Daily KBOS (2022-3)'!X131+'Daily KBED (2022-3)'!X131)/2</f>
        <v>17.7</v>
      </c>
      <c r="T131">
        <f>('Daily KBOS (2022-3)'!Y131+'Daily KBED (2022-3)'!Y131)/2</f>
        <v>18.7</v>
      </c>
      <c r="U131">
        <f>('Daily KBOS (2022-3)'!Z131+'Daily KBED (2022-3)'!Z131)/2</f>
        <v>19.7</v>
      </c>
      <c r="V131">
        <f>('Daily KBOS (2022-3)'!AA131+'Daily KBED (2022-3)'!AA131)/2</f>
        <v>20.7</v>
      </c>
      <c r="W131">
        <f>('Daily KBOS (2022-3)'!AG131+'Daily KBED (2022-3)'!AG131)/2</f>
        <v>21.7</v>
      </c>
      <c r="X131">
        <f>('Daily KBOS (2022-3)'!AH131+'Daily KBED (2022-3)'!AH131)/2</f>
        <v>22.7</v>
      </c>
      <c r="Y131">
        <f>('Daily KBOS (2022-3)'!AI131+'Daily KBED (2022-3)'!AI131)/2</f>
        <v>23.7</v>
      </c>
      <c r="Z131">
        <f>('Daily KBOS (2022-3)'!AJ131+'Daily KBED (2022-3)'!AJ131)/2</f>
        <v>24.7</v>
      </c>
      <c r="AA131">
        <f>('Daily KBOS (2022-3)'!AK131+'Daily KBED (2022-3)'!AK131)/2</f>
        <v>25.7</v>
      </c>
      <c r="AB131">
        <f>('Daily KBOS (2022-3)'!AL131+'Daily KBED (2022-3)'!AL131)/2</f>
        <v>26.7</v>
      </c>
      <c r="AC131">
        <f>('Daily KBOS (2022-3)'!AM131+'Daily KBED (2022-3)'!AM131)/2</f>
        <v>27.7</v>
      </c>
      <c r="AD131">
        <f>('Daily KBOS (2022-3)'!AN131+'Daily KBED (2022-3)'!AN131)/2</f>
        <v>28.7</v>
      </c>
      <c r="AE131">
        <f>('Daily KBOS (2022-3)'!AO131+'Daily KBED (2022-3)'!AO131)/2</f>
        <v>29.7</v>
      </c>
      <c r="AF131">
        <f>('Daily KBOS (2022-3)'!AP131+'Daily KBED (2022-3)'!AP131)/2</f>
        <v>30.7</v>
      </c>
      <c r="AG131">
        <f>('Daily KBOS (2022-3)'!AQ131+'Daily KBED (2022-3)'!AQ131)/2</f>
        <v>31.7</v>
      </c>
      <c r="AH131">
        <f>('Daily KBOS (2022-3)'!AR131+'Daily KBED (2022-3)'!AR131)/2</f>
        <v>32.700000000000003</v>
      </c>
    </row>
    <row r="132" spans="1:34" x14ac:dyDescent="0.25">
      <c r="A132" s="1">
        <v>44898</v>
      </c>
      <c r="B132">
        <f>('Daily KBOS (2022-3)'!B132+'Daily KBED (2022-3)'!B132)/2</f>
        <v>0</v>
      </c>
      <c r="C132">
        <f>('Daily KBOS (2022-3)'!C132+'Daily KBED (2022-3)'!C132)/2</f>
        <v>0.05</v>
      </c>
      <c r="D132">
        <f>('Daily KBOS (2022-3)'!D132+'Daily KBED (2022-3)'!D132)/2</f>
        <v>0.2</v>
      </c>
      <c r="E132">
        <f>('Daily KBOS (2022-3)'!E132+'Daily KBED (2022-3)'!E132)/2</f>
        <v>0.4</v>
      </c>
      <c r="F132">
        <f>('Daily KBOS (2022-3)'!F132+'Daily KBED (2022-3)'!F132)/2</f>
        <v>0.7</v>
      </c>
      <c r="G132">
        <f>('Daily KBOS (2022-3)'!G132+'Daily KBED (2022-3)'!G132)/2</f>
        <v>0.95</v>
      </c>
      <c r="H132">
        <f>('Daily KBOS (2022-3)'!H132+'Daily KBED (2022-3)'!H132)/2</f>
        <v>1.35</v>
      </c>
      <c r="I132">
        <f>('Daily KBOS (2022-3)'!I132+'Daily KBED (2022-3)'!I132)/2</f>
        <v>1.65</v>
      </c>
      <c r="J132">
        <f>('Daily KBOS (2022-3)'!J132+'Daily KBED (2022-3)'!J132)/2</f>
        <v>2.0499999999999998</v>
      </c>
      <c r="K132">
        <f>('Daily KBOS (2022-3)'!K132+'Daily KBED (2022-3)'!K132)/2</f>
        <v>2.5</v>
      </c>
      <c r="L132">
        <f>('Daily KBOS (2022-3)'!L132+'Daily KBED (2022-3)'!L132)/2</f>
        <v>2.9</v>
      </c>
      <c r="M132">
        <f>('Daily KBOS (2022-3)'!M132+'Daily KBED (2022-3)'!M132)/2</f>
        <v>3.35</v>
      </c>
      <c r="N132">
        <f>('Daily KBOS (2022-3)'!N132+'Daily KBED (2022-3)'!N132)/2</f>
        <v>3.85</v>
      </c>
      <c r="O132">
        <f>('Daily KBOS (2022-3)'!T132+'Daily KBED (2022-3)'!T132)/2</f>
        <v>4.3499999999999996</v>
      </c>
      <c r="P132">
        <f>('Daily KBOS (2022-3)'!U132+'Daily KBED (2022-3)'!U132)/2</f>
        <v>4.8499999999999996</v>
      </c>
      <c r="Q132">
        <f>('Daily KBOS (2022-3)'!V132+'Daily KBED (2022-3)'!V132)/2</f>
        <v>5.35</v>
      </c>
      <c r="R132">
        <f>('Daily KBOS (2022-3)'!W132+'Daily KBED (2022-3)'!W132)/2</f>
        <v>5.9</v>
      </c>
      <c r="S132">
        <f>('Daily KBOS (2022-3)'!X132+'Daily KBED (2022-3)'!X132)/2</f>
        <v>6.45</v>
      </c>
      <c r="T132">
        <f>('Daily KBOS (2022-3)'!Y132+'Daily KBED (2022-3)'!Y132)/2</f>
        <v>7</v>
      </c>
      <c r="U132">
        <f>('Daily KBOS (2022-3)'!Z132+'Daily KBED (2022-3)'!Z132)/2</f>
        <v>7.9</v>
      </c>
      <c r="V132">
        <f>('Daily KBOS (2022-3)'!AA132+'Daily KBED (2022-3)'!AA132)/2</f>
        <v>8.8000000000000007</v>
      </c>
      <c r="W132">
        <f>('Daily KBOS (2022-3)'!AG132+'Daily KBED (2022-3)'!AG132)/2</f>
        <v>9.8000000000000007</v>
      </c>
      <c r="X132">
        <f>('Daily KBOS (2022-3)'!AH132+'Daily KBED (2022-3)'!AH132)/2</f>
        <v>10.8</v>
      </c>
      <c r="Y132">
        <f>('Daily KBOS (2022-3)'!AI132+'Daily KBED (2022-3)'!AI132)/2</f>
        <v>11.8</v>
      </c>
      <c r="Z132">
        <f>('Daily KBOS (2022-3)'!AJ132+'Daily KBED (2022-3)'!AJ132)/2</f>
        <v>12.8</v>
      </c>
      <c r="AA132">
        <f>('Daily KBOS (2022-3)'!AK132+'Daily KBED (2022-3)'!AK132)/2</f>
        <v>13.8</v>
      </c>
      <c r="AB132">
        <f>('Daily KBOS (2022-3)'!AL132+'Daily KBED (2022-3)'!AL132)/2</f>
        <v>14.8</v>
      </c>
      <c r="AC132">
        <f>('Daily KBOS (2022-3)'!AM132+'Daily KBED (2022-3)'!AM132)/2</f>
        <v>15.8</v>
      </c>
      <c r="AD132">
        <f>('Daily KBOS (2022-3)'!AN132+'Daily KBED (2022-3)'!AN132)/2</f>
        <v>16.8</v>
      </c>
      <c r="AE132">
        <f>('Daily KBOS (2022-3)'!AO132+'Daily KBED (2022-3)'!AO132)/2</f>
        <v>17.8</v>
      </c>
      <c r="AF132">
        <f>('Daily KBOS (2022-3)'!AP132+'Daily KBED (2022-3)'!AP132)/2</f>
        <v>18.8</v>
      </c>
      <c r="AG132">
        <f>('Daily KBOS (2022-3)'!AQ132+'Daily KBED (2022-3)'!AQ132)/2</f>
        <v>19.8</v>
      </c>
      <c r="AH132">
        <f>('Daily KBOS (2022-3)'!AR132+'Daily KBED (2022-3)'!AR132)/2</f>
        <v>20.8</v>
      </c>
    </row>
    <row r="133" spans="1:34" x14ac:dyDescent="0.25">
      <c r="A133" s="1">
        <v>44899</v>
      </c>
      <c r="B133">
        <f>('Daily KBOS (2022-3)'!B133+'Daily KBED (2022-3)'!B133)/2</f>
        <v>2.25</v>
      </c>
      <c r="C133">
        <f>('Daily KBOS (2022-3)'!C133+'Daily KBED (2022-3)'!C133)/2</f>
        <v>2.8000000000000003</v>
      </c>
      <c r="D133">
        <f>('Daily KBOS (2022-3)'!D133+'Daily KBED (2022-3)'!D133)/2</f>
        <v>3.4499999999999997</v>
      </c>
      <c r="E133">
        <f>('Daily KBOS (2022-3)'!E133+'Daily KBED (2022-3)'!E133)/2</f>
        <v>4.25</v>
      </c>
      <c r="F133">
        <f>('Daily KBOS (2022-3)'!F133+'Daily KBED (2022-3)'!F133)/2</f>
        <v>5.25</v>
      </c>
      <c r="G133">
        <f>('Daily KBOS (2022-3)'!G133+'Daily KBED (2022-3)'!G133)/2</f>
        <v>6.25</v>
      </c>
      <c r="H133">
        <f>('Daily KBOS (2022-3)'!H133+'Daily KBED (2022-3)'!H133)/2</f>
        <v>7.25</v>
      </c>
      <c r="I133">
        <f>('Daily KBOS (2022-3)'!I133+'Daily KBED (2022-3)'!I133)/2</f>
        <v>8.25</v>
      </c>
      <c r="J133">
        <f>('Daily KBOS (2022-3)'!J133+'Daily KBED (2022-3)'!J133)/2</f>
        <v>9.25</v>
      </c>
      <c r="K133">
        <f>('Daily KBOS (2022-3)'!K133+'Daily KBED (2022-3)'!K133)/2</f>
        <v>10.25</v>
      </c>
      <c r="L133">
        <f>('Daily KBOS (2022-3)'!L133+'Daily KBED (2022-3)'!L133)/2</f>
        <v>11.25</v>
      </c>
      <c r="M133">
        <f>('Daily KBOS (2022-3)'!M133+'Daily KBED (2022-3)'!M133)/2</f>
        <v>12.25</v>
      </c>
      <c r="N133">
        <f>('Daily KBOS (2022-3)'!N133+'Daily KBED (2022-3)'!N133)/2</f>
        <v>13.25</v>
      </c>
      <c r="O133">
        <f>('Daily KBOS (2022-3)'!T133+'Daily KBED (2022-3)'!T133)/2</f>
        <v>14.25</v>
      </c>
      <c r="P133">
        <f>('Daily KBOS (2022-3)'!U133+'Daily KBED (2022-3)'!U133)/2</f>
        <v>15.25</v>
      </c>
      <c r="Q133">
        <f>('Daily KBOS (2022-3)'!V133+'Daily KBED (2022-3)'!V133)/2</f>
        <v>16.25</v>
      </c>
      <c r="R133">
        <f>('Daily KBOS (2022-3)'!W133+'Daily KBED (2022-3)'!W133)/2</f>
        <v>17.25</v>
      </c>
      <c r="S133">
        <f>('Daily KBOS (2022-3)'!X133+'Daily KBED (2022-3)'!X133)/2</f>
        <v>18.25</v>
      </c>
      <c r="T133">
        <f>('Daily KBOS (2022-3)'!Y133+'Daily KBED (2022-3)'!Y133)/2</f>
        <v>19.25</v>
      </c>
      <c r="U133">
        <f>('Daily KBOS (2022-3)'!Z133+'Daily KBED (2022-3)'!Z133)/2</f>
        <v>20.25</v>
      </c>
      <c r="V133">
        <f>('Daily KBOS (2022-3)'!AA133+'Daily KBED (2022-3)'!AA133)/2</f>
        <v>21.25</v>
      </c>
      <c r="W133">
        <f>('Daily KBOS (2022-3)'!AG133+'Daily KBED (2022-3)'!AG133)/2</f>
        <v>22.25</v>
      </c>
      <c r="X133">
        <f>('Daily KBOS (2022-3)'!AH133+'Daily KBED (2022-3)'!AH133)/2</f>
        <v>23.25</v>
      </c>
      <c r="Y133">
        <f>('Daily KBOS (2022-3)'!AI133+'Daily KBED (2022-3)'!AI133)/2</f>
        <v>24.25</v>
      </c>
      <c r="Z133">
        <f>('Daily KBOS (2022-3)'!AJ133+'Daily KBED (2022-3)'!AJ133)/2</f>
        <v>25.25</v>
      </c>
      <c r="AA133">
        <f>('Daily KBOS (2022-3)'!AK133+'Daily KBED (2022-3)'!AK133)/2</f>
        <v>26.25</v>
      </c>
      <c r="AB133">
        <f>('Daily KBOS (2022-3)'!AL133+'Daily KBED (2022-3)'!AL133)/2</f>
        <v>27.25</v>
      </c>
      <c r="AC133">
        <f>('Daily KBOS (2022-3)'!AM133+'Daily KBED (2022-3)'!AM133)/2</f>
        <v>28.25</v>
      </c>
      <c r="AD133">
        <f>('Daily KBOS (2022-3)'!AN133+'Daily KBED (2022-3)'!AN133)/2</f>
        <v>29.25</v>
      </c>
      <c r="AE133">
        <f>('Daily KBOS (2022-3)'!AO133+'Daily KBED (2022-3)'!AO133)/2</f>
        <v>30.25</v>
      </c>
      <c r="AF133">
        <f>('Daily KBOS (2022-3)'!AP133+'Daily KBED (2022-3)'!AP133)/2</f>
        <v>31.25</v>
      </c>
      <c r="AG133">
        <f>('Daily KBOS (2022-3)'!AQ133+'Daily KBED (2022-3)'!AQ133)/2</f>
        <v>32.25</v>
      </c>
      <c r="AH133">
        <f>('Daily KBOS (2022-3)'!AR133+'Daily KBED (2022-3)'!AR133)/2</f>
        <v>33.25</v>
      </c>
    </row>
    <row r="134" spans="1:34" x14ac:dyDescent="0.25">
      <c r="A134" s="1">
        <v>44900</v>
      </c>
      <c r="B134">
        <f>('Daily KBOS (2022-3)'!B134+'Daily KBED (2022-3)'!B134)/2</f>
        <v>4.5</v>
      </c>
      <c r="C134">
        <f>('Daily KBOS (2022-3)'!C134+'Daily KBED (2022-3)'!C134)/2</f>
        <v>5</v>
      </c>
      <c r="D134">
        <f>('Daily KBOS (2022-3)'!D134+'Daily KBED (2022-3)'!D134)/2</f>
        <v>5.5500000000000007</v>
      </c>
      <c r="E134">
        <f>('Daily KBOS (2022-3)'!E134+'Daily KBED (2022-3)'!E134)/2</f>
        <v>6.15</v>
      </c>
      <c r="F134">
        <f>('Daily KBOS (2022-3)'!F134+'Daily KBED (2022-3)'!F134)/2</f>
        <v>6.8500000000000005</v>
      </c>
      <c r="G134">
        <f>('Daily KBOS (2022-3)'!G134+'Daily KBED (2022-3)'!G134)/2</f>
        <v>7.55</v>
      </c>
      <c r="H134">
        <f>('Daily KBOS (2022-3)'!H134+'Daily KBED (2022-3)'!H134)/2</f>
        <v>8.3000000000000007</v>
      </c>
      <c r="I134">
        <f>('Daily KBOS (2022-3)'!I134+'Daily KBED (2022-3)'!I134)/2</f>
        <v>9.1</v>
      </c>
      <c r="J134">
        <f>('Daily KBOS (2022-3)'!J134+'Daily KBED (2022-3)'!J134)/2</f>
        <v>9.9</v>
      </c>
      <c r="K134">
        <f>('Daily KBOS (2022-3)'!K134+'Daily KBED (2022-3)'!K134)/2</f>
        <v>10.8</v>
      </c>
      <c r="L134">
        <f>('Daily KBOS (2022-3)'!L134+'Daily KBED (2022-3)'!L134)/2</f>
        <v>11.75</v>
      </c>
      <c r="M134">
        <f>('Daily KBOS (2022-3)'!M134+'Daily KBED (2022-3)'!M134)/2</f>
        <v>12.75</v>
      </c>
      <c r="N134">
        <f>('Daily KBOS (2022-3)'!N134+'Daily KBED (2022-3)'!N134)/2</f>
        <v>13.75</v>
      </c>
      <c r="O134">
        <f>('Daily KBOS (2022-3)'!T134+'Daily KBED (2022-3)'!T134)/2</f>
        <v>14.75</v>
      </c>
      <c r="P134">
        <f>('Daily KBOS (2022-3)'!U134+'Daily KBED (2022-3)'!U134)/2</f>
        <v>15.75</v>
      </c>
      <c r="Q134">
        <f>('Daily KBOS (2022-3)'!V134+'Daily KBED (2022-3)'!V134)/2</f>
        <v>16.75</v>
      </c>
      <c r="R134">
        <f>('Daily KBOS (2022-3)'!W134+'Daily KBED (2022-3)'!W134)/2</f>
        <v>17.75</v>
      </c>
      <c r="S134">
        <f>('Daily KBOS (2022-3)'!X134+'Daily KBED (2022-3)'!X134)/2</f>
        <v>18.75</v>
      </c>
      <c r="T134">
        <f>('Daily KBOS (2022-3)'!Y134+'Daily KBED (2022-3)'!Y134)/2</f>
        <v>19.75</v>
      </c>
      <c r="U134">
        <f>('Daily KBOS (2022-3)'!Z134+'Daily KBED (2022-3)'!Z134)/2</f>
        <v>20.75</v>
      </c>
      <c r="V134">
        <f>('Daily KBOS (2022-3)'!AA134+'Daily KBED (2022-3)'!AA134)/2</f>
        <v>21.75</v>
      </c>
      <c r="W134">
        <f>('Daily KBOS (2022-3)'!AG134+'Daily KBED (2022-3)'!AG134)/2</f>
        <v>22.75</v>
      </c>
      <c r="X134">
        <f>('Daily KBOS (2022-3)'!AH134+'Daily KBED (2022-3)'!AH134)/2</f>
        <v>23.75</v>
      </c>
      <c r="Y134">
        <f>('Daily KBOS (2022-3)'!AI134+'Daily KBED (2022-3)'!AI134)/2</f>
        <v>24.75</v>
      </c>
      <c r="Z134">
        <f>('Daily KBOS (2022-3)'!AJ134+'Daily KBED (2022-3)'!AJ134)/2</f>
        <v>25.75</v>
      </c>
      <c r="AA134">
        <f>('Daily KBOS (2022-3)'!AK134+'Daily KBED (2022-3)'!AK134)/2</f>
        <v>26.75</v>
      </c>
      <c r="AB134">
        <f>('Daily KBOS (2022-3)'!AL134+'Daily KBED (2022-3)'!AL134)/2</f>
        <v>27.75</v>
      </c>
      <c r="AC134">
        <f>('Daily KBOS (2022-3)'!AM134+'Daily KBED (2022-3)'!AM134)/2</f>
        <v>28.75</v>
      </c>
      <c r="AD134">
        <f>('Daily KBOS (2022-3)'!AN134+'Daily KBED (2022-3)'!AN134)/2</f>
        <v>29.75</v>
      </c>
      <c r="AE134">
        <f>('Daily KBOS (2022-3)'!AO134+'Daily KBED (2022-3)'!AO134)/2</f>
        <v>30.75</v>
      </c>
      <c r="AF134">
        <f>('Daily KBOS (2022-3)'!AP134+'Daily KBED (2022-3)'!AP134)/2</f>
        <v>31.75</v>
      </c>
      <c r="AG134">
        <f>('Daily KBOS (2022-3)'!AQ134+'Daily KBED (2022-3)'!AQ134)/2</f>
        <v>32.75</v>
      </c>
      <c r="AH134">
        <f>('Daily KBOS (2022-3)'!AR134+'Daily KBED (2022-3)'!AR134)/2</f>
        <v>33.75</v>
      </c>
    </row>
    <row r="135" spans="1:34" x14ac:dyDescent="0.25">
      <c r="A135" s="1">
        <v>44901</v>
      </c>
      <c r="B135">
        <f>('Daily KBOS (2022-3)'!B135+'Daily KBED (2022-3)'!B135)/2</f>
        <v>1.4</v>
      </c>
      <c r="C135">
        <f>('Daily KBOS (2022-3)'!C135+'Daily KBED (2022-3)'!C135)/2</f>
        <v>1.6</v>
      </c>
      <c r="D135">
        <f>('Daily KBOS (2022-3)'!D135+'Daily KBED (2022-3)'!D135)/2</f>
        <v>1.8</v>
      </c>
      <c r="E135">
        <f>('Daily KBOS (2022-3)'!E135+'Daily KBED (2022-3)'!E135)/2</f>
        <v>2.0499999999999998</v>
      </c>
      <c r="F135">
        <f>('Daily KBOS (2022-3)'!F135+'Daily KBED (2022-3)'!F135)/2</f>
        <v>2.3000000000000003</v>
      </c>
      <c r="G135">
        <f>('Daily KBOS (2022-3)'!G135+'Daily KBED (2022-3)'!G135)/2</f>
        <v>2.7</v>
      </c>
      <c r="H135">
        <f>('Daily KBOS (2022-3)'!H135+'Daily KBED (2022-3)'!H135)/2</f>
        <v>3.05</v>
      </c>
      <c r="I135">
        <f>('Daily KBOS (2022-3)'!I135+'Daily KBED (2022-3)'!I135)/2</f>
        <v>3.45</v>
      </c>
      <c r="J135">
        <f>('Daily KBOS (2022-3)'!J135+'Daily KBED (2022-3)'!J135)/2</f>
        <v>3.9</v>
      </c>
      <c r="K135">
        <f>('Daily KBOS (2022-3)'!K135+'Daily KBED (2022-3)'!K135)/2</f>
        <v>4.3</v>
      </c>
      <c r="L135">
        <f>('Daily KBOS (2022-3)'!L135+'Daily KBED (2022-3)'!L135)/2</f>
        <v>4.7</v>
      </c>
      <c r="M135">
        <f>('Daily KBOS (2022-3)'!M135+'Daily KBED (2022-3)'!M135)/2</f>
        <v>5.25</v>
      </c>
      <c r="N135">
        <f>('Daily KBOS (2022-3)'!N135+'Daily KBED (2022-3)'!N135)/2</f>
        <v>5.8999999999999995</v>
      </c>
      <c r="O135">
        <f>('Daily KBOS (2022-3)'!T135+'Daily KBED (2022-3)'!T135)/2</f>
        <v>6.6</v>
      </c>
      <c r="P135">
        <f>('Daily KBOS (2022-3)'!U135+'Daily KBED (2022-3)'!U135)/2</f>
        <v>7.4499999999999993</v>
      </c>
      <c r="Q135">
        <f>('Daily KBOS (2022-3)'!V135+'Daily KBED (2022-3)'!V135)/2</f>
        <v>8.35</v>
      </c>
      <c r="R135">
        <f>('Daily KBOS (2022-3)'!W135+'Daily KBED (2022-3)'!W135)/2</f>
        <v>9.25</v>
      </c>
      <c r="S135">
        <f>('Daily KBOS (2022-3)'!X135+'Daily KBED (2022-3)'!X135)/2</f>
        <v>10.199999999999999</v>
      </c>
      <c r="T135">
        <f>('Daily KBOS (2022-3)'!Y135+'Daily KBED (2022-3)'!Y135)/2</f>
        <v>11.2</v>
      </c>
      <c r="U135">
        <f>('Daily KBOS (2022-3)'!Z135+'Daily KBED (2022-3)'!Z135)/2</f>
        <v>12.2</v>
      </c>
      <c r="V135">
        <f>('Daily KBOS (2022-3)'!AA135+'Daily KBED (2022-3)'!AA135)/2</f>
        <v>13.2</v>
      </c>
      <c r="W135">
        <f>('Daily KBOS (2022-3)'!AG135+'Daily KBED (2022-3)'!AG135)/2</f>
        <v>14.2</v>
      </c>
      <c r="X135">
        <f>('Daily KBOS (2022-3)'!AH135+'Daily KBED (2022-3)'!AH135)/2</f>
        <v>15.2</v>
      </c>
      <c r="Y135">
        <f>('Daily KBOS (2022-3)'!AI135+'Daily KBED (2022-3)'!AI135)/2</f>
        <v>16.2</v>
      </c>
      <c r="Z135">
        <f>('Daily KBOS (2022-3)'!AJ135+'Daily KBED (2022-3)'!AJ135)/2</f>
        <v>17.2</v>
      </c>
      <c r="AA135">
        <f>('Daily KBOS (2022-3)'!AK135+'Daily KBED (2022-3)'!AK135)/2</f>
        <v>18.2</v>
      </c>
      <c r="AB135">
        <f>('Daily KBOS (2022-3)'!AL135+'Daily KBED (2022-3)'!AL135)/2</f>
        <v>19.2</v>
      </c>
      <c r="AC135">
        <f>('Daily KBOS (2022-3)'!AM135+'Daily KBED (2022-3)'!AM135)/2</f>
        <v>20.2</v>
      </c>
      <c r="AD135">
        <f>('Daily KBOS (2022-3)'!AN135+'Daily KBED (2022-3)'!AN135)/2</f>
        <v>21.2</v>
      </c>
      <c r="AE135">
        <f>('Daily KBOS (2022-3)'!AO135+'Daily KBED (2022-3)'!AO135)/2</f>
        <v>22.2</v>
      </c>
      <c r="AF135">
        <f>('Daily KBOS (2022-3)'!AP135+'Daily KBED (2022-3)'!AP135)/2</f>
        <v>23.2</v>
      </c>
      <c r="AG135">
        <f>('Daily KBOS (2022-3)'!AQ135+'Daily KBED (2022-3)'!AQ135)/2</f>
        <v>24.2</v>
      </c>
      <c r="AH135">
        <f>('Daily KBOS (2022-3)'!AR135+'Daily KBED (2022-3)'!AR135)/2</f>
        <v>25.2</v>
      </c>
    </row>
    <row r="136" spans="1:34" x14ac:dyDescent="0.25">
      <c r="A136" s="1">
        <v>44902</v>
      </c>
      <c r="B136">
        <f>('Daily KBOS (2022-3)'!B136+'Daily KBED (2022-3)'!B136)/2</f>
        <v>0</v>
      </c>
      <c r="C136">
        <f>('Daily KBOS (2022-3)'!C136+'Daily KBED (2022-3)'!C136)/2</f>
        <v>0</v>
      </c>
      <c r="D136">
        <f>('Daily KBOS (2022-3)'!D136+'Daily KBED (2022-3)'!D136)/2</f>
        <v>0</v>
      </c>
      <c r="E136">
        <f>('Daily KBOS (2022-3)'!E136+'Daily KBED (2022-3)'!E136)/2</f>
        <v>0</v>
      </c>
      <c r="F136">
        <f>('Daily KBOS (2022-3)'!F136+'Daily KBED (2022-3)'!F136)/2</f>
        <v>0</v>
      </c>
      <c r="G136">
        <f>('Daily KBOS (2022-3)'!G136+'Daily KBED (2022-3)'!G136)/2</f>
        <v>0</v>
      </c>
      <c r="H136">
        <f>('Daily KBOS (2022-3)'!H136+'Daily KBED (2022-3)'!H136)/2</f>
        <v>0</v>
      </c>
      <c r="I136">
        <f>('Daily KBOS (2022-3)'!I136+'Daily KBED (2022-3)'!I136)/2</f>
        <v>0</v>
      </c>
      <c r="J136">
        <f>('Daily KBOS (2022-3)'!J136+'Daily KBED (2022-3)'!J136)/2</f>
        <v>0</v>
      </c>
      <c r="K136">
        <f>('Daily KBOS (2022-3)'!K136+'Daily KBED (2022-3)'!K136)/2</f>
        <v>0</v>
      </c>
      <c r="L136">
        <f>('Daily KBOS (2022-3)'!L136+'Daily KBED (2022-3)'!L136)/2</f>
        <v>0.05</v>
      </c>
      <c r="M136">
        <f>('Daily KBOS (2022-3)'!M136+'Daily KBED (2022-3)'!M136)/2</f>
        <v>0.15</v>
      </c>
      <c r="N136">
        <f>('Daily KBOS (2022-3)'!N136+'Daily KBED (2022-3)'!N136)/2</f>
        <v>0.3</v>
      </c>
      <c r="O136">
        <f>('Daily KBOS (2022-3)'!T136+'Daily KBED (2022-3)'!T136)/2</f>
        <v>0.65</v>
      </c>
      <c r="P136">
        <f>('Daily KBOS (2022-3)'!U136+'Daily KBED (2022-3)'!U136)/2</f>
        <v>1</v>
      </c>
      <c r="Q136">
        <f>('Daily KBOS (2022-3)'!V136+'Daily KBED (2022-3)'!V136)/2</f>
        <v>1.4</v>
      </c>
      <c r="R136">
        <f>('Daily KBOS (2022-3)'!W136+'Daily KBED (2022-3)'!W136)/2</f>
        <v>1.8499999999999999</v>
      </c>
      <c r="S136">
        <f>('Daily KBOS (2022-3)'!X136+'Daily KBED (2022-3)'!X136)/2</f>
        <v>2.35</v>
      </c>
      <c r="T136">
        <f>('Daily KBOS (2022-3)'!Y136+'Daily KBED (2022-3)'!Y136)/2</f>
        <v>2.95</v>
      </c>
      <c r="U136">
        <f>('Daily KBOS (2022-3)'!Z136+'Daily KBED (2022-3)'!Z136)/2</f>
        <v>3.6500000000000004</v>
      </c>
      <c r="V136">
        <f>('Daily KBOS (2022-3)'!AA136+'Daily KBED (2022-3)'!AA136)/2</f>
        <v>4.45</v>
      </c>
      <c r="W136">
        <f>('Daily KBOS (2022-3)'!AG136+'Daily KBED (2022-3)'!AG136)/2</f>
        <v>5.45</v>
      </c>
      <c r="X136">
        <f>('Daily KBOS (2022-3)'!AH136+'Daily KBED (2022-3)'!AH136)/2</f>
        <v>6.45</v>
      </c>
      <c r="Y136">
        <f>('Daily KBOS (2022-3)'!AI136+'Daily KBED (2022-3)'!AI136)/2</f>
        <v>7.45</v>
      </c>
      <c r="Z136">
        <f>('Daily KBOS (2022-3)'!AJ136+'Daily KBED (2022-3)'!AJ136)/2</f>
        <v>8.4499999999999993</v>
      </c>
      <c r="AA136">
        <f>('Daily KBOS (2022-3)'!AK136+'Daily KBED (2022-3)'!AK136)/2</f>
        <v>9.4499999999999993</v>
      </c>
      <c r="AB136">
        <f>('Daily KBOS (2022-3)'!AL136+'Daily KBED (2022-3)'!AL136)/2</f>
        <v>10.45</v>
      </c>
      <c r="AC136">
        <f>('Daily KBOS (2022-3)'!AM136+'Daily KBED (2022-3)'!AM136)/2</f>
        <v>11.45</v>
      </c>
      <c r="AD136">
        <f>('Daily KBOS (2022-3)'!AN136+'Daily KBED (2022-3)'!AN136)/2</f>
        <v>12.45</v>
      </c>
      <c r="AE136">
        <f>('Daily KBOS (2022-3)'!AO136+'Daily KBED (2022-3)'!AO136)/2</f>
        <v>13.45</v>
      </c>
      <c r="AF136">
        <f>('Daily KBOS (2022-3)'!AP136+'Daily KBED (2022-3)'!AP136)/2</f>
        <v>14.45</v>
      </c>
      <c r="AG136">
        <f>('Daily KBOS (2022-3)'!AQ136+'Daily KBED (2022-3)'!AQ136)/2</f>
        <v>15.45</v>
      </c>
      <c r="AH136">
        <f>('Daily KBOS (2022-3)'!AR136+'Daily KBED (2022-3)'!AR136)/2</f>
        <v>16.45</v>
      </c>
    </row>
    <row r="137" spans="1:34" x14ac:dyDescent="0.25">
      <c r="A137" s="1">
        <v>44903</v>
      </c>
      <c r="B137">
        <f>('Daily KBOS (2022-3)'!B137+'Daily KBED (2022-3)'!B137)/2</f>
        <v>0.4</v>
      </c>
      <c r="C137">
        <f>('Daily KBOS (2022-3)'!C137+'Daily KBED (2022-3)'!C137)/2</f>
        <v>0.55000000000000004</v>
      </c>
      <c r="D137">
        <f>('Daily KBOS (2022-3)'!D137+'Daily KBED (2022-3)'!D137)/2</f>
        <v>0.8</v>
      </c>
      <c r="E137">
        <f>('Daily KBOS (2022-3)'!E137+'Daily KBED (2022-3)'!E137)/2</f>
        <v>1</v>
      </c>
      <c r="F137">
        <f>('Daily KBOS (2022-3)'!F137+'Daily KBED (2022-3)'!F137)/2</f>
        <v>1.25</v>
      </c>
      <c r="G137">
        <f>('Daily KBOS (2022-3)'!G137+'Daily KBED (2022-3)'!G137)/2</f>
        <v>1.5499999999999998</v>
      </c>
      <c r="H137">
        <f>('Daily KBOS (2022-3)'!H137+'Daily KBED (2022-3)'!H137)/2</f>
        <v>1.85</v>
      </c>
      <c r="I137">
        <f>('Daily KBOS (2022-3)'!I137+'Daily KBED (2022-3)'!I137)/2</f>
        <v>2.15</v>
      </c>
      <c r="J137">
        <f>('Daily KBOS (2022-3)'!J137+'Daily KBED (2022-3)'!J137)/2</f>
        <v>2.5</v>
      </c>
      <c r="K137">
        <f>('Daily KBOS (2022-3)'!K137+'Daily KBED (2022-3)'!K137)/2</f>
        <v>2.8499999999999996</v>
      </c>
      <c r="L137">
        <f>('Daily KBOS (2022-3)'!L137+'Daily KBED (2022-3)'!L137)/2</f>
        <v>3.3</v>
      </c>
      <c r="M137">
        <f>('Daily KBOS (2022-3)'!M137+'Daily KBED (2022-3)'!M137)/2</f>
        <v>3.8000000000000003</v>
      </c>
      <c r="N137">
        <f>('Daily KBOS (2022-3)'!N137+'Daily KBED (2022-3)'!N137)/2</f>
        <v>4.4000000000000004</v>
      </c>
      <c r="O137">
        <f>('Daily KBOS (2022-3)'!T137+'Daily KBED (2022-3)'!T137)/2</f>
        <v>5.15</v>
      </c>
      <c r="P137">
        <f>('Daily KBOS (2022-3)'!U137+'Daily KBED (2022-3)'!U137)/2</f>
        <v>6</v>
      </c>
      <c r="Q137">
        <f>('Daily KBOS (2022-3)'!V137+'Daily KBED (2022-3)'!V137)/2</f>
        <v>6.9</v>
      </c>
      <c r="R137">
        <f>('Daily KBOS (2022-3)'!W137+'Daily KBED (2022-3)'!W137)/2</f>
        <v>7.8</v>
      </c>
      <c r="S137">
        <f>('Daily KBOS (2022-3)'!X137+'Daily KBED (2022-3)'!X137)/2</f>
        <v>8.75</v>
      </c>
      <c r="T137">
        <f>('Daily KBOS (2022-3)'!Y137+'Daily KBED (2022-3)'!Y137)/2</f>
        <v>9.75</v>
      </c>
      <c r="U137">
        <f>('Daily KBOS (2022-3)'!Z137+'Daily KBED (2022-3)'!Z137)/2</f>
        <v>10.7</v>
      </c>
      <c r="V137">
        <f>('Daily KBOS (2022-3)'!AA137+'Daily KBED (2022-3)'!AA137)/2</f>
        <v>11.7</v>
      </c>
      <c r="W137">
        <f>('Daily KBOS (2022-3)'!AG137+'Daily KBED (2022-3)'!AG137)/2</f>
        <v>12.7</v>
      </c>
      <c r="X137">
        <f>('Daily KBOS (2022-3)'!AH137+'Daily KBED (2022-3)'!AH137)/2</f>
        <v>13.7</v>
      </c>
      <c r="Y137">
        <f>('Daily KBOS (2022-3)'!AI137+'Daily KBED (2022-3)'!AI137)/2</f>
        <v>14.7</v>
      </c>
      <c r="Z137">
        <f>('Daily KBOS (2022-3)'!AJ137+'Daily KBED (2022-3)'!AJ137)/2</f>
        <v>15.7</v>
      </c>
      <c r="AA137">
        <f>('Daily KBOS (2022-3)'!AK137+'Daily KBED (2022-3)'!AK137)/2</f>
        <v>16.7</v>
      </c>
      <c r="AB137">
        <f>('Daily KBOS (2022-3)'!AL137+'Daily KBED (2022-3)'!AL137)/2</f>
        <v>17.7</v>
      </c>
      <c r="AC137">
        <f>('Daily KBOS (2022-3)'!AM137+'Daily KBED (2022-3)'!AM137)/2</f>
        <v>18.7</v>
      </c>
      <c r="AD137">
        <f>('Daily KBOS (2022-3)'!AN137+'Daily KBED (2022-3)'!AN137)/2</f>
        <v>19.7</v>
      </c>
      <c r="AE137">
        <f>('Daily KBOS (2022-3)'!AO137+'Daily KBED (2022-3)'!AO137)/2</f>
        <v>20.7</v>
      </c>
      <c r="AF137">
        <f>('Daily KBOS (2022-3)'!AP137+'Daily KBED (2022-3)'!AP137)/2</f>
        <v>21.7</v>
      </c>
      <c r="AG137">
        <f>('Daily KBOS (2022-3)'!AQ137+'Daily KBED (2022-3)'!AQ137)/2</f>
        <v>22.7</v>
      </c>
      <c r="AH137">
        <f>('Daily KBOS (2022-3)'!AR137+'Daily KBED (2022-3)'!AR137)/2</f>
        <v>23.7</v>
      </c>
    </row>
    <row r="138" spans="1:34" x14ac:dyDescent="0.25">
      <c r="A138" s="1">
        <v>44904</v>
      </c>
      <c r="B138">
        <f>('Daily KBOS (2022-3)'!B138+'Daily KBED (2022-3)'!B138)/2</f>
        <v>3.05</v>
      </c>
      <c r="C138">
        <f>('Daily KBOS (2022-3)'!C138+'Daily KBED (2022-3)'!C138)/2</f>
        <v>3.7</v>
      </c>
      <c r="D138">
        <f>('Daily KBOS (2022-3)'!D138+'Daily KBED (2022-3)'!D138)/2</f>
        <v>4.4000000000000004</v>
      </c>
      <c r="E138">
        <f>('Daily KBOS (2022-3)'!E138+'Daily KBED (2022-3)'!E138)/2</f>
        <v>5.15</v>
      </c>
      <c r="F138">
        <f>('Daily KBOS (2022-3)'!F138+'Daily KBED (2022-3)'!F138)/2</f>
        <v>5.9</v>
      </c>
      <c r="G138">
        <f>('Daily KBOS (2022-3)'!G138+'Daily KBED (2022-3)'!G138)/2</f>
        <v>6.7</v>
      </c>
      <c r="H138">
        <f>('Daily KBOS (2022-3)'!H138+'Daily KBED (2022-3)'!H138)/2</f>
        <v>7.5</v>
      </c>
      <c r="I138">
        <f>('Daily KBOS (2022-3)'!I138+'Daily KBED (2022-3)'!I138)/2</f>
        <v>8.3999999999999986</v>
      </c>
      <c r="J138">
        <f>('Daily KBOS (2022-3)'!J138+'Daily KBED (2022-3)'!J138)/2</f>
        <v>9.3000000000000007</v>
      </c>
      <c r="K138">
        <f>('Daily KBOS (2022-3)'!K138+'Daily KBED (2022-3)'!K138)/2</f>
        <v>10.3</v>
      </c>
      <c r="L138">
        <f>('Daily KBOS (2022-3)'!L138+'Daily KBED (2022-3)'!L138)/2</f>
        <v>11.3</v>
      </c>
      <c r="M138">
        <f>('Daily KBOS (2022-3)'!M138+'Daily KBED (2022-3)'!M138)/2</f>
        <v>12.3</v>
      </c>
      <c r="N138">
        <f>('Daily KBOS (2022-3)'!N138+'Daily KBED (2022-3)'!N138)/2</f>
        <v>13.3</v>
      </c>
      <c r="O138">
        <f>('Daily KBOS (2022-3)'!T138+'Daily KBED (2022-3)'!T138)/2</f>
        <v>14.3</v>
      </c>
      <c r="P138">
        <f>('Daily KBOS (2022-3)'!U138+'Daily KBED (2022-3)'!U138)/2</f>
        <v>15.3</v>
      </c>
      <c r="Q138">
        <f>('Daily KBOS (2022-3)'!V138+'Daily KBED (2022-3)'!V138)/2</f>
        <v>16.3</v>
      </c>
      <c r="R138">
        <f>('Daily KBOS (2022-3)'!W138+'Daily KBED (2022-3)'!W138)/2</f>
        <v>17.3</v>
      </c>
      <c r="S138">
        <f>('Daily KBOS (2022-3)'!X138+'Daily KBED (2022-3)'!X138)/2</f>
        <v>18.3</v>
      </c>
      <c r="T138">
        <f>('Daily KBOS (2022-3)'!Y138+'Daily KBED (2022-3)'!Y138)/2</f>
        <v>19.3</v>
      </c>
      <c r="U138">
        <f>('Daily KBOS (2022-3)'!Z138+'Daily KBED (2022-3)'!Z138)/2</f>
        <v>20.3</v>
      </c>
      <c r="V138">
        <f>('Daily KBOS (2022-3)'!AA138+'Daily KBED (2022-3)'!AA138)/2</f>
        <v>21.3</v>
      </c>
      <c r="W138">
        <f>('Daily KBOS (2022-3)'!AG138+'Daily KBED (2022-3)'!AG138)/2</f>
        <v>22.3</v>
      </c>
      <c r="X138">
        <f>('Daily KBOS (2022-3)'!AH138+'Daily KBED (2022-3)'!AH138)/2</f>
        <v>23.3</v>
      </c>
      <c r="Y138">
        <f>('Daily KBOS (2022-3)'!AI138+'Daily KBED (2022-3)'!AI138)/2</f>
        <v>24.3</v>
      </c>
      <c r="Z138">
        <f>('Daily KBOS (2022-3)'!AJ138+'Daily KBED (2022-3)'!AJ138)/2</f>
        <v>25.3</v>
      </c>
      <c r="AA138">
        <f>('Daily KBOS (2022-3)'!AK138+'Daily KBED (2022-3)'!AK138)/2</f>
        <v>26.3</v>
      </c>
      <c r="AB138">
        <f>('Daily KBOS (2022-3)'!AL138+'Daily KBED (2022-3)'!AL138)/2</f>
        <v>27.3</v>
      </c>
      <c r="AC138">
        <f>('Daily KBOS (2022-3)'!AM138+'Daily KBED (2022-3)'!AM138)/2</f>
        <v>28.3</v>
      </c>
      <c r="AD138">
        <f>('Daily KBOS (2022-3)'!AN138+'Daily KBED (2022-3)'!AN138)/2</f>
        <v>29.3</v>
      </c>
      <c r="AE138">
        <f>('Daily KBOS (2022-3)'!AO138+'Daily KBED (2022-3)'!AO138)/2</f>
        <v>30.3</v>
      </c>
      <c r="AF138">
        <f>('Daily KBOS (2022-3)'!AP138+'Daily KBED (2022-3)'!AP138)/2</f>
        <v>31.3</v>
      </c>
      <c r="AG138">
        <f>('Daily KBOS (2022-3)'!AQ138+'Daily KBED (2022-3)'!AQ138)/2</f>
        <v>32.299999999999997</v>
      </c>
      <c r="AH138">
        <f>('Daily KBOS (2022-3)'!AR138+'Daily KBED (2022-3)'!AR138)/2</f>
        <v>33.299999999999997</v>
      </c>
    </row>
    <row r="139" spans="1:34" x14ac:dyDescent="0.25">
      <c r="A139" s="1">
        <v>44905</v>
      </c>
      <c r="B139">
        <f>('Daily KBOS (2022-3)'!B139+'Daily KBED (2022-3)'!B139)/2</f>
        <v>7.2</v>
      </c>
      <c r="C139">
        <f>('Daily KBOS (2022-3)'!C139+'Daily KBED (2022-3)'!C139)/2</f>
        <v>8.1999999999999993</v>
      </c>
      <c r="D139">
        <f>('Daily KBOS (2022-3)'!D139+'Daily KBED (2022-3)'!D139)/2</f>
        <v>9.1999999999999993</v>
      </c>
      <c r="E139">
        <f>('Daily KBOS (2022-3)'!E139+'Daily KBED (2022-3)'!E139)/2</f>
        <v>10.199999999999999</v>
      </c>
      <c r="F139">
        <f>('Daily KBOS (2022-3)'!F139+'Daily KBED (2022-3)'!F139)/2</f>
        <v>11.2</v>
      </c>
      <c r="G139">
        <f>('Daily KBOS (2022-3)'!G139+'Daily KBED (2022-3)'!G139)/2</f>
        <v>12.2</v>
      </c>
      <c r="H139">
        <f>('Daily KBOS (2022-3)'!H139+'Daily KBED (2022-3)'!H139)/2</f>
        <v>13.2</v>
      </c>
      <c r="I139">
        <f>('Daily KBOS (2022-3)'!I139+'Daily KBED (2022-3)'!I139)/2</f>
        <v>14.2</v>
      </c>
      <c r="J139">
        <f>('Daily KBOS (2022-3)'!J139+'Daily KBED (2022-3)'!J139)/2</f>
        <v>15.2</v>
      </c>
      <c r="K139">
        <f>('Daily KBOS (2022-3)'!K139+'Daily KBED (2022-3)'!K139)/2</f>
        <v>16.2</v>
      </c>
      <c r="L139">
        <f>('Daily KBOS (2022-3)'!L139+'Daily KBED (2022-3)'!L139)/2</f>
        <v>17.2</v>
      </c>
      <c r="M139">
        <f>('Daily KBOS (2022-3)'!M139+'Daily KBED (2022-3)'!M139)/2</f>
        <v>18.2</v>
      </c>
      <c r="N139">
        <f>('Daily KBOS (2022-3)'!N139+'Daily KBED (2022-3)'!N139)/2</f>
        <v>19.2</v>
      </c>
      <c r="O139">
        <f>('Daily KBOS (2022-3)'!T139+'Daily KBED (2022-3)'!T139)/2</f>
        <v>20.2</v>
      </c>
      <c r="P139">
        <f>('Daily KBOS (2022-3)'!U139+'Daily KBED (2022-3)'!U139)/2</f>
        <v>21.2</v>
      </c>
      <c r="Q139">
        <f>('Daily KBOS (2022-3)'!V139+'Daily KBED (2022-3)'!V139)/2</f>
        <v>22.2</v>
      </c>
      <c r="R139">
        <f>('Daily KBOS (2022-3)'!W139+'Daily KBED (2022-3)'!W139)/2</f>
        <v>23.2</v>
      </c>
      <c r="S139">
        <f>('Daily KBOS (2022-3)'!X139+'Daily KBED (2022-3)'!X139)/2</f>
        <v>24.2</v>
      </c>
      <c r="T139">
        <f>('Daily KBOS (2022-3)'!Y139+'Daily KBED (2022-3)'!Y139)/2</f>
        <v>25.2</v>
      </c>
      <c r="U139">
        <f>('Daily KBOS (2022-3)'!Z139+'Daily KBED (2022-3)'!Z139)/2</f>
        <v>26.2</v>
      </c>
      <c r="V139">
        <f>('Daily KBOS (2022-3)'!AA139+'Daily KBED (2022-3)'!AA139)/2</f>
        <v>27.2</v>
      </c>
      <c r="W139">
        <f>('Daily KBOS (2022-3)'!AG139+'Daily KBED (2022-3)'!AG139)/2</f>
        <v>28.2</v>
      </c>
      <c r="X139">
        <f>('Daily KBOS (2022-3)'!AH139+'Daily KBED (2022-3)'!AH139)/2</f>
        <v>29.2</v>
      </c>
      <c r="Y139">
        <f>('Daily KBOS (2022-3)'!AI139+'Daily KBED (2022-3)'!AI139)/2</f>
        <v>30.2</v>
      </c>
      <c r="Z139">
        <f>('Daily KBOS (2022-3)'!AJ139+'Daily KBED (2022-3)'!AJ139)/2</f>
        <v>31.2</v>
      </c>
      <c r="AA139">
        <f>('Daily KBOS (2022-3)'!AK139+'Daily KBED (2022-3)'!AK139)/2</f>
        <v>32.200000000000003</v>
      </c>
      <c r="AB139">
        <f>('Daily KBOS (2022-3)'!AL139+'Daily KBED (2022-3)'!AL139)/2</f>
        <v>33.200000000000003</v>
      </c>
      <c r="AC139">
        <f>('Daily KBOS (2022-3)'!AM139+'Daily KBED (2022-3)'!AM139)/2</f>
        <v>34.200000000000003</v>
      </c>
      <c r="AD139">
        <f>('Daily KBOS (2022-3)'!AN139+'Daily KBED (2022-3)'!AN139)/2</f>
        <v>35.200000000000003</v>
      </c>
      <c r="AE139">
        <f>('Daily KBOS (2022-3)'!AO139+'Daily KBED (2022-3)'!AO139)/2</f>
        <v>36.200000000000003</v>
      </c>
      <c r="AF139">
        <f>('Daily KBOS (2022-3)'!AP139+'Daily KBED (2022-3)'!AP139)/2</f>
        <v>37.200000000000003</v>
      </c>
      <c r="AG139">
        <f>('Daily KBOS (2022-3)'!AQ139+'Daily KBED (2022-3)'!AQ139)/2</f>
        <v>38.200000000000003</v>
      </c>
      <c r="AH139">
        <f>('Daily KBOS (2022-3)'!AR139+'Daily KBED (2022-3)'!AR139)/2</f>
        <v>39.200000000000003</v>
      </c>
    </row>
    <row r="140" spans="1:34" x14ac:dyDescent="0.25">
      <c r="A140" s="1">
        <v>44906</v>
      </c>
      <c r="B140">
        <f>('Daily KBOS (2022-3)'!B140+'Daily KBED (2022-3)'!B140)/2</f>
        <v>11.3</v>
      </c>
      <c r="C140">
        <f>('Daily KBOS (2022-3)'!C140+'Daily KBED (2022-3)'!C140)/2</f>
        <v>12.3</v>
      </c>
      <c r="D140">
        <f>('Daily KBOS (2022-3)'!D140+'Daily KBED (2022-3)'!D140)/2</f>
        <v>13.3</v>
      </c>
      <c r="E140">
        <f>('Daily KBOS (2022-3)'!E140+'Daily KBED (2022-3)'!E140)/2</f>
        <v>14.3</v>
      </c>
      <c r="F140">
        <f>('Daily KBOS (2022-3)'!F140+'Daily KBED (2022-3)'!F140)/2</f>
        <v>15.3</v>
      </c>
      <c r="G140">
        <f>('Daily KBOS (2022-3)'!G140+'Daily KBED (2022-3)'!G140)/2</f>
        <v>16.3</v>
      </c>
      <c r="H140">
        <f>('Daily KBOS (2022-3)'!H140+'Daily KBED (2022-3)'!H140)/2</f>
        <v>17.3</v>
      </c>
      <c r="I140">
        <f>('Daily KBOS (2022-3)'!I140+'Daily KBED (2022-3)'!I140)/2</f>
        <v>18.3</v>
      </c>
      <c r="J140">
        <f>('Daily KBOS (2022-3)'!J140+'Daily KBED (2022-3)'!J140)/2</f>
        <v>19.3</v>
      </c>
      <c r="K140">
        <f>('Daily KBOS (2022-3)'!K140+'Daily KBED (2022-3)'!K140)/2</f>
        <v>20.3</v>
      </c>
      <c r="L140">
        <f>('Daily KBOS (2022-3)'!L140+'Daily KBED (2022-3)'!L140)/2</f>
        <v>21.3</v>
      </c>
      <c r="M140">
        <f>('Daily KBOS (2022-3)'!M140+'Daily KBED (2022-3)'!M140)/2</f>
        <v>22.3</v>
      </c>
      <c r="N140">
        <f>('Daily KBOS (2022-3)'!N140+'Daily KBED (2022-3)'!N140)/2</f>
        <v>23.3</v>
      </c>
      <c r="O140">
        <f>('Daily KBOS (2022-3)'!T140+'Daily KBED (2022-3)'!T140)/2</f>
        <v>24.3</v>
      </c>
      <c r="P140">
        <f>('Daily KBOS (2022-3)'!U140+'Daily KBED (2022-3)'!U140)/2</f>
        <v>25.3</v>
      </c>
      <c r="Q140">
        <f>('Daily KBOS (2022-3)'!V140+'Daily KBED (2022-3)'!V140)/2</f>
        <v>26.3</v>
      </c>
      <c r="R140">
        <f>('Daily KBOS (2022-3)'!W140+'Daily KBED (2022-3)'!W140)/2</f>
        <v>27.3</v>
      </c>
      <c r="S140">
        <f>('Daily KBOS (2022-3)'!X140+'Daily KBED (2022-3)'!X140)/2</f>
        <v>28.3</v>
      </c>
      <c r="T140">
        <f>('Daily KBOS (2022-3)'!Y140+'Daily KBED (2022-3)'!Y140)/2</f>
        <v>29.3</v>
      </c>
      <c r="U140">
        <f>('Daily KBOS (2022-3)'!Z140+'Daily KBED (2022-3)'!Z140)/2</f>
        <v>30.3</v>
      </c>
      <c r="V140">
        <f>('Daily KBOS (2022-3)'!AA140+'Daily KBED (2022-3)'!AA140)/2</f>
        <v>31.3</v>
      </c>
      <c r="W140">
        <f>('Daily KBOS (2022-3)'!AG140+'Daily KBED (2022-3)'!AG140)/2</f>
        <v>32.299999999999997</v>
      </c>
      <c r="X140">
        <f>('Daily KBOS (2022-3)'!AH140+'Daily KBED (2022-3)'!AH140)/2</f>
        <v>33.299999999999997</v>
      </c>
      <c r="Y140">
        <f>('Daily KBOS (2022-3)'!AI140+'Daily KBED (2022-3)'!AI140)/2</f>
        <v>34.299999999999997</v>
      </c>
      <c r="Z140">
        <f>('Daily KBOS (2022-3)'!AJ140+'Daily KBED (2022-3)'!AJ140)/2</f>
        <v>35.299999999999997</v>
      </c>
      <c r="AA140">
        <f>('Daily KBOS (2022-3)'!AK140+'Daily KBED (2022-3)'!AK140)/2</f>
        <v>36.299999999999997</v>
      </c>
      <c r="AB140">
        <f>('Daily KBOS (2022-3)'!AL140+'Daily KBED (2022-3)'!AL140)/2</f>
        <v>37.299999999999997</v>
      </c>
      <c r="AC140">
        <f>('Daily KBOS (2022-3)'!AM140+'Daily KBED (2022-3)'!AM140)/2</f>
        <v>38.299999999999997</v>
      </c>
      <c r="AD140">
        <f>('Daily KBOS (2022-3)'!AN140+'Daily KBED (2022-3)'!AN140)/2</f>
        <v>39.299999999999997</v>
      </c>
      <c r="AE140">
        <f>('Daily KBOS (2022-3)'!AO140+'Daily KBED (2022-3)'!AO140)/2</f>
        <v>40.299999999999997</v>
      </c>
      <c r="AF140">
        <f>('Daily KBOS (2022-3)'!AP140+'Daily KBED (2022-3)'!AP140)/2</f>
        <v>41.3</v>
      </c>
      <c r="AG140">
        <f>('Daily KBOS (2022-3)'!AQ140+'Daily KBED (2022-3)'!AQ140)/2</f>
        <v>42.3</v>
      </c>
      <c r="AH140">
        <f>('Daily KBOS (2022-3)'!AR140+'Daily KBED (2022-3)'!AR140)/2</f>
        <v>43.3</v>
      </c>
    </row>
    <row r="141" spans="1:34" x14ac:dyDescent="0.25">
      <c r="A141" s="1">
        <v>44907</v>
      </c>
      <c r="B141">
        <f>('Daily KBOS (2022-3)'!B141+'Daily KBED (2022-3)'!B141)/2</f>
        <v>11.55</v>
      </c>
      <c r="C141">
        <f>('Daily KBOS (2022-3)'!C141+'Daily KBED (2022-3)'!C141)/2</f>
        <v>12.55</v>
      </c>
      <c r="D141">
        <f>('Daily KBOS (2022-3)'!D141+'Daily KBED (2022-3)'!D141)/2</f>
        <v>13.55</v>
      </c>
      <c r="E141">
        <f>('Daily KBOS (2022-3)'!E141+'Daily KBED (2022-3)'!E141)/2</f>
        <v>14.55</v>
      </c>
      <c r="F141">
        <f>('Daily KBOS (2022-3)'!F141+'Daily KBED (2022-3)'!F141)/2</f>
        <v>15.55</v>
      </c>
      <c r="G141">
        <f>('Daily KBOS (2022-3)'!G141+'Daily KBED (2022-3)'!G141)/2</f>
        <v>16.55</v>
      </c>
      <c r="H141">
        <f>('Daily KBOS (2022-3)'!H141+'Daily KBED (2022-3)'!H141)/2</f>
        <v>17.55</v>
      </c>
      <c r="I141">
        <f>('Daily KBOS (2022-3)'!I141+'Daily KBED (2022-3)'!I141)/2</f>
        <v>18.55</v>
      </c>
      <c r="J141">
        <f>('Daily KBOS (2022-3)'!J141+'Daily KBED (2022-3)'!J141)/2</f>
        <v>19.55</v>
      </c>
      <c r="K141">
        <f>('Daily KBOS (2022-3)'!K141+'Daily KBED (2022-3)'!K141)/2</f>
        <v>20.55</v>
      </c>
      <c r="L141">
        <f>('Daily KBOS (2022-3)'!L141+'Daily KBED (2022-3)'!L141)/2</f>
        <v>21.55</v>
      </c>
      <c r="M141">
        <f>('Daily KBOS (2022-3)'!M141+'Daily KBED (2022-3)'!M141)/2</f>
        <v>22.55</v>
      </c>
      <c r="N141">
        <f>('Daily KBOS (2022-3)'!N141+'Daily KBED (2022-3)'!N141)/2</f>
        <v>23.55</v>
      </c>
      <c r="O141">
        <f>('Daily KBOS (2022-3)'!T141+'Daily KBED (2022-3)'!T141)/2</f>
        <v>24.55</v>
      </c>
      <c r="P141">
        <f>('Daily KBOS (2022-3)'!U141+'Daily KBED (2022-3)'!U141)/2</f>
        <v>25.55</v>
      </c>
      <c r="Q141">
        <f>('Daily KBOS (2022-3)'!V141+'Daily KBED (2022-3)'!V141)/2</f>
        <v>26.55</v>
      </c>
      <c r="R141">
        <f>('Daily KBOS (2022-3)'!W141+'Daily KBED (2022-3)'!W141)/2</f>
        <v>27.55</v>
      </c>
      <c r="S141">
        <f>('Daily KBOS (2022-3)'!X141+'Daily KBED (2022-3)'!X141)/2</f>
        <v>28.55</v>
      </c>
      <c r="T141">
        <f>('Daily KBOS (2022-3)'!Y141+'Daily KBED (2022-3)'!Y141)/2</f>
        <v>29.55</v>
      </c>
      <c r="U141">
        <f>('Daily KBOS (2022-3)'!Z141+'Daily KBED (2022-3)'!Z141)/2</f>
        <v>30.55</v>
      </c>
      <c r="V141">
        <f>('Daily KBOS (2022-3)'!AA141+'Daily KBED (2022-3)'!AA141)/2</f>
        <v>31.55</v>
      </c>
      <c r="W141">
        <f>('Daily KBOS (2022-3)'!AG141+'Daily KBED (2022-3)'!AG141)/2</f>
        <v>32.549999999999997</v>
      </c>
      <c r="X141">
        <f>('Daily KBOS (2022-3)'!AH141+'Daily KBED (2022-3)'!AH141)/2</f>
        <v>33.549999999999997</v>
      </c>
      <c r="Y141">
        <f>('Daily KBOS (2022-3)'!AI141+'Daily KBED (2022-3)'!AI141)/2</f>
        <v>34.549999999999997</v>
      </c>
      <c r="Z141">
        <f>('Daily KBOS (2022-3)'!AJ141+'Daily KBED (2022-3)'!AJ141)/2</f>
        <v>35.549999999999997</v>
      </c>
      <c r="AA141">
        <f>('Daily KBOS (2022-3)'!AK141+'Daily KBED (2022-3)'!AK141)/2</f>
        <v>36.549999999999997</v>
      </c>
      <c r="AB141">
        <f>('Daily KBOS (2022-3)'!AL141+'Daily KBED (2022-3)'!AL141)/2</f>
        <v>37.549999999999997</v>
      </c>
      <c r="AC141">
        <f>('Daily KBOS (2022-3)'!AM141+'Daily KBED (2022-3)'!AM141)/2</f>
        <v>38.549999999999997</v>
      </c>
      <c r="AD141">
        <f>('Daily KBOS (2022-3)'!AN141+'Daily KBED (2022-3)'!AN141)/2</f>
        <v>39.549999999999997</v>
      </c>
      <c r="AE141">
        <f>('Daily KBOS (2022-3)'!AO141+'Daily KBED (2022-3)'!AO141)/2</f>
        <v>40.549999999999997</v>
      </c>
      <c r="AF141">
        <f>('Daily KBOS (2022-3)'!AP141+'Daily KBED (2022-3)'!AP141)/2</f>
        <v>41.55</v>
      </c>
      <c r="AG141">
        <f>('Daily KBOS (2022-3)'!AQ141+'Daily KBED (2022-3)'!AQ141)/2</f>
        <v>42.55</v>
      </c>
      <c r="AH141">
        <f>('Daily KBOS (2022-3)'!AR141+'Daily KBED (2022-3)'!AR141)/2</f>
        <v>43.55</v>
      </c>
    </row>
    <row r="142" spans="1:34" x14ac:dyDescent="0.25">
      <c r="A142" s="1">
        <v>44908</v>
      </c>
      <c r="B142">
        <f>('Daily KBOS (2022-3)'!B142+'Daily KBED (2022-3)'!B142)/2</f>
        <v>7.4</v>
      </c>
      <c r="C142">
        <f>('Daily KBOS (2022-3)'!C142+'Daily KBED (2022-3)'!C142)/2</f>
        <v>8.25</v>
      </c>
      <c r="D142">
        <f>('Daily KBOS (2022-3)'!D142+'Daily KBED (2022-3)'!D142)/2</f>
        <v>9.25</v>
      </c>
      <c r="E142">
        <f>('Daily KBOS (2022-3)'!E142+'Daily KBED (2022-3)'!E142)/2</f>
        <v>10.25</v>
      </c>
      <c r="F142">
        <f>('Daily KBOS (2022-3)'!F142+'Daily KBED (2022-3)'!F142)/2</f>
        <v>11.25</v>
      </c>
      <c r="G142">
        <f>('Daily KBOS (2022-3)'!G142+'Daily KBED (2022-3)'!G142)/2</f>
        <v>12.25</v>
      </c>
      <c r="H142">
        <f>('Daily KBOS (2022-3)'!H142+'Daily KBED (2022-3)'!H142)/2</f>
        <v>13.25</v>
      </c>
      <c r="I142">
        <f>('Daily KBOS (2022-3)'!I142+'Daily KBED (2022-3)'!I142)/2</f>
        <v>14.25</v>
      </c>
      <c r="J142">
        <f>('Daily KBOS (2022-3)'!J142+'Daily KBED (2022-3)'!J142)/2</f>
        <v>15.25</v>
      </c>
      <c r="K142">
        <f>('Daily KBOS (2022-3)'!K142+'Daily KBED (2022-3)'!K142)/2</f>
        <v>16.25</v>
      </c>
      <c r="L142">
        <f>('Daily KBOS (2022-3)'!L142+'Daily KBED (2022-3)'!L142)/2</f>
        <v>17.25</v>
      </c>
      <c r="M142">
        <f>('Daily KBOS (2022-3)'!M142+'Daily KBED (2022-3)'!M142)/2</f>
        <v>18.25</v>
      </c>
      <c r="N142">
        <f>('Daily KBOS (2022-3)'!N142+'Daily KBED (2022-3)'!N142)/2</f>
        <v>19.25</v>
      </c>
      <c r="O142">
        <f>('Daily KBOS (2022-3)'!T142+'Daily KBED (2022-3)'!T142)/2</f>
        <v>20.25</v>
      </c>
      <c r="P142">
        <f>('Daily KBOS (2022-3)'!U142+'Daily KBED (2022-3)'!U142)/2</f>
        <v>21.25</v>
      </c>
      <c r="Q142">
        <f>('Daily KBOS (2022-3)'!V142+'Daily KBED (2022-3)'!V142)/2</f>
        <v>22.25</v>
      </c>
      <c r="R142">
        <f>('Daily KBOS (2022-3)'!W142+'Daily KBED (2022-3)'!W142)/2</f>
        <v>23.25</v>
      </c>
      <c r="S142">
        <f>('Daily KBOS (2022-3)'!X142+'Daily KBED (2022-3)'!X142)/2</f>
        <v>24.25</v>
      </c>
      <c r="T142">
        <f>('Daily KBOS (2022-3)'!Y142+'Daily KBED (2022-3)'!Y142)/2</f>
        <v>25.25</v>
      </c>
      <c r="U142">
        <f>('Daily KBOS (2022-3)'!Z142+'Daily KBED (2022-3)'!Z142)/2</f>
        <v>26.25</v>
      </c>
      <c r="V142">
        <f>('Daily KBOS (2022-3)'!AA142+'Daily KBED (2022-3)'!AA142)/2</f>
        <v>27.25</v>
      </c>
      <c r="W142">
        <f>('Daily KBOS (2022-3)'!AG142+'Daily KBED (2022-3)'!AG142)/2</f>
        <v>28.25</v>
      </c>
      <c r="X142">
        <f>('Daily KBOS (2022-3)'!AH142+'Daily KBED (2022-3)'!AH142)/2</f>
        <v>29.25</v>
      </c>
      <c r="Y142">
        <f>('Daily KBOS (2022-3)'!AI142+'Daily KBED (2022-3)'!AI142)/2</f>
        <v>30.25</v>
      </c>
      <c r="Z142">
        <f>('Daily KBOS (2022-3)'!AJ142+'Daily KBED (2022-3)'!AJ142)/2</f>
        <v>31.25</v>
      </c>
      <c r="AA142">
        <f>('Daily KBOS (2022-3)'!AK142+'Daily KBED (2022-3)'!AK142)/2</f>
        <v>32.25</v>
      </c>
      <c r="AB142">
        <f>('Daily KBOS (2022-3)'!AL142+'Daily KBED (2022-3)'!AL142)/2</f>
        <v>33.25</v>
      </c>
      <c r="AC142">
        <f>('Daily KBOS (2022-3)'!AM142+'Daily KBED (2022-3)'!AM142)/2</f>
        <v>34.25</v>
      </c>
      <c r="AD142">
        <f>('Daily KBOS (2022-3)'!AN142+'Daily KBED (2022-3)'!AN142)/2</f>
        <v>35.25</v>
      </c>
      <c r="AE142">
        <f>('Daily KBOS (2022-3)'!AO142+'Daily KBED (2022-3)'!AO142)/2</f>
        <v>36.25</v>
      </c>
      <c r="AF142">
        <f>('Daily KBOS (2022-3)'!AP142+'Daily KBED (2022-3)'!AP142)/2</f>
        <v>37.25</v>
      </c>
      <c r="AG142">
        <f>('Daily KBOS (2022-3)'!AQ142+'Daily KBED (2022-3)'!AQ142)/2</f>
        <v>38.25</v>
      </c>
      <c r="AH142">
        <f>('Daily KBOS (2022-3)'!AR142+'Daily KBED (2022-3)'!AR142)/2</f>
        <v>39.25</v>
      </c>
    </row>
    <row r="143" spans="1:34" x14ac:dyDescent="0.25">
      <c r="A143" s="1">
        <v>44909</v>
      </c>
      <c r="B143">
        <f>('Daily KBOS (2022-3)'!B143+'Daily KBED (2022-3)'!B143)/2</f>
        <v>8.3500000000000014</v>
      </c>
      <c r="C143">
        <f>('Daily KBOS (2022-3)'!C143+'Daily KBED (2022-3)'!C143)/2</f>
        <v>9.3500000000000014</v>
      </c>
      <c r="D143">
        <f>('Daily KBOS (2022-3)'!D143+'Daily KBED (2022-3)'!D143)/2</f>
        <v>10.350000000000001</v>
      </c>
      <c r="E143">
        <f>('Daily KBOS (2022-3)'!E143+'Daily KBED (2022-3)'!E143)/2</f>
        <v>11.350000000000001</v>
      </c>
      <c r="F143">
        <f>('Daily KBOS (2022-3)'!F143+'Daily KBED (2022-3)'!F143)/2</f>
        <v>12.350000000000001</v>
      </c>
      <c r="G143">
        <f>('Daily KBOS (2022-3)'!G143+'Daily KBED (2022-3)'!G143)/2</f>
        <v>13.350000000000001</v>
      </c>
      <c r="H143">
        <f>('Daily KBOS (2022-3)'!H143+'Daily KBED (2022-3)'!H143)/2</f>
        <v>14.350000000000001</v>
      </c>
      <c r="I143">
        <f>('Daily KBOS (2022-3)'!I143+'Daily KBED (2022-3)'!I143)/2</f>
        <v>15.350000000000001</v>
      </c>
      <c r="J143">
        <f>('Daily KBOS (2022-3)'!J143+'Daily KBED (2022-3)'!J143)/2</f>
        <v>16.350000000000001</v>
      </c>
      <c r="K143">
        <f>('Daily KBOS (2022-3)'!K143+'Daily KBED (2022-3)'!K143)/2</f>
        <v>17.350000000000001</v>
      </c>
      <c r="L143">
        <f>('Daily KBOS (2022-3)'!L143+'Daily KBED (2022-3)'!L143)/2</f>
        <v>18.350000000000001</v>
      </c>
      <c r="M143">
        <f>('Daily KBOS (2022-3)'!M143+'Daily KBED (2022-3)'!M143)/2</f>
        <v>19.350000000000001</v>
      </c>
      <c r="N143">
        <f>('Daily KBOS (2022-3)'!N143+'Daily KBED (2022-3)'!N143)/2</f>
        <v>20.350000000000001</v>
      </c>
      <c r="O143">
        <f>('Daily KBOS (2022-3)'!T143+'Daily KBED (2022-3)'!T143)/2</f>
        <v>21.35</v>
      </c>
      <c r="P143">
        <f>('Daily KBOS (2022-3)'!U143+'Daily KBED (2022-3)'!U143)/2</f>
        <v>22.35</v>
      </c>
      <c r="Q143">
        <f>('Daily KBOS (2022-3)'!V143+'Daily KBED (2022-3)'!V143)/2</f>
        <v>23.35</v>
      </c>
      <c r="R143">
        <f>('Daily KBOS (2022-3)'!W143+'Daily KBED (2022-3)'!W143)/2</f>
        <v>24.35</v>
      </c>
      <c r="S143">
        <f>('Daily KBOS (2022-3)'!X143+'Daily KBED (2022-3)'!X143)/2</f>
        <v>25.35</v>
      </c>
      <c r="T143">
        <f>('Daily KBOS (2022-3)'!Y143+'Daily KBED (2022-3)'!Y143)/2</f>
        <v>26.35</v>
      </c>
      <c r="U143">
        <f>('Daily KBOS (2022-3)'!Z143+'Daily KBED (2022-3)'!Z143)/2</f>
        <v>27.35</v>
      </c>
      <c r="V143">
        <f>('Daily KBOS (2022-3)'!AA143+'Daily KBED (2022-3)'!AA143)/2</f>
        <v>28.35</v>
      </c>
      <c r="W143">
        <f>('Daily KBOS (2022-3)'!AG143+'Daily KBED (2022-3)'!AG143)/2</f>
        <v>29.35</v>
      </c>
      <c r="X143">
        <f>('Daily KBOS (2022-3)'!AH143+'Daily KBED (2022-3)'!AH143)/2</f>
        <v>30.35</v>
      </c>
      <c r="Y143">
        <f>('Daily KBOS (2022-3)'!AI143+'Daily KBED (2022-3)'!AI143)/2</f>
        <v>31.35</v>
      </c>
      <c r="Z143">
        <f>('Daily KBOS (2022-3)'!AJ143+'Daily KBED (2022-3)'!AJ143)/2</f>
        <v>32.349999999999994</v>
      </c>
      <c r="AA143">
        <f>('Daily KBOS (2022-3)'!AK143+'Daily KBED (2022-3)'!AK143)/2</f>
        <v>33.349999999999994</v>
      </c>
      <c r="AB143">
        <f>('Daily KBOS (2022-3)'!AL143+'Daily KBED (2022-3)'!AL143)/2</f>
        <v>34.349999999999994</v>
      </c>
      <c r="AC143">
        <f>('Daily KBOS (2022-3)'!AM143+'Daily KBED (2022-3)'!AM143)/2</f>
        <v>35.349999999999994</v>
      </c>
      <c r="AD143">
        <f>('Daily KBOS (2022-3)'!AN143+'Daily KBED (2022-3)'!AN143)/2</f>
        <v>36.349999999999994</v>
      </c>
      <c r="AE143">
        <f>('Daily KBOS (2022-3)'!AO143+'Daily KBED (2022-3)'!AO143)/2</f>
        <v>37.349999999999994</v>
      </c>
      <c r="AF143">
        <f>('Daily KBOS (2022-3)'!AP143+'Daily KBED (2022-3)'!AP143)/2</f>
        <v>38.349999999999994</v>
      </c>
      <c r="AG143">
        <f>('Daily KBOS (2022-3)'!AQ143+'Daily KBED (2022-3)'!AQ143)/2</f>
        <v>39.349999999999994</v>
      </c>
      <c r="AH143">
        <f>('Daily KBOS (2022-3)'!AR143+'Daily KBED (2022-3)'!AR143)/2</f>
        <v>40.349999999999994</v>
      </c>
    </row>
    <row r="144" spans="1:34" x14ac:dyDescent="0.25">
      <c r="A144" s="1">
        <v>44910</v>
      </c>
      <c r="B144">
        <f>('Daily KBOS (2022-3)'!B144+'Daily KBED (2022-3)'!B144)/2</f>
        <v>2.25</v>
      </c>
      <c r="C144">
        <f>('Daily KBOS (2022-3)'!C144+'Daily KBED (2022-3)'!C144)/2</f>
        <v>2.75</v>
      </c>
      <c r="D144">
        <f>('Daily KBOS (2022-3)'!D144+'Daily KBED (2022-3)'!D144)/2</f>
        <v>3.35</v>
      </c>
      <c r="E144">
        <f>('Daily KBOS (2022-3)'!E144+'Daily KBED (2022-3)'!E144)/2</f>
        <v>4</v>
      </c>
      <c r="F144">
        <f>('Daily KBOS (2022-3)'!F144+'Daily KBED (2022-3)'!F144)/2</f>
        <v>4.8</v>
      </c>
      <c r="G144">
        <f>('Daily KBOS (2022-3)'!G144+'Daily KBED (2022-3)'!G144)/2</f>
        <v>5.8000000000000007</v>
      </c>
      <c r="H144">
        <f>('Daily KBOS (2022-3)'!H144+'Daily KBED (2022-3)'!H144)/2</f>
        <v>6.8</v>
      </c>
      <c r="I144">
        <f>('Daily KBOS (2022-3)'!I144+'Daily KBED (2022-3)'!I144)/2</f>
        <v>7.8</v>
      </c>
      <c r="J144">
        <f>('Daily KBOS (2022-3)'!J144+'Daily KBED (2022-3)'!J144)/2</f>
        <v>8.8000000000000007</v>
      </c>
      <c r="K144">
        <f>('Daily KBOS (2022-3)'!K144+'Daily KBED (2022-3)'!K144)/2</f>
        <v>9.8000000000000007</v>
      </c>
      <c r="L144">
        <f>('Daily KBOS (2022-3)'!L144+'Daily KBED (2022-3)'!L144)/2</f>
        <v>10.8</v>
      </c>
      <c r="M144">
        <f>('Daily KBOS (2022-3)'!M144+'Daily KBED (2022-3)'!M144)/2</f>
        <v>11.8</v>
      </c>
      <c r="N144">
        <f>('Daily KBOS (2022-3)'!N144+'Daily KBED (2022-3)'!N144)/2</f>
        <v>12.8</v>
      </c>
      <c r="O144">
        <f>('Daily KBOS (2022-3)'!T144+'Daily KBED (2022-3)'!T144)/2</f>
        <v>13.8</v>
      </c>
      <c r="P144">
        <f>('Daily KBOS (2022-3)'!U144+'Daily KBED (2022-3)'!U144)/2</f>
        <v>14.8</v>
      </c>
      <c r="Q144">
        <f>('Daily KBOS (2022-3)'!V144+'Daily KBED (2022-3)'!V144)/2</f>
        <v>15.8</v>
      </c>
      <c r="R144">
        <f>('Daily KBOS (2022-3)'!W144+'Daily KBED (2022-3)'!W144)/2</f>
        <v>16.8</v>
      </c>
      <c r="S144">
        <f>('Daily KBOS (2022-3)'!X144+'Daily KBED (2022-3)'!X144)/2</f>
        <v>17.799999999999997</v>
      </c>
      <c r="T144">
        <f>('Daily KBOS (2022-3)'!Y144+'Daily KBED (2022-3)'!Y144)/2</f>
        <v>18.799999999999997</v>
      </c>
      <c r="U144">
        <f>('Daily KBOS (2022-3)'!Z144+'Daily KBED (2022-3)'!Z144)/2</f>
        <v>19.799999999999997</v>
      </c>
      <c r="V144">
        <f>('Daily KBOS (2022-3)'!AA144+'Daily KBED (2022-3)'!AA144)/2</f>
        <v>20.799999999999997</v>
      </c>
      <c r="W144">
        <f>('Daily KBOS (2022-3)'!AG144+'Daily KBED (2022-3)'!AG144)/2</f>
        <v>21.799999999999997</v>
      </c>
      <c r="X144">
        <f>('Daily KBOS (2022-3)'!AH144+'Daily KBED (2022-3)'!AH144)/2</f>
        <v>22.799999999999997</v>
      </c>
      <c r="Y144">
        <f>('Daily KBOS (2022-3)'!AI144+'Daily KBED (2022-3)'!AI144)/2</f>
        <v>23.799999999999997</v>
      </c>
      <c r="Z144">
        <f>('Daily KBOS (2022-3)'!AJ144+'Daily KBED (2022-3)'!AJ144)/2</f>
        <v>24.799999999999997</v>
      </c>
      <c r="AA144">
        <f>('Daily KBOS (2022-3)'!AK144+'Daily KBED (2022-3)'!AK144)/2</f>
        <v>25.799999999999997</v>
      </c>
      <c r="AB144">
        <f>('Daily KBOS (2022-3)'!AL144+'Daily KBED (2022-3)'!AL144)/2</f>
        <v>26.799999999999997</v>
      </c>
      <c r="AC144">
        <f>('Daily KBOS (2022-3)'!AM144+'Daily KBED (2022-3)'!AM144)/2</f>
        <v>27.799999999999997</v>
      </c>
      <c r="AD144">
        <f>('Daily KBOS (2022-3)'!AN144+'Daily KBED (2022-3)'!AN144)/2</f>
        <v>28.799999999999997</v>
      </c>
      <c r="AE144">
        <f>('Daily KBOS (2022-3)'!AO144+'Daily KBED (2022-3)'!AO144)/2</f>
        <v>29.799999999999997</v>
      </c>
      <c r="AF144">
        <f>('Daily KBOS (2022-3)'!AP144+'Daily KBED (2022-3)'!AP144)/2</f>
        <v>30.8</v>
      </c>
      <c r="AG144">
        <f>('Daily KBOS (2022-3)'!AQ144+'Daily KBED (2022-3)'!AQ144)/2</f>
        <v>31.8</v>
      </c>
      <c r="AH144">
        <f>('Daily KBOS (2022-3)'!AR144+'Daily KBED (2022-3)'!AR144)/2</f>
        <v>32.799999999999997</v>
      </c>
    </row>
    <row r="145" spans="1:34" x14ac:dyDescent="0.25">
      <c r="A145" s="1">
        <v>44911</v>
      </c>
      <c r="B145">
        <f>('Daily KBOS (2022-3)'!B145+'Daily KBED (2022-3)'!B145)/2</f>
        <v>0.05</v>
      </c>
      <c r="C145">
        <f>('Daily KBOS (2022-3)'!C145+'Daily KBED (2022-3)'!C145)/2</f>
        <v>0.1</v>
      </c>
      <c r="D145">
        <f>('Daily KBOS (2022-3)'!D145+'Daily KBED (2022-3)'!D145)/2</f>
        <v>0.15</v>
      </c>
      <c r="E145">
        <f>('Daily KBOS (2022-3)'!E145+'Daily KBED (2022-3)'!E145)/2</f>
        <v>0.2</v>
      </c>
      <c r="F145">
        <f>('Daily KBOS (2022-3)'!F145+'Daily KBED (2022-3)'!F145)/2</f>
        <v>0.5</v>
      </c>
      <c r="G145">
        <f>('Daily KBOS (2022-3)'!G145+'Daily KBED (2022-3)'!G145)/2</f>
        <v>1.1000000000000001</v>
      </c>
      <c r="H145">
        <f>('Daily KBOS (2022-3)'!H145+'Daily KBED (2022-3)'!H145)/2</f>
        <v>2.0499999999999998</v>
      </c>
      <c r="I145">
        <f>('Daily KBOS (2022-3)'!I145+'Daily KBED (2022-3)'!I145)/2</f>
        <v>3.05</v>
      </c>
      <c r="J145">
        <f>('Daily KBOS (2022-3)'!J145+'Daily KBED (2022-3)'!J145)/2</f>
        <v>4.0500000000000007</v>
      </c>
      <c r="K145">
        <f>('Daily KBOS (2022-3)'!K145+'Daily KBED (2022-3)'!K145)/2</f>
        <v>5.0500000000000007</v>
      </c>
      <c r="L145">
        <f>('Daily KBOS (2022-3)'!L145+'Daily KBED (2022-3)'!L145)/2</f>
        <v>6.0500000000000007</v>
      </c>
      <c r="M145">
        <f>('Daily KBOS (2022-3)'!M145+'Daily KBED (2022-3)'!M145)/2</f>
        <v>7.0500000000000007</v>
      </c>
      <c r="N145">
        <f>('Daily KBOS (2022-3)'!N145+'Daily KBED (2022-3)'!N145)/2</f>
        <v>8.0500000000000007</v>
      </c>
      <c r="O145">
        <f>('Daily KBOS (2022-3)'!T145+'Daily KBED (2022-3)'!T145)/2</f>
        <v>9.0500000000000007</v>
      </c>
      <c r="P145">
        <f>('Daily KBOS (2022-3)'!U145+'Daily KBED (2022-3)'!U145)/2</f>
        <v>10.050000000000001</v>
      </c>
      <c r="Q145">
        <f>('Daily KBOS (2022-3)'!V145+'Daily KBED (2022-3)'!V145)/2</f>
        <v>11.05</v>
      </c>
      <c r="R145">
        <f>('Daily KBOS (2022-3)'!W145+'Daily KBED (2022-3)'!W145)/2</f>
        <v>12.05</v>
      </c>
      <c r="S145">
        <f>('Daily KBOS (2022-3)'!X145+'Daily KBED (2022-3)'!X145)/2</f>
        <v>13.05</v>
      </c>
      <c r="T145">
        <f>('Daily KBOS (2022-3)'!Y145+'Daily KBED (2022-3)'!Y145)/2</f>
        <v>14.05</v>
      </c>
      <c r="U145">
        <f>('Daily KBOS (2022-3)'!Z145+'Daily KBED (2022-3)'!Z145)/2</f>
        <v>15.05</v>
      </c>
      <c r="V145">
        <f>('Daily KBOS (2022-3)'!AA145+'Daily KBED (2022-3)'!AA145)/2</f>
        <v>16.049999999999997</v>
      </c>
      <c r="W145">
        <f>('Daily KBOS (2022-3)'!AG145+'Daily KBED (2022-3)'!AG145)/2</f>
        <v>17.049999999999997</v>
      </c>
      <c r="X145">
        <f>('Daily KBOS (2022-3)'!AH145+'Daily KBED (2022-3)'!AH145)/2</f>
        <v>18.049999999999997</v>
      </c>
      <c r="Y145">
        <f>('Daily KBOS (2022-3)'!AI145+'Daily KBED (2022-3)'!AI145)/2</f>
        <v>19.049999999999997</v>
      </c>
      <c r="Z145">
        <f>('Daily KBOS (2022-3)'!AJ145+'Daily KBED (2022-3)'!AJ145)/2</f>
        <v>20.049999999999997</v>
      </c>
      <c r="AA145">
        <f>('Daily KBOS (2022-3)'!AK145+'Daily KBED (2022-3)'!AK145)/2</f>
        <v>21.049999999999997</v>
      </c>
      <c r="AB145">
        <f>('Daily KBOS (2022-3)'!AL145+'Daily KBED (2022-3)'!AL145)/2</f>
        <v>22.049999999999997</v>
      </c>
      <c r="AC145">
        <f>('Daily KBOS (2022-3)'!AM145+'Daily KBED (2022-3)'!AM145)/2</f>
        <v>23.049999999999997</v>
      </c>
      <c r="AD145">
        <f>('Daily KBOS (2022-3)'!AN145+'Daily KBED (2022-3)'!AN145)/2</f>
        <v>24.049999999999997</v>
      </c>
      <c r="AE145">
        <f>('Daily KBOS (2022-3)'!AO145+'Daily KBED (2022-3)'!AO145)/2</f>
        <v>25.049999999999997</v>
      </c>
      <c r="AF145">
        <f>('Daily KBOS (2022-3)'!AP145+'Daily KBED (2022-3)'!AP145)/2</f>
        <v>26.049999999999997</v>
      </c>
      <c r="AG145">
        <f>('Daily KBOS (2022-3)'!AQ145+'Daily KBED (2022-3)'!AQ145)/2</f>
        <v>27.049999999999997</v>
      </c>
      <c r="AH145">
        <f>('Daily KBOS (2022-3)'!AR145+'Daily KBED (2022-3)'!AR145)/2</f>
        <v>28.049999999999997</v>
      </c>
    </row>
    <row r="146" spans="1:34" x14ac:dyDescent="0.25">
      <c r="A146" s="1">
        <v>44912</v>
      </c>
      <c r="B146">
        <f>('Daily KBOS (2022-3)'!B146+'Daily KBED (2022-3)'!B146)/2</f>
        <v>1.35</v>
      </c>
      <c r="C146">
        <f>('Daily KBOS (2022-3)'!C146+'Daily KBED (2022-3)'!C146)/2</f>
        <v>2</v>
      </c>
      <c r="D146">
        <f>('Daily KBOS (2022-3)'!D146+'Daily KBED (2022-3)'!D146)/2</f>
        <v>2.75</v>
      </c>
      <c r="E146">
        <f>('Daily KBOS (2022-3)'!E146+'Daily KBED (2022-3)'!E146)/2</f>
        <v>3.5999999999999996</v>
      </c>
      <c r="F146">
        <f>('Daily KBOS (2022-3)'!F146+'Daily KBED (2022-3)'!F146)/2</f>
        <v>4.5</v>
      </c>
      <c r="G146">
        <f>('Daily KBOS (2022-3)'!G146+'Daily KBED (2022-3)'!G146)/2</f>
        <v>5.5</v>
      </c>
      <c r="H146">
        <f>('Daily KBOS (2022-3)'!H146+'Daily KBED (2022-3)'!H146)/2</f>
        <v>6.5</v>
      </c>
      <c r="I146">
        <f>('Daily KBOS (2022-3)'!I146+'Daily KBED (2022-3)'!I146)/2</f>
        <v>7.5</v>
      </c>
      <c r="J146">
        <f>('Daily KBOS (2022-3)'!J146+'Daily KBED (2022-3)'!J146)/2</f>
        <v>8.5</v>
      </c>
      <c r="K146">
        <f>('Daily KBOS (2022-3)'!K146+'Daily KBED (2022-3)'!K146)/2</f>
        <v>9.5</v>
      </c>
      <c r="L146">
        <f>('Daily KBOS (2022-3)'!L146+'Daily KBED (2022-3)'!L146)/2</f>
        <v>10.5</v>
      </c>
      <c r="M146">
        <f>('Daily KBOS (2022-3)'!M146+'Daily KBED (2022-3)'!M146)/2</f>
        <v>11.5</v>
      </c>
      <c r="N146">
        <f>('Daily KBOS (2022-3)'!N146+'Daily KBED (2022-3)'!N146)/2</f>
        <v>12.5</v>
      </c>
      <c r="O146">
        <f>('Daily KBOS (2022-3)'!T146+'Daily KBED (2022-3)'!T146)/2</f>
        <v>13.5</v>
      </c>
      <c r="P146">
        <f>('Daily KBOS (2022-3)'!U146+'Daily KBED (2022-3)'!U146)/2</f>
        <v>14.5</v>
      </c>
      <c r="Q146">
        <f>('Daily KBOS (2022-3)'!V146+'Daily KBED (2022-3)'!V146)/2</f>
        <v>15.5</v>
      </c>
      <c r="R146">
        <f>('Daily KBOS (2022-3)'!W146+'Daily KBED (2022-3)'!W146)/2</f>
        <v>16.5</v>
      </c>
      <c r="S146">
        <f>('Daily KBOS (2022-3)'!X146+'Daily KBED (2022-3)'!X146)/2</f>
        <v>17.5</v>
      </c>
      <c r="T146">
        <f>('Daily KBOS (2022-3)'!Y146+'Daily KBED (2022-3)'!Y146)/2</f>
        <v>18.5</v>
      </c>
      <c r="U146">
        <f>('Daily KBOS (2022-3)'!Z146+'Daily KBED (2022-3)'!Z146)/2</f>
        <v>19.5</v>
      </c>
      <c r="V146">
        <f>('Daily KBOS (2022-3)'!AA146+'Daily KBED (2022-3)'!AA146)/2</f>
        <v>20.5</v>
      </c>
      <c r="W146">
        <f>('Daily KBOS (2022-3)'!AG146+'Daily KBED (2022-3)'!AG146)/2</f>
        <v>21.5</v>
      </c>
      <c r="X146">
        <f>('Daily KBOS (2022-3)'!AH146+'Daily KBED (2022-3)'!AH146)/2</f>
        <v>22.5</v>
      </c>
      <c r="Y146">
        <f>('Daily KBOS (2022-3)'!AI146+'Daily KBED (2022-3)'!AI146)/2</f>
        <v>23.5</v>
      </c>
      <c r="Z146">
        <f>('Daily KBOS (2022-3)'!AJ146+'Daily KBED (2022-3)'!AJ146)/2</f>
        <v>24.5</v>
      </c>
      <c r="AA146">
        <f>('Daily KBOS (2022-3)'!AK146+'Daily KBED (2022-3)'!AK146)/2</f>
        <v>25.5</v>
      </c>
      <c r="AB146">
        <f>('Daily KBOS (2022-3)'!AL146+'Daily KBED (2022-3)'!AL146)/2</f>
        <v>26.5</v>
      </c>
      <c r="AC146">
        <f>('Daily KBOS (2022-3)'!AM146+'Daily KBED (2022-3)'!AM146)/2</f>
        <v>27.5</v>
      </c>
      <c r="AD146">
        <f>('Daily KBOS (2022-3)'!AN146+'Daily KBED (2022-3)'!AN146)/2</f>
        <v>28.5</v>
      </c>
      <c r="AE146">
        <f>('Daily KBOS (2022-3)'!AO146+'Daily KBED (2022-3)'!AO146)/2</f>
        <v>29.5</v>
      </c>
      <c r="AF146">
        <f>('Daily KBOS (2022-3)'!AP146+'Daily KBED (2022-3)'!AP146)/2</f>
        <v>30.5</v>
      </c>
      <c r="AG146">
        <f>('Daily KBOS (2022-3)'!AQ146+'Daily KBED (2022-3)'!AQ146)/2</f>
        <v>31.5</v>
      </c>
      <c r="AH146">
        <f>('Daily KBOS (2022-3)'!AR146+'Daily KBED (2022-3)'!AR146)/2</f>
        <v>32.5</v>
      </c>
    </row>
    <row r="147" spans="1:34" x14ac:dyDescent="0.25">
      <c r="A147" s="1">
        <v>44913</v>
      </c>
      <c r="B147">
        <f>('Daily KBOS (2022-3)'!B147+'Daily KBED (2022-3)'!B147)/2</f>
        <v>3.65</v>
      </c>
      <c r="C147">
        <f>('Daily KBOS (2022-3)'!C147+'Daily KBED (2022-3)'!C147)/2</f>
        <v>4.5500000000000007</v>
      </c>
      <c r="D147">
        <f>('Daily KBOS (2022-3)'!D147+'Daily KBED (2022-3)'!D147)/2</f>
        <v>5.5500000000000007</v>
      </c>
      <c r="E147">
        <f>('Daily KBOS (2022-3)'!E147+'Daily KBED (2022-3)'!E147)/2</f>
        <v>6.5500000000000007</v>
      </c>
      <c r="F147">
        <f>('Daily KBOS (2022-3)'!F147+'Daily KBED (2022-3)'!F147)/2</f>
        <v>7.5500000000000007</v>
      </c>
      <c r="G147">
        <f>('Daily KBOS (2022-3)'!G147+'Daily KBED (2022-3)'!G147)/2</f>
        <v>8.5500000000000007</v>
      </c>
      <c r="H147">
        <f>('Daily KBOS (2022-3)'!H147+'Daily KBED (2022-3)'!H147)/2</f>
        <v>9.5500000000000007</v>
      </c>
      <c r="I147">
        <f>('Daily KBOS (2022-3)'!I147+'Daily KBED (2022-3)'!I147)/2</f>
        <v>10.55</v>
      </c>
      <c r="J147">
        <f>('Daily KBOS (2022-3)'!J147+'Daily KBED (2022-3)'!J147)/2</f>
        <v>11.55</v>
      </c>
      <c r="K147">
        <f>('Daily KBOS (2022-3)'!K147+'Daily KBED (2022-3)'!K147)/2</f>
        <v>12.55</v>
      </c>
      <c r="L147">
        <f>('Daily KBOS (2022-3)'!L147+'Daily KBED (2022-3)'!L147)/2</f>
        <v>13.55</v>
      </c>
      <c r="M147">
        <f>('Daily KBOS (2022-3)'!M147+'Daily KBED (2022-3)'!M147)/2</f>
        <v>14.55</v>
      </c>
      <c r="N147">
        <f>('Daily KBOS (2022-3)'!N147+'Daily KBED (2022-3)'!N147)/2</f>
        <v>15.549999999999999</v>
      </c>
      <c r="O147">
        <f>('Daily KBOS (2022-3)'!T147+'Daily KBED (2022-3)'!T147)/2</f>
        <v>16.549999999999997</v>
      </c>
      <c r="P147">
        <f>('Daily KBOS (2022-3)'!U147+'Daily KBED (2022-3)'!U147)/2</f>
        <v>17.549999999999997</v>
      </c>
      <c r="Q147">
        <f>('Daily KBOS (2022-3)'!V147+'Daily KBED (2022-3)'!V147)/2</f>
        <v>18.549999999999997</v>
      </c>
      <c r="R147">
        <f>('Daily KBOS (2022-3)'!W147+'Daily KBED (2022-3)'!W147)/2</f>
        <v>19.549999999999997</v>
      </c>
      <c r="S147">
        <f>('Daily KBOS (2022-3)'!X147+'Daily KBED (2022-3)'!X147)/2</f>
        <v>20.549999999999997</v>
      </c>
      <c r="T147">
        <f>('Daily KBOS (2022-3)'!Y147+'Daily KBED (2022-3)'!Y147)/2</f>
        <v>21.549999999999997</v>
      </c>
      <c r="U147">
        <f>('Daily KBOS (2022-3)'!Z147+'Daily KBED (2022-3)'!Z147)/2</f>
        <v>22.549999999999997</v>
      </c>
      <c r="V147">
        <f>('Daily KBOS (2022-3)'!AA147+'Daily KBED (2022-3)'!AA147)/2</f>
        <v>23.549999999999997</v>
      </c>
      <c r="W147">
        <f>('Daily KBOS (2022-3)'!AG147+'Daily KBED (2022-3)'!AG147)/2</f>
        <v>24.549999999999997</v>
      </c>
      <c r="X147">
        <f>('Daily KBOS (2022-3)'!AH147+'Daily KBED (2022-3)'!AH147)/2</f>
        <v>25.549999999999997</v>
      </c>
      <c r="Y147">
        <f>('Daily KBOS (2022-3)'!AI147+'Daily KBED (2022-3)'!AI147)/2</f>
        <v>26.549999999999997</v>
      </c>
      <c r="Z147">
        <f>('Daily KBOS (2022-3)'!AJ147+'Daily KBED (2022-3)'!AJ147)/2</f>
        <v>27.549999999999997</v>
      </c>
      <c r="AA147">
        <f>('Daily KBOS (2022-3)'!AK147+'Daily KBED (2022-3)'!AK147)/2</f>
        <v>28.549999999999997</v>
      </c>
      <c r="AB147">
        <f>('Daily KBOS (2022-3)'!AL147+'Daily KBED (2022-3)'!AL147)/2</f>
        <v>29.549999999999997</v>
      </c>
      <c r="AC147">
        <f>('Daily KBOS (2022-3)'!AM147+'Daily KBED (2022-3)'!AM147)/2</f>
        <v>30.549999999999997</v>
      </c>
      <c r="AD147">
        <f>('Daily KBOS (2022-3)'!AN147+'Daily KBED (2022-3)'!AN147)/2</f>
        <v>31.549999999999997</v>
      </c>
      <c r="AE147">
        <f>('Daily KBOS (2022-3)'!AO147+'Daily KBED (2022-3)'!AO147)/2</f>
        <v>32.549999999999997</v>
      </c>
      <c r="AF147">
        <f>('Daily KBOS (2022-3)'!AP147+'Daily KBED (2022-3)'!AP147)/2</f>
        <v>33.549999999999997</v>
      </c>
      <c r="AG147">
        <f>('Daily KBOS (2022-3)'!AQ147+'Daily KBED (2022-3)'!AQ147)/2</f>
        <v>34.549999999999997</v>
      </c>
      <c r="AH147">
        <f>('Daily KBOS (2022-3)'!AR147+'Daily KBED (2022-3)'!AR147)/2</f>
        <v>35.549999999999997</v>
      </c>
    </row>
    <row r="148" spans="1:34" x14ac:dyDescent="0.25">
      <c r="A148" s="1">
        <v>44914</v>
      </c>
      <c r="B148">
        <f>('Daily KBOS (2022-3)'!B148+'Daily KBED (2022-3)'!B148)/2</f>
        <v>4.8</v>
      </c>
      <c r="C148">
        <f>('Daily KBOS (2022-3)'!C148+'Daily KBED (2022-3)'!C148)/2</f>
        <v>5.6</v>
      </c>
      <c r="D148">
        <f>('Daily KBOS (2022-3)'!D148+'Daily KBED (2022-3)'!D148)/2</f>
        <v>6.5</v>
      </c>
      <c r="E148">
        <f>('Daily KBOS (2022-3)'!E148+'Daily KBED (2022-3)'!E148)/2</f>
        <v>7.4499999999999993</v>
      </c>
      <c r="F148">
        <f>('Daily KBOS (2022-3)'!F148+'Daily KBED (2022-3)'!F148)/2</f>
        <v>8.4499999999999993</v>
      </c>
      <c r="G148">
        <f>('Daily KBOS (2022-3)'!G148+'Daily KBED (2022-3)'!G148)/2</f>
        <v>9.4499999999999993</v>
      </c>
      <c r="H148">
        <f>('Daily KBOS (2022-3)'!H148+'Daily KBED (2022-3)'!H148)/2</f>
        <v>10.45</v>
      </c>
      <c r="I148">
        <f>('Daily KBOS (2022-3)'!I148+'Daily KBED (2022-3)'!I148)/2</f>
        <v>11.45</v>
      </c>
      <c r="J148">
        <f>('Daily KBOS (2022-3)'!J148+'Daily KBED (2022-3)'!J148)/2</f>
        <v>12.45</v>
      </c>
      <c r="K148">
        <f>('Daily KBOS (2022-3)'!K148+'Daily KBED (2022-3)'!K148)/2</f>
        <v>13.45</v>
      </c>
      <c r="L148">
        <f>('Daily KBOS (2022-3)'!L148+'Daily KBED (2022-3)'!L148)/2</f>
        <v>14.45</v>
      </c>
      <c r="M148">
        <f>('Daily KBOS (2022-3)'!M148+'Daily KBED (2022-3)'!M148)/2</f>
        <v>15.45</v>
      </c>
      <c r="N148">
        <f>('Daily KBOS (2022-3)'!N148+'Daily KBED (2022-3)'!N148)/2</f>
        <v>16.45</v>
      </c>
      <c r="O148">
        <f>('Daily KBOS (2022-3)'!T148+'Daily KBED (2022-3)'!T148)/2</f>
        <v>17.45</v>
      </c>
      <c r="P148">
        <f>('Daily KBOS (2022-3)'!U148+'Daily KBED (2022-3)'!U148)/2</f>
        <v>18.45</v>
      </c>
      <c r="Q148">
        <f>('Daily KBOS (2022-3)'!V148+'Daily KBED (2022-3)'!V148)/2</f>
        <v>19.45</v>
      </c>
      <c r="R148">
        <f>('Daily KBOS (2022-3)'!W148+'Daily KBED (2022-3)'!W148)/2</f>
        <v>20.45</v>
      </c>
      <c r="S148">
        <f>('Daily KBOS (2022-3)'!X148+'Daily KBED (2022-3)'!X148)/2</f>
        <v>21.45</v>
      </c>
      <c r="T148">
        <f>('Daily KBOS (2022-3)'!Y148+'Daily KBED (2022-3)'!Y148)/2</f>
        <v>22.45</v>
      </c>
      <c r="U148">
        <f>('Daily KBOS (2022-3)'!Z148+'Daily KBED (2022-3)'!Z148)/2</f>
        <v>23.45</v>
      </c>
      <c r="V148">
        <f>('Daily KBOS (2022-3)'!AA148+'Daily KBED (2022-3)'!AA148)/2</f>
        <v>24.45</v>
      </c>
      <c r="W148">
        <f>('Daily KBOS (2022-3)'!AG148+'Daily KBED (2022-3)'!AG148)/2</f>
        <v>25.45</v>
      </c>
      <c r="X148">
        <f>('Daily KBOS (2022-3)'!AH148+'Daily KBED (2022-3)'!AH148)/2</f>
        <v>26.45</v>
      </c>
      <c r="Y148">
        <f>('Daily KBOS (2022-3)'!AI148+'Daily KBED (2022-3)'!AI148)/2</f>
        <v>27.45</v>
      </c>
      <c r="Z148">
        <f>('Daily KBOS (2022-3)'!AJ148+'Daily KBED (2022-3)'!AJ148)/2</f>
        <v>28.45</v>
      </c>
      <c r="AA148">
        <f>('Daily KBOS (2022-3)'!AK148+'Daily KBED (2022-3)'!AK148)/2</f>
        <v>29.45</v>
      </c>
      <c r="AB148">
        <f>('Daily KBOS (2022-3)'!AL148+'Daily KBED (2022-3)'!AL148)/2</f>
        <v>30.45</v>
      </c>
      <c r="AC148">
        <f>('Daily KBOS (2022-3)'!AM148+'Daily KBED (2022-3)'!AM148)/2</f>
        <v>31.450000000000003</v>
      </c>
      <c r="AD148">
        <f>('Daily KBOS (2022-3)'!AN148+'Daily KBED (2022-3)'!AN148)/2</f>
        <v>32.450000000000003</v>
      </c>
      <c r="AE148">
        <f>('Daily KBOS (2022-3)'!AO148+'Daily KBED (2022-3)'!AO148)/2</f>
        <v>33.450000000000003</v>
      </c>
      <c r="AF148">
        <f>('Daily KBOS (2022-3)'!AP148+'Daily KBED (2022-3)'!AP148)/2</f>
        <v>34.450000000000003</v>
      </c>
      <c r="AG148">
        <f>('Daily KBOS (2022-3)'!AQ148+'Daily KBED (2022-3)'!AQ148)/2</f>
        <v>35.450000000000003</v>
      </c>
      <c r="AH148">
        <f>('Daily KBOS (2022-3)'!AR148+'Daily KBED (2022-3)'!AR148)/2</f>
        <v>36.450000000000003</v>
      </c>
    </row>
    <row r="149" spans="1:34" x14ac:dyDescent="0.25">
      <c r="A149" s="1">
        <v>44915</v>
      </c>
      <c r="B149">
        <f>('Daily KBOS (2022-3)'!B149+'Daily KBED (2022-3)'!B149)/2</f>
        <v>6</v>
      </c>
      <c r="C149">
        <f>('Daily KBOS (2022-3)'!C149+'Daily KBED (2022-3)'!C149)/2</f>
        <v>6.9</v>
      </c>
      <c r="D149">
        <f>('Daily KBOS (2022-3)'!D149+'Daily KBED (2022-3)'!D149)/2</f>
        <v>7.9</v>
      </c>
      <c r="E149">
        <f>('Daily KBOS (2022-3)'!E149+'Daily KBED (2022-3)'!E149)/2</f>
        <v>8.9</v>
      </c>
      <c r="F149">
        <f>('Daily KBOS (2022-3)'!F149+'Daily KBED (2022-3)'!F149)/2</f>
        <v>9.9</v>
      </c>
      <c r="G149">
        <f>('Daily KBOS (2022-3)'!G149+'Daily KBED (2022-3)'!G149)/2</f>
        <v>10.9</v>
      </c>
      <c r="H149">
        <f>('Daily KBOS (2022-3)'!H149+'Daily KBED (2022-3)'!H149)/2</f>
        <v>11.9</v>
      </c>
      <c r="I149">
        <f>('Daily KBOS (2022-3)'!I149+'Daily KBED (2022-3)'!I149)/2</f>
        <v>12.9</v>
      </c>
      <c r="J149">
        <f>('Daily KBOS (2022-3)'!J149+'Daily KBED (2022-3)'!J149)/2</f>
        <v>13.9</v>
      </c>
      <c r="K149">
        <f>('Daily KBOS (2022-3)'!K149+'Daily KBED (2022-3)'!K149)/2</f>
        <v>14.9</v>
      </c>
      <c r="L149">
        <f>('Daily KBOS (2022-3)'!L149+'Daily KBED (2022-3)'!L149)/2</f>
        <v>15.9</v>
      </c>
      <c r="M149">
        <f>('Daily KBOS (2022-3)'!M149+'Daily KBED (2022-3)'!M149)/2</f>
        <v>16.899999999999999</v>
      </c>
      <c r="N149">
        <f>('Daily KBOS (2022-3)'!N149+'Daily KBED (2022-3)'!N149)/2</f>
        <v>17.899999999999999</v>
      </c>
      <c r="O149">
        <f>('Daily KBOS (2022-3)'!T149+'Daily KBED (2022-3)'!T149)/2</f>
        <v>18.899999999999999</v>
      </c>
      <c r="P149">
        <f>('Daily KBOS (2022-3)'!U149+'Daily KBED (2022-3)'!U149)/2</f>
        <v>19.899999999999999</v>
      </c>
      <c r="Q149">
        <f>('Daily KBOS (2022-3)'!V149+'Daily KBED (2022-3)'!V149)/2</f>
        <v>20.9</v>
      </c>
      <c r="R149">
        <f>('Daily KBOS (2022-3)'!W149+'Daily KBED (2022-3)'!W149)/2</f>
        <v>21.9</v>
      </c>
      <c r="S149">
        <f>('Daily KBOS (2022-3)'!X149+'Daily KBED (2022-3)'!X149)/2</f>
        <v>22.9</v>
      </c>
      <c r="T149">
        <f>('Daily KBOS (2022-3)'!Y149+'Daily KBED (2022-3)'!Y149)/2</f>
        <v>23.9</v>
      </c>
      <c r="U149">
        <f>('Daily KBOS (2022-3)'!Z149+'Daily KBED (2022-3)'!Z149)/2</f>
        <v>24.9</v>
      </c>
      <c r="V149">
        <f>('Daily KBOS (2022-3)'!AA149+'Daily KBED (2022-3)'!AA149)/2</f>
        <v>25.9</v>
      </c>
      <c r="W149">
        <f>('Daily KBOS (2022-3)'!AG149+'Daily KBED (2022-3)'!AG149)/2</f>
        <v>26.9</v>
      </c>
      <c r="X149">
        <f>('Daily KBOS (2022-3)'!AH149+'Daily KBED (2022-3)'!AH149)/2</f>
        <v>27.9</v>
      </c>
      <c r="Y149">
        <f>('Daily KBOS (2022-3)'!AI149+'Daily KBED (2022-3)'!AI149)/2</f>
        <v>28.9</v>
      </c>
      <c r="Z149">
        <f>('Daily KBOS (2022-3)'!AJ149+'Daily KBED (2022-3)'!AJ149)/2</f>
        <v>29.9</v>
      </c>
      <c r="AA149">
        <f>('Daily KBOS (2022-3)'!AK149+'Daily KBED (2022-3)'!AK149)/2</f>
        <v>30.9</v>
      </c>
      <c r="AB149">
        <f>('Daily KBOS (2022-3)'!AL149+'Daily KBED (2022-3)'!AL149)/2</f>
        <v>31.9</v>
      </c>
      <c r="AC149">
        <f>('Daily KBOS (2022-3)'!AM149+'Daily KBED (2022-3)'!AM149)/2</f>
        <v>32.9</v>
      </c>
      <c r="AD149">
        <f>('Daily KBOS (2022-3)'!AN149+'Daily KBED (2022-3)'!AN149)/2</f>
        <v>33.9</v>
      </c>
      <c r="AE149">
        <f>('Daily KBOS (2022-3)'!AO149+'Daily KBED (2022-3)'!AO149)/2</f>
        <v>34.9</v>
      </c>
      <c r="AF149">
        <f>('Daily KBOS (2022-3)'!AP149+'Daily KBED (2022-3)'!AP149)/2</f>
        <v>35.9</v>
      </c>
      <c r="AG149">
        <f>('Daily KBOS (2022-3)'!AQ149+'Daily KBED (2022-3)'!AQ149)/2</f>
        <v>36.9</v>
      </c>
      <c r="AH149">
        <f>('Daily KBOS (2022-3)'!AR149+'Daily KBED (2022-3)'!AR149)/2</f>
        <v>37.9</v>
      </c>
    </row>
    <row r="150" spans="1:34" x14ac:dyDescent="0.25">
      <c r="A150" s="1">
        <v>44916</v>
      </c>
      <c r="B150">
        <f>('Daily KBOS (2022-3)'!B150+'Daily KBED (2022-3)'!B150)/2</f>
        <v>8.5</v>
      </c>
      <c r="C150">
        <f>('Daily KBOS (2022-3)'!C150+'Daily KBED (2022-3)'!C150)/2</f>
        <v>9.5</v>
      </c>
      <c r="D150">
        <f>('Daily KBOS (2022-3)'!D150+'Daily KBED (2022-3)'!D150)/2</f>
        <v>10.5</v>
      </c>
      <c r="E150">
        <f>('Daily KBOS (2022-3)'!E150+'Daily KBED (2022-3)'!E150)/2</f>
        <v>11.5</v>
      </c>
      <c r="F150">
        <f>('Daily KBOS (2022-3)'!F150+'Daily KBED (2022-3)'!F150)/2</f>
        <v>12.5</v>
      </c>
      <c r="G150">
        <f>('Daily KBOS (2022-3)'!G150+'Daily KBED (2022-3)'!G150)/2</f>
        <v>13.5</v>
      </c>
      <c r="H150">
        <f>('Daily KBOS (2022-3)'!H150+'Daily KBED (2022-3)'!H150)/2</f>
        <v>14.5</v>
      </c>
      <c r="I150">
        <f>('Daily KBOS (2022-3)'!I150+'Daily KBED (2022-3)'!I150)/2</f>
        <v>15.5</v>
      </c>
      <c r="J150">
        <f>('Daily KBOS (2022-3)'!J150+'Daily KBED (2022-3)'!J150)/2</f>
        <v>16.5</v>
      </c>
      <c r="K150">
        <f>('Daily KBOS (2022-3)'!K150+'Daily KBED (2022-3)'!K150)/2</f>
        <v>17.5</v>
      </c>
      <c r="L150">
        <f>('Daily KBOS (2022-3)'!L150+'Daily KBED (2022-3)'!L150)/2</f>
        <v>18.5</v>
      </c>
      <c r="M150">
        <f>('Daily KBOS (2022-3)'!M150+'Daily KBED (2022-3)'!M150)/2</f>
        <v>19.5</v>
      </c>
      <c r="N150">
        <f>('Daily KBOS (2022-3)'!N150+'Daily KBED (2022-3)'!N150)/2</f>
        <v>20.5</v>
      </c>
      <c r="O150">
        <f>('Daily KBOS (2022-3)'!T150+'Daily KBED (2022-3)'!T150)/2</f>
        <v>21.5</v>
      </c>
      <c r="P150">
        <f>('Daily KBOS (2022-3)'!U150+'Daily KBED (2022-3)'!U150)/2</f>
        <v>22.5</v>
      </c>
      <c r="Q150">
        <f>('Daily KBOS (2022-3)'!V150+'Daily KBED (2022-3)'!V150)/2</f>
        <v>23.5</v>
      </c>
      <c r="R150">
        <f>('Daily KBOS (2022-3)'!W150+'Daily KBED (2022-3)'!W150)/2</f>
        <v>24.5</v>
      </c>
      <c r="S150">
        <f>('Daily KBOS (2022-3)'!X150+'Daily KBED (2022-3)'!X150)/2</f>
        <v>25.5</v>
      </c>
      <c r="T150">
        <f>('Daily KBOS (2022-3)'!Y150+'Daily KBED (2022-3)'!Y150)/2</f>
        <v>26.5</v>
      </c>
      <c r="U150">
        <f>('Daily KBOS (2022-3)'!Z150+'Daily KBED (2022-3)'!Z150)/2</f>
        <v>27.5</v>
      </c>
      <c r="V150">
        <f>('Daily KBOS (2022-3)'!AA150+'Daily KBED (2022-3)'!AA150)/2</f>
        <v>28.5</v>
      </c>
      <c r="W150">
        <f>('Daily KBOS (2022-3)'!AG150+'Daily KBED (2022-3)'!AG150)/2</f>
        <v>29.5</v>
      </c>
      <c r="X150">
        <f>('Daily KBOS (2022-3)'!AH150+'Daily KBED (2022-3)'!AH150)/2</f>
        <v>30.5</v>
      </c>
      <c r="Y150">
        <f>('Daily KBOS (2022-3)'!AI150+'Daily KBED (2022-3)'!AI150)/2</f>
        <v>31.5</v>
      </c>
      <c r="Z150">
        <f>('Daily KBOS (2022-3)'!AJ150+'Daily KBED (2022-3)'!AJ150)/2</f>
        <v>32.5</v>
      </c>
      <c r="AA150">
        <f>('Daily KBOS (2022-3)'!AK150+'Daily KBED (2022-3)'!AK150)/2</f>
        <v>33.5</v>
      </c>
      <c r="AB150">
        <f>('Daily KBOS (2022-3)'!AL150+'Daily KBED (2022-3)'!AL150)/2</f>
        <v>34.5</v>
      </c>
      <c r="AC150">
        <f>('Daily KBOS (2022-3)'!AM150+'Daily KBED (2022-3)'!AM150)/2</f>
        <v>35.5</v>
      </c>
      <c r="AD150">
        <f>('Daily KBOS (2022-3)'!AN150+'Daily KBED (2022-3)'!AN150)/2</f>
        <v>36.5</v>
      </c>
      <c r="AE150">
        <f>('Daily KBOS (2022-3)'!AO150+'Daily KBED (2022-3)'!AO150)/2</f>
        <v>37.5</v>
      </c>
      <c r="AF150">
        <f>('Daily KBOS (2022-3)'!AP150+'Daily KBED (2022-3)'!AP150)/2</f>
        <v>38.5</v>
      </c>
      <c r="AG150">
        <f>('Daily KBOS (2022-3)'!AQ150+'Daily KBED (2022-3)'!AQ150)/2</f>
        <v>39.5</v>
      </c>
      <c r="AH150">
        <f>('Daily KBOS (2022-3)'!AR150+'Daily KBED (2022-3)'!AR150)/2</f>
        <v>40.5</v>
      </c>
    </row>
    <row r="151" spans="1:34" x14ac:dyDescent="0.25">
      <c r="A151" s="1">
        <v>44917</v>
      </c>
      <c r="B151">
        <f>('Daily KBOS (2022-3)'!B151+'Daily KBED (2022-3)'!B151)/2</f>
        <v>4.9000000000000004</v>
      </c>
      <c r="C151">
        <f>('Daily KBOS (2022-3)'!C151+'Daily KBED (2022-3)'!C151)/2</f>
        <v>5.35</v>
      </c>
      <c r="D151">
        <f>('Daily KBOS (2022-3)'!D151+'Daily KBED (2022-3)'!D151)/2</f>
        <v>5.9</v>
      </c>
      <c r="E151">
        <f>('Daily KBOS (2022-3)'!E151+'Daily KBED (2022-3)'!E151)/2</f>
        <v>6.4499999999999993</v>
      </c>
      <c r="F151">
        <f>('Daily KBOS (2022-3)'!F151+'Daily KBED (2022-3)'!F151)/2</f>
        <v>7.2</v>
      </c>
      <c r="G151">
        <f>('Daily KBOS (2022-3)'!G151+'Daily KBED (2022-3)'!G151)/2</f>
        <v>8.0500000000000007</v>
      </c>
      <c r="H151">
        <f>('Daily KBOS (2022-3)'!H151+'Daily KBED (2022-3)'!H151)/2</f>
        <v>8.9499999999999993</v>
      </c>
      <c r="I151">
        <f>('Daily KBOS (2022-3)'!I151+'Daily KBED (2022-3)'!I151)/2</f>
        <v>9.9499999999999993</v>
      </c>
      <c r="J151">
        <f>('Daily KBOS (2022-3)'!J151+'Daily KBED (2022-3)'!J151)/2</f>
        <v>10.95</v>
      </c>
      <c r="K151">
        <f>('Daily KBOS (2022-3)'!K151+'Daily KBED (2022-3)'!K151)/2</f>
        <v>11.95</v>
      </c>
      <c r="L151">
        <f>('Daily KBOS (2022-3)'!L151+'Daily KBED (2022-3)'!L151)/2</f>
        <v>12.95</v>
      </c>
      <c r="M151">
        <f>('Daily KBOS (2022-3)'!M151+'Daily KBED (2022-3)'!M151)/2</f>
        <v>13.95</v>
      </c>
      <c r="N151">
        <f>('Daily KBOS (2022-3)'!N151+'Daily KBED (2022-3)'!N151)/2</f>
        <v>14.95</v>
      </c>
      <c r="O151">
        <f>('Daily KBOS (2022-3)'!T151+'Daily KBED (2022-3)'!T151)/2</f>
        <v>15.95</v>
      </c>
      <c r="P151">
        <f>('Daily KBOS (2022-3)'!U151+'Daily KBED (2022-3)'!U151)/2</f>
        <v>16.95</v>
      </c>
      <c r="Q151">
        <f>('Daily KBOS (2022-3)'!V151+'Daily KBED (2022-3)'!V151)/2</f>
        <v>17.95</v>
      </c>
      <c r="R151">
        <f>('Daily KBOS (2022-3)'!W151+'Daily KBED (2022-3)'!W151)/2</f>
        <v>18.95</v>
      </c>
      <c r="S151">
        <f>('Daily KBOS (2022-3)'!X151+'Daily KBED (2022-3)'!X151)/2</f>
        <v>19.95</v>
      </c>
      <c r="T151">
        <f>('Daily KBOS (2022-3)'!Y151+'Daily KBED (2022-3)'!Y151)/2</f>
        <v>20.95</v>
      </c>
      <c r="U151">
        <f>('Daily KBOS (2022-3)'!Z151+'Daily KBED (2022-3)'!Z151)/2</f>
        <v>21.95</v>
      </c>
      <c r="V151">
        <f>('Daily KBOS (2022-3)'!AA151+'Daily KBED (2022-3)'!AA151)/2</f>
        <v>22.95</v>
      </c>
      <c r="W151">
        <f>('Daily KBOS (2022-3)'!AG151+'Daily KBED (2022-3)'!AG151)/2</f>
        <v>23.95</v>
      </c>
      <c r="X151">
        <f>('Daily KBOS (2022-3)'!AH151+'Daily KBED (2022-3)'!AH151)/2</f>
        <v>24.95</v>
      </c>
      <c r="Y151">
        <f>('Daily KBOS (2022-3)'!AI151+'Daily KBED (2022-3)'!AI151)/2</f>
        <v>25.95</v>
      </c>
      <c r="Z151">
        <f>('Daily KBOS (2022-3)'!AJ151+'Daily KBED (2022-3)'!AJ151)/2</f>
        <v>26.95</v>
      </c>
      <c r="AA151">
        <f>('Daily KBOS (2022-3)'!AK151+'Daily KBED (2022-3)'!AK151)/2</f>
        <v>27.95</v>
      </c>
      <c r="AB151">
        <f>('Daily KBOS (2022-3)'!AL151+'Daily KBED (2022-3)'!AL151)/2</f>
        <v>28.95</v>
      </c>
      <c r="AC151">
        <f>('Daily KBOS (2022-3)'!AM151+'Daily KBED (2022-3)'!AM151)/2</f>
        <v>29.95</v>
      </c>
      <c r="AD151">
        <f>('Daily KBOS (2022-3)'!AN151+'Daily KBED (2022-3)'!AN151)/2</f>
        <v>30.950000000000003</v>
      </c>
      <c r="AE151">
        <f>('Daily KBOS (2022-3)'!AO151+'Daily KBED (2022-3)'!AO151)/2</f>
        <v>31.950000000000003</v>
      </c>
      <c r="AF151">
        <f>('Daily KBOS (2022-3)'!AP151+'Daily KBED (2022-3)'!AP151)/2</f>
        <v>32.950000000000003</v>
      </c>
      <c r="AG151">
        <f>('Daily KBOS (2022-3)'!AQ151+'Daily KBED (2022-3)'!AQ151)/2</f>
        <v>33.950000000000003</v>
      </c>
      <c r="AH151">
        <f>('Daily KBOS (2022-3)'!AR151+'Daily KBED (2022-3)'!AR151)/2</f>
        <v>34.950000000000003</v>
      </c>
    </row>
    <row r="152" spans="1:34" x14ac:dyDescent="0.25">
      <c r="A152" s="1">
        <v>44918</v>
      </c>
      <c r="B152">
        <f>('Daily KBOS (2022-3)'!B152+'Daily KBED (2022-3)'!B152)/2</f>
        <v>2.4</v>
      </c>
      <c r="C152">
        <f>('Daily KBOS (2022-3)'!C152+'Daily KBED (2022-3)'!C152)/2</f>
        <v>2.6</v>
      </c>
      <c r="D152">
        <f>('Daily KBOS (2022-3)'!D152+'Daily KBED (2022-3)'!D152)/2</f>
        <v>2.8499999999999996</v>
      </c>
      <c r="E152">
        <f>('Daily KBOS (2022-3)'!E152+'Daily KBED (2022-3)'!E152)/2</f>
        <v>3.1</v>
      </c>
      <c r="F152">
        <f>('Daily KBOS (2022-3)'!F152+'Daily KBED (2022-3)'!F152)/2</f>
        <v>3.3</v>
      </c>
      <c r="G152">
        <f>('Daily KBOS (2022-3)'!G152+'Daily KBED (2022-3)'!G152)/2</f>
        <v>3.6</v>
      </c>
      <c r="H152">
        <f>('Daily KBOS (2022-3)'!H152+'Daily KBED (2022-3)'!H152)/2</f>
        <v>3.85</v>
      </c>
      <c r="I152">
        <f>('Daily KBOS (2022-3)'!I152+'Daily KBED (2022-3)'!I152)/2</f>
        <v>4.1500000000000004</v>
      </c>
      <c r="J152">
        <f>('Daily KBOS (2022-3)'!J152+'Daily KBED (2022-3)'!J152)/2</f>
        <v>4.5</v>
      </c>
      <c r="K152">
        <f>('Daily KBOS (2022-3)'!K152+'Daily KBED (2022-3)'!K152)/2</f>
        <v>4.9000000000000004</v>
      </c>
      <c r="L152">
        <f>('Daily KBOS (2022-3)'!L152+'Daily KBED (2022-3)'!L152)/2</f>
        <v>5.35</v>
      </c>
      <c r="M152">
        <f>('Daily KBOS (2022-3)'!M152+'Daily KBED (2022-3)'!M152)/2</f>
        <v>5.85</v>
      </c>
      <c r="N152">
        <f>('Daily KBOS (2022-3)'!N152+'Daily KBED (2022-3)'!N152)/2</f>
        <v>6.4499999999999993</v>
      </c>
      <c r="O152">
        <f>('Daily KBOS (2022-3)'!T152+'Daily KBED (2022-3)'!T152)/2</f>
        <v>7.1</v>
      </c>
      <c r="P152">
        <f>('Daily KBOS (2022-3)'!U152+'Daily KBED (2022-3)'!U152)/2</f>
        <v>7.75</v>
      </c>
      <c r="Q152">
        <f>('Daily KBOS (2022-3)'!V152+'Daily KBED (2022-3)'!V152)/2</f>
        <v>8.5</v>
      </c>
      <c r="R152">
        <f>('Daily KBOS (2022-3)'!W152+'Daily KBED (2022-3)'!W152)/2</f>
        <v>9.3000000000000007</v>
      </c>
      <c r="S152">
        <f>('Daily KBOS (2022-3)'!X152+'Daily KBED (2022-3)'!X152)/2</f>
        <v>10.100000000000001</v>
      </c>
      <c r="T152">
        <f>('Daily KBOS (2022-3)'!Y152+'Daily KBED (2022-3)'!Y152)/2</f>
        <v>11</v>
      </c>
      <c r="U152">
        <f>('Daily KBOS (2022-3)'!Z152+'Daily KBED (2022-3)'!Z152)/2</f>
        <v>11.9</v>
      </c>
      <c r="V152">
        <f>('Daily KBOS (2022-3)'!AA152+'Daily KBED (2022-3)'!AA152)/2</f>
        <v>12.850000000000001</v>
      </c>
      <c r="W152">
        <f>('Daily KBOS (2022-3)'!AG152+'Daily KBED (2022-3)'!AG152)/2</f>
        <v>13.850000000000001</v>
      </c>
      <c r="X152">
        <f>('Daily KBOS (2022-3)'!AH152+'Daily KBED (2022-3)'!AH152)/2</f>
        <v>14.850000000000001</v>
      </c>
      <c r="Y152">
        <f>('Daily KBOS (2022-3)'!AI152+'Daily KBED (2022-3)'!AI152)/2</f>
        <v>15.85</v>
      </c>
      <c r="Z152">
        <f>('Daily KBOS (2022-3)'!AJ152+'Daily KBED (2022-3)'!AJ152)/2</f>
        <v>16.850000000000001</v>
      </c>
      <c r="AA152">
        <f>('Daily KBOS (2022-3)'!AK152+'Daily KBED (2022-3)'!AK152)/2</f>
        <v>17.850000000000001</v>
      </c>
      <c r="AB152">
        <f>('Daily KBOS (2022-3)'!AL152+'Daily KBED (2022-3)'!AL152)/2</f>
        <v>18.850000000000001</v>
      </c>
      <c r="AC152">
        <f>('Daily KBOS (2022-3)'!AM152+'Daily KBED (2022-3)'!AM152)/2</f>
        <v>19.850000000000001</v>
      </c>
      <c r="AD152">
        <f>('Daily KBOS (2022-3)'!AN152+'Daily KBED (2022-3)'!AN152)/2</f>
        <v>20.85</v>
      </c>
      <c r="AE152">
        <f>('Daily KBOS (2022-3)'!AO152+'Daily KBED (2022-3)'!AO152)/2</f>
        <v>21.85</v>
      </c>
      <c r="AF152">
        <f>('Daily KBOS (2022-3)'!AP152+'Daily KBED (2022-3)'!AP152)/2</f>
        <v>22.85</v>
      </c>
      <c r="AG152">
        <f>('Daily KBOS (2022-3)'!AQ152+'Daily KBED (2022-3)'!AQ152)/2</f>
        <v>23.85</v>
      </c>
      <c r="AH152">
        <f>('Daily KBOS (2022-3)'!AR152+'Daily KBED (2022-3)'!AR152)/2</f>
        <v>24.85</v>
      </c>
    </row>
    <row r="153" spans="1:34" x14ac:dyDescent="0.25">
      <c r="A153" s="1">
        <v>44919</v>
      </c>
      <c r="B153">
        <f>('Daily KBOS (2022-3)'!B153+'Daily KBED (2022-3)'!B153)/2</f>
        <v>23.65</v>
      </c>
      <c r="C153">
        <f>('Daily KBOS (2022-3)'!C153+'Daily KBED (2022-3)'!C153)/2</f>
        <v>24.65</v>
      </c>
      <c r="D153">
        <f>('Daily KBOS (2022-3)'!D153+'Daily KBED (2022-3)'!D153)/2</f>
        <v>25.65</v>
      </c>
      <c r="E153">
        <f>('Daily KBOS (2022-3)'!E153+'Daily KBED (2022-3)'!E153)/2</f>
        <v>26.65</v>
      </c>
      <c r="F153">
        <f>('Daily KBOS (2022-3)'!F153+'Daily KBED (2022-3)'!F153)/2</f>
        <v>27.65</v>
      </c>
      <c r="G153">
        <f>('Daily KBOS (2022-3)'!G153+'Daily KBED (2022-3)'!G153)/2</f>
        <v>28.65</v>
      </c>
      <c r="H153">
        <f>('Daily KBOS (2022-3)'!H153+'Daily KBED (2022-3)'!H153)/2</f>
        <v>29.65</v>
      </c>
      <c r="I153">
        <f>('Daily KBOS (2022-3)'!I153+'Daily KBED (2022-3)'!I153)/2</f>
        <v>30.65</v>
      </c>
      <c r="J153">
        <f>('Daily KBOS (2022-3)'!J153+'Daily KBED (2022-3)'!J153)/2</f>
        <v>31.65</v>
      </c>
      <c r="K153">
        <f>('Daily KBOS (2022-3)'!K153+'Daily KBED (2022-3)'!K153)/2</f>
        <v>32.65</v>
      </c>
      <c r="L153">
        <f>('Daily KBOS (2022-3)'!L153+'Daily KBED (2022-3)'!L153)/2</f>
        <v>33.65</v>
      </c>
      <c r="M153">
        <f>('Daily KBOS (2022-3)'!M153+'Daily KBED (2022-3)'!M153)/2</f>
        <v>34.65</v>
      </c>
      <c r="N153">
        <f>('Daily KBOS (2022-3)'!N153+'Daily KBED (2022-3)'!N153)/2</f>
        <v>35.65</v>
      </c>
      <c r="O153">
        <f>('Daily KBOS (2022-3)'!T153+'Daily KBED (2022-3)'!T153)/2</f>
        <v>36.65</v>
      </c>
      <c r="P153">
        <f>('Daily KBOS (2022-3)'!U153+'Daily KBED (2022-3)'!U153)/2</f>
        <v>37.65</v>
      </c>
      <c r="Q153">
        <f>('Daily KBOS (2022-3)'!V153+'Daily KBED (2022-3)'!V153)/2</f>
        <v>38.65</v>
      </c>
      <c r="R153">
        <f>('Daily KBOS (2022-3)'!W153+'Daily KBED (2022-3)'!W153)/2</f>
        <v>39.65</v>
      </c>
      <c r="S153">
        <f>('Daily KBOS (2022-3)'!X153+'Daily KBED (2022-3)'!X153)/2</f>
        <v>40.65</v>
      </c>
      <c r="T153">
        <f>('Daily KBOS (2022-3)'!Y153+'Daily KBED (2022-3)'!Y153)/2</f>
        <v>41.65</v>
      </c>
      <c r="U153">
        <f>('Daily KBOS (2022-3)'!Z153+'Daily KBED (2022-3)'!Z153)/2</f>
        <v>42.65</v>
      </c>
      <c r="V153">
        <f>('Daily KBOS (2022-3)'!AA153+'Daily KBED (2022-3)'!AA153)/2</f>
        <v>43.65</v>
      </c>
      <c r="W153">
        <f>('Daily KBOS (2022-3)'!AG153+'Daily KBED (2022-3)'!AG153)/2</f>
        <v>44.65</v>
      </c>
      <c r="X153">
        <f>('Daily KBOS (2022-3)'!AH153+'Daily KBED (2022-3)'!AH153)/2</f>
        <v>45.65</v>
      </c>
      <c r="Y153">
        <f>('Daily KBOS (2022-3)'!AI153+'Daily KBED (2022-3)'!AI153)/2</f>
        <v>46.65</v>
      </c>
      <c r="Z153">
        <f>('Daily KBOS (2022-3)'!AJ153+'Daily KBED (2022-3)'!AJ153)/2</f>
        <v>47.65</v>
      </c>
      <c r="AA153">
        <f>('Daily KBOS (2022-3)'!AK153+'Daily KBED (2022-3)'!AK153)/2</f>
        <v>48.65</v>
      </c>
      <c r="AB153">
        <f>('Daily KBOS (2022-3)'!AL153+'Daily KBED (2022-3)'!AL153)/2</f>
        <v>49.65</v>
      </c>
      <c r="AC153">
        <f>('Daily KBOS (2022-3)'!AM153+'Daily KBED (2022-3)'!AM153)/2</f>
        <v>50.65</v>
      </c>
      <c r="AD153">
        <f>('Daily KBOS (2022-3)'!AN153+'Daily KBED (2022-3)'!AN153)/2</f>
        <v>51.65</v>
      </c>
      <c r="AE153">
        <f>('Daily KBOS (2022-3)'!AO153+'Daily KBED (2022-3)'!AO153)/2</f>
        <v>52.65</v>
      </c>
      <c r="AF153">
        <f>('Daily KBOS (2022-3)'!AP153+'Daily KBED (2022-3)'!AP153)/2</f>
        <v>53.65</v>
      </c>
      <c r="AG153">
        <f>('Daily KBOS (2022-3)'!AQ153+'Daily KBED (2022-3)'!AQ153)/2</f>
        <v>54.65</v>
      </c>
      <c r="AH153">
        <f>('Daily KBOS (2022-3)'!AR153+'Daily KBED (2022-3)'!AR153)/2</f>
        <v>55.65</v>
      </c>
    </row>
    <row r="154" spans="1:34" x14ac:dyDescent="0.25">
      <c r="A154" s="1">
        <v>44920</v>
      </c>
      <c r="B154">
        <f>('Daily KBOS (2022-3)'!B154+'Daily KBED (2022-3)'!B154)/2</f>
        <v>18.700000000000003</v>
      </c>
      <c r="C154">
        <f>('Daily KBOS (2022-3)'!C154+'Daily KBED (2022-3)'!C154)/2</f>
        <v>19.700000000000003</v>
      </c>
      <c r="D154">
        <f>('Daily KBOS (2022-3)'!D154+'Daily KBED (2022-3)'!D154)/2</f>
        <v>20.700000000000003</v>
      </c>
      <c r="E154">
        <f>('Daily KBOS (2022-3)'!E154+'Daily KBED (2022-3)'!E154)/2</f>
        <v>21.700000000000003</v>
      </c>
      <c r="F154">
        <f>('Daily KBOS (2022-3)'!F154+'Daily KBED (2022-3)'!F154)/2</f>
        <v>22.700000000000003</v>
      </c>
      <c r="G154">
        <f>('Daily KBOS (2022-3)'!G154+'Daily KBED (2022-3)'!G154)/2</f>
        <v>23.700000000000003</v>
      </c>
      <c r="H154">
        <f>('Daily KBOS (2022-3)'!H154+'Daily KBED (2022-3)'!H154)/2</f>
        <v>24.700000000000003</v>
      </c>
      <c r="I154">
        <f>('Daily KBOS (2022-3)'!I154+'Daily KBED (2022-3)'!I154)/2</f>
        <v>25.700000000000003</v>
      </c>
      <c r="J154">
        <f>('Daily KBOS (2022-3)'!J154+'Daily KBED (2022-3)'!J154)/2</f>
        <v>26.700000000000003</v>
      </c>
      <c r="K154">
        <f>('Daily KBOS (2022-3)'!K154+'Daily KBED (2022-3)'!K154)/2</f>
        <v>27.700000000000003</v>
      </c>
      <c r="L154">
        <f>('Daily KBOS (2022-3)'!L154+'Daily KBED (2022-3)'!L154)/2</f>
        <v>28.700000000000003</v>
      </c>
      <c r="M154">
        <f>('Daily KBOS (2022-3)'!M154+'Daily KBED (2022-3)'!M154)/2</f>
        <v>29.700000000000003</v>
      </c>
      <c r="N154">
        <f>('Daily KBOS (2022-3)'!N154+'Daily KBED (2022-3)'!N154)/2</f>
        <v>30.700000000000003</v>
      </c>
      <c r="O154">
        <f>('Daily KBOS (2022-3)'!T154+'Daily KBED (2022-3)'!T154)/2</f>
        <v>31.700000000000003</v>
      </c>
      <c r="P154">
        <f>('Daily KBOS (2022-3)'!U154+'Daily KBED (2022-3)'!U154)/2</f>
        <v>32.700000000000003</v>
      </c>
      <c r="Q154">
        <f>('Daily KBOS (2022-3)'!V154+'Daily KBED (2022-3)'!V154)/2</f>
        <v>33.700000000000003</v>
      </c>
      <c r="R154">
        <f>('Daily KBOS (2022-3)'!W154+'Daily KBED (2022-3)'!W154)/2</f>
        <v>34.700000000000003</v>
      </c>
      <c r="S154">
        <f>('Daily KBOS (2022-3)'!X154+'Daily KBED (2022-3)'!X154)/2</f>
        <v>35.700000000000003</v>
      </c>
      <c r="T154">
        <f>('Daily KBOS (2022-3)'!Y154+'Daily KBED (2022-3)'!Y154)/2</f>
        <v>36.700000000000003</v>
      </c>
      <c r="U154">
        <f>('Daily KBOS (2022-3)'!Z154+'Daily KBED (2022-3)'!Z154)/2</f>
        <v>37.700000000000003</v>
      </c>
      <c r="V154">
        <f>('Daily KBOS (2022-3)'!AA154+'Daily KBED (2022-3)'!AA154)/2</f>
        <v>38.700000000000003</v>
      </c>
      <c r="W154">
        <f>('Daily KBOS (2022-3)'!AG154+'Daily KBED (2022-3)'!AG154)/2</f>
        <v>39.700000000000003</v>
      </c>
      <c r="X154">
        <f>('Daily KBOS (2022-3)'!AH154+'Daily KBED (2022-3)'!AH154)/2</f>
        <v>40.700000000000003</v>
      </c>
      <c r="Y154">
        <f>('Daily KBOS (2022-3)'!AI154+'Daily KBED (2022-3)'!AI154)/2</f>
        <v>41.7</v>
      </c>
      <c r="Z154">
        <f>('Daily KBOS (2022-3)'!AJ154+'Daily KBED (2022-3)'!AJ154)/2</f>
        <v>42.7</v>
      </c>
      <c r="AA154">
        <f>('Daily KBOS (2022-3)'!AK154+'Daily KBED (2022-3)'!AK154)/2</f>
        <v>43.7</v>
      </c>
      <c r="AB154">
        <f>('Daily KBOS (2022-3)'!AL154+'Daily KBED (2022-3)'!AL154)/2</f>
        <v>44.7</v>
      </c>
      <c r="AC154">
        <f>('Daily KBOS (2022-3)'!AM154+'Daily KBED (2022-3)'!AM154)/2</f>
        <v>45.7</v>
      </c>
      <c r="AD154">
        <f>('Daily KBOS (2022-3)'!AN154+'Daily KBED (2022-3)'!AN154)/2</f>
        <v>46.7</v>
      </c>
      <c r="AE154">
        <f>('Daily KBOS (2022-3)'!AO154+'Daily KBED (2022-3)'!AO154)/2</f>
        <v>47.7</v>
      </c>
      <c r="AF154">
        <f>('Daily KBOS (2022-3)'!AP154+'Daily KBED (2022-3)'!AP154)/2</f>
        <v>48.7</v>
      </c>
      <c r="AG154">
        <f>('Daily KBOS (2022-3)'!AQ154+'Daily KBED (2022-3)'!AQ154)/2</f>
        <v>49.7</v>
      </c>
      <c r="AH154">
        <f>('Daily KBOS (2022-3)'!AR154+'Daily KBED (2022-3)'!AR154)/2</f>
        <v>50.7</v>
      </c>
    </row>
    <row r="155" spans="1:34" x14ac:dyDescent="0.25">
      <c r="A155" s="1">
        <v>44921</v>
      </c>
      <c r="B155">
        <f>('Daily KBOS (2022-3)'!B155+'Daily KBED (2022-3)'!B155)/2</f>
        <v>12.149999999999999</v>
      </c>
      <c r="C155">
        <f>('Daily KBOS (2022-3)'!C155+'Daily KBED (2022-3)'!C155)/2</f>
        <v>13.149999999999999</v>
      </c>
      <c r="D155">
        <f>('Daily KBOS (2022-3)'!D155+'Daily KBED (2022-3)'!D155)/2</f>
        <v>14.149999999999999</v>
      </c>
      <c r="E155">
        <f>('Daily KBOS (2022-3)'!E155+'Daily KBED (2022-3)'!E155)/2</f>
        <v>15.149999999999999</v>
      </c>
      <c r="F155">
        <f>('Daily KBOS (2022-3)'!F155+'Daily KBED (2022-3)'!F155)/2</f>
        <v>16.149999999999999</v>
      </c>
      <c r="G155">
        <f>('Daily KBOS (2022-3)'!G155+'Daily KBED (2022-3)'!G155)/2</f>
        <v>17.149999999999999</v>
      </c>
      <c r="H155">
        <f>('Daily KBOS (2022-3)'!H155+'Daily KBED (2022-3)'!H155)/2</f>
        <v>18.149999999999999</v>
      </c>
      <c r="I155">
        <f>('Daily KBOS (2022-3)'!I155+'Daily KBED (2022-3)'!I155)/2</f>
        <v>19.149999999999999</v>
      </c>
      <c r="J155">
        <f>('Daily KBOS (2022-3)'!J155+'Daily KBED (2022-3)'!J155)/2</f>
        <v>20.149999999999999</v>
      </c>
      <c r="K155">
        <f>('Daily KBOS (2022-3)'!K155+'Daily KBED (2022-3)'!K155)/2</f>
        <v>21.15</v>
      </c>
      <c r="L155">
        <f>('Daily KBOS (2022-3)'!L155+'Daily KBED (2022-3)'!L155)/2</f>
        <v>22.15</v>
      </c>
      <c r="M155">
        <f>('Daily KBOS (2022-3)'!M155+'Daily KBED (2022-3)'!M155)/2</f>
        <v>23.15</v>
      </c>
      <c r="N155">
        <f>('Daily KBOS (2022-3)'!N155+'Daily KBED (2022-3)'!N155)/2</f>
        <v>24.15</v>
      </c>
      <c r="O155">
        <f>('Daily KBOS (2022-3)'!T155+'Daily KBED (2022-3)'!T155)/2</f>
        <v>25.15</v>
      </c>
      <c r="P155">
        <f>('Daily KBOS (2022-3)'!U155+'Daily KBED (2022-3)'!U155)/2</f>
        <v>26.15</v>
      </c>
      <c r="Q155">
        <f>('Daily KBOS (2022-3)'!V155+'Daily KBED (2022-3)'!V155)/2</f>
        <v>27.15</v>
      </c>
      <c r="R155">
        <f>('Daily KBOS (2022-3)'!W155+'Daily KBED (2022-3)'!W155)/2</f>
        <v>28.15</v>
      </c>
      <c r="S155">
        <f>('Daily KBOS (2022-3)'!X155+'Daily KBED (2022-3)'!X155)/2</f>
        <v>29.15</v>
      </c>
      <c r="T155">
        <f>('Daily KBOS (2022-3)'!Y155+'Daily KBED (2022-3)'!Y155)/2</f>
        <v>30.15</v>
      </c>
      <c r="U155">
        <f>('Daily KBOS (2022-3)'!Z155+'Daily KBED (2022-3)'!Z155)/2</f>
        <v>31.15</v>
      </c>
      <c r="V155">
        <f>('Daily KBOS (2022-3)'!AA155+'Daily KBED (2022-3)'!AA155)/2</f>
        <v>32.150000000000006</v>
      </c>
      <c r="W155">
        <f>('Daily KBOS (2022-3)'!AG155+'Daily KBED (2022-3)'!AG155)/2</f>
        <v>33.150000000000006</v>
      </c>
      <c r="X155">
        <f>('Daily KBOS (2022-3)'!AH155+'Daily KBED (2022-3)'!AH155)/2</f>
        <v>34.150000000000006</v>
      </c>
      <c r="Y155">
        <f>('Daily KBOS (2022-3)'!AI155+'Daily KBED (2022-3)'!AI155)/2</f>
        <v>35.150000000000006</v>
      </c>
      <c r="Z155">
        <f>('Daily KBOS (2022-3)'!AJ155+'Daily KBED (2022-3)'!AJ155)/2</f>
        <v>36.150000000000006</v>
      </c>
      <c r="AA155">
        <f>('Daily KBOS (2022-3)'!AK155+'Daily KBED (2022-3)'!AK155)/2</f>
        <v>37.150000000000006</v>
      </c>
      <c r="AB155">
        <f>('Daily KBOS (2022-3)'!AL155+'Daily KBED (2022-3)'!AL155)/2</f>
        <v>38.150000000000006</v>
      </c>
      <c r="AC155">
        <f>('Daily KBOS (2022-3)'!AM155+'Daily KBED (2022-3)'!AM155)/2</f>
        <v>39.150000000000006</v>
      </c>
      <c r="AD155">
        <f>('Daily KBOS (2022-3)'!AN155+'Daily KBED (2022-3)'!AN155)/2</f>
        <v>40.150000000000006</v>
      </c>
      <c r="AE155">
        <f>('Daily KBOS (2022-3)'!AO155+'Daily KBED (2022-3)'!AO155)/2</f>
        <v>41.150000000000006</v>
      </c>
      <c r="AF155">
        <f>('Daily KBOS (2022-3)'!AP155+'Daily KBED (2022-3)'!AP155)/2</f>
        <v>42.150000000000006</v>
      </c>
      <c r="AG155">
        <f>('Daily KBOS (2022-3)'!AQ155+'Daily KBED (2022-3)'!AQ155)/2</f>
        <v>43.150000000000006</v>
      </c>
      <c r="AH155">
        <f>('Daily KBOS (2022-3)'!AR155+'Daily KBED (2022-3)'!AR155)/2</f>
        <v>44.150000000000006</v>
      </c>
    </row>
    <row r="156" spans="1:34" x14ac:dyDescent="0.25">
      <c r="A156" s="1">
        <v>44922</v>
      </c>
      <c r="B156">
        <f>('Daily KBOS (2022-3)'!B156+'Daily KBED (2022-3)'!B156)/2</f>
        <v>9.3000000000000007</v>
      </c>
      <c r="C156">
        <f>('Daily KBOS (2022-3)'!C156+'Daily KBED (2022-3)'!C156)/2</f>
        <v>10.3</v>
      </c>
      <c r="D156">
        <f>('Daily KBOS (2022-3)'!D156+'Daily KBED (2022-3)'!D156)/2</f>
        <v>11.3</v>
      </c>
      <c r="E156">
        <f>('Daily KBOS (2022-3)'!E156+'Daily KBED (2022-3)'!E156)/2</f>
        <v>12.3</v>
      </c>
      <c r="F156">
        <f>('Daily KBOS (2022-3)'!F156+'Daily KBED (2022-3)'!F156)/2</f>
        <v>13.3</v>
      </c>
      <c r="G156">
        <f>('Daily KBOS (2022-3)'!G156+'Daily KBED (2022-3)'!G156)/2</f>
        <v>14.3</v>
      </c>
      <c r="H156">
        <f>('Daily KBOS (2022-3)'!H156+'Daily KBED (2022-3)'!H156)/2</f>
        <v>15.3</v>
      </c>
      <c r="I156">
        <f>('Daily KBOS (2022-3)'!I156+'Daily KBED (2022-3)'!I156)/2</f>
        <v>16.3</v>
      </c>
      <c r="J156">
        <f>('Daily KBOS (2022-3)'!J156+'Daily KBED (2022-3)'!J156)/2</f>
        <v>17.3</v>
      </c>
      <c r="K156">
        <f>('Daily KBOS (2022-3)'!K156+'Daily KBED (2022-3)'!K156)/2</f>
        <v>18.3</v>
      </c>
      <c r="L156">
        <f>('Daily KBOS (2022-3)'!L156+'Daily KBED (2022-3)'!L156)/2</f>
        <v>19.3</v>
      </c>
      <c r="M156">
        <f>('Daily KBOS (2022-3)'!M156+'Daily KBED (2022-3)'!M156)/2</f>
        <v>20.3</v>
      </c>
      <c r="N156">
        <f>('Daily KBOS (2022-3)'!N156+'Daily KBED (2022-3)'!N156)/2</f>
        <v>21.3</v>
      </c>
      <c r="O156">
        <f>('Daily KBOS (2022-3)'!T156+'Daily KBED (2022-3)'!T156)/2</f>
        <v>22.3</v>
      </c>
      <c r="P156">
        <f>('Daily KBOS (2022-3)'!U156+'Daily KBED (2022-3)'!U156)/2</f>
        <v>23.3</v>
      </c>
      <c r="Q156">
        <f>('Daily KBOS (2022-3)'!V156+'Daily KBED (2022-3)'!V156)/2</f>
        <v>24.3</v>
      </c>
      <c r="R156">
        <f>('Daily KBOS (2022-3)'!W156+'Daily KBED (2022-3)'!W156)/2</f>
        <v>25.3</v>
      </c>
      <c r="S156">
        <f>('Daily KBOS (2022-3)'!X156+'Daily KBED (2022-3)'!X156)/2</f>
        <v>26.3</v>
      </c>
      <c r="T156">
        <f>('Daily KBOS (2022-3)'!Y156+'Daily KBED (2022-3)'!Y156)/2</f>
        <v>27.3</v>
      </c>
      <c r="U156">
        <f>('Daily KBOS (2022-3)'!Z156+'Daily KBED (2022-3)'!Z156)/2</f>
        <v>28.3</v>
      </c>
      <c r="V156">
        <f>('Daily KBOS (2022-3)'!AA156+'Daily KBED (2022-3)'!AA156)/2</f>
        <v>29.3</v>
      </c>
      <c r="W156">
        <f>('Daily KBOS (2022-3)'!AG156+'Daily KBED (2022-3)'!AG156)/2</f>
        <v>30.3</v>
      </c>
      <c r="X156">
        <f>('Daily KBOS (2022-3)'!AH156+'Daily KBED (2022-3)'!AH156)/2</f>
        <v>31.299999999999997</v>
      </c>
      <c r="Y156">
        <f>('Daily KBOS (2022-3)'!AI156+'Daily KBED (2022-3)'!AI156)/2</f>
        <v>32.299999999999997</v>
      </c>
      <c r="Z156">
        <f>('Daily KBOS (2022-3)'!AJ156+'Daily KBED (2022-3)'!AJ156)/2</f>
        <v>33.299999999999997</v>
      </c>
      <c r="AA156">
        <f>('Daily KBOS (2022-3)'!AK156+'Daily KBED (2022-3)'!AK156)/2</f>
        <v>34.299999999999997</v>
      </c>
      <c r="AB156">
        <f>('Daily KBOS (2022-3)'!AL156+'Daily KBED (2022-3)'!AL156)/2</f>
        <v>35.299999999999997</v>
      </c>
      <c r="AC156">
        <f>('Daily KBOS (2022-3)'!AM156+'Daily KBED (2022-3)'!AM156)/2</f>
        <v>36.299999999999997</v>
      </c>
      <c r="AD156">
        <f>('Daily KBOS (2022-3)'!AN156+'Daily KBED (2022-3)'!AN156)/2</f>
        <v>37.299999999999997</v>
      </c>
      <c r="AE156">
        <f>('Daily KBOS (2022-3)'!AO156+'Daily KBED (2022-3)'!AO156)/2</f>
        <v>38.299999999999997</v>
      </c>
      <c r="AF156">
        <f>('Daily KBOS (2022-3)'!AP156+'Daily KBED (2022-3)'!AP156)/2</f>
        <v>39.299999999999997</v>
      </c>
      <c r="AG156">
        <f>('Daily KBOS (2022-3)'!AQ156+'Daily KBED (2022-3)'!AQ156)/2</f>
        <v>40.299999999999997</v>
      </c>
      <c r="AH156">
        <f>('Daily KBOS (2022-3)'!AR156+'Daily KBED (2022-3)'!AR156)/2</f>
        <v>41.3</v>
      </c>
    </row>
    <row r="157" spans="1:34" x14ac:dyDescent="0.25">
      <c r="A157" s="1">
        <v>44923</v>
      </c>
      <c r="B157">
        <f>('Daily KBOS (2022-3)'!B157+'Daily KBED (2022-3)'!B157)/2</f>
        <v>6.7</v>
      </c>
      <c r="C157">
        <f>('Daily KBOS (2022-3)'!C157+'Daily KBED (2022-3)'!C157)/2</f>
        <v>7.35</v>
      </c>
      <c r="D157">
        <f>('Daily KBOS (2022-3)'!D157+'Daily KBED (2022-3)'!D157)/2</f>
        <v>8.1</v>
      </c>
      <c r="E157">
        <f>('Daily KBOS (2022-3)'!E157+'Daily KBED (2022-3)'!E157)/2</f>
        <v>8.8999999999999986</v>
      </c>
      <c r="F157">
        <f>('Daily KBOS (2022-3)'!F157+'Daily KBED (2022-3)'!F157)/2</f>
        <v>9.8999999999999986</v>
      </c>
      <c r="G157">
        <f>('Daily KBOS (2022-3)'!G157+'Daily KBED (2022-3)'!G157)/2</f>
        <v>10.899999999999999</v>
      </c>
      <c r="H157">
        <f>('Daily KBOS (2022-3)'!H157+'Daily KBED (2022-3)'!H157)/2</f>
        <v>11.899999999999999</v>
      </c>
      <c r="I157">
        <f>('Daily KBOS (2022-3)'!I157+'Daily KBED (2022-3)'!I157)/2</f>
        <v>12.899999999999999</v>
      </c>
      <c r="J157">
        <f>('Daily KBOS (2022-3)'!J157+'Daily KBED (2022-3)'!J157)/2</f>
        <v>13.899999999999999</v>
      </c>
      <c r="K157">
        <f>('Daily KBOS (2022-3)'!K157+'Daily KBED (2022-3)'!K157)/2</f>
        <v>14.899999999999999</v>
      </c>
      <c r="L157">
        <f>('Daily KBOS (2022-3)'!L157+'Daily KBED (2022-3)'!L157)/2</f>
        <v>15.899999999999999</v>
      </c>
      <c r="M157">
        <f>('Daily KBOS (2022-3)'!M157+'Daily KBED (2022-3)'!M157)/2</f>
        <v>16.899999999999999</v>
      </c>
      <c r="N157">
        <f>('Daily KBOS (2022-3)'!N157+'Daily KBED (2022-3)'!N157)/2</f>
        <v>17.899999999999999</v>
      </c>
      <c r="O157">
        <f>('Daily KBOS (2022-3)'!T157+'Daily KBED (2022-3)'!T157)/2</f>
        <v>18.899999999999999</v>
      </c>
      <c r="P157">
        <f>('Daily KBOS (2022-3)'!U157+'Daily KBED (2022-3)'!U157)/2</f>
        <v>19.899999999999999</v>
      </c>
      <c r="Q157">
        <f>('Daily KBOS (2022-3)'!V157+'Daily KBED (2022-3)'!V157)/2</f>
        <v>20.9</v>
      </c>
      <c r="R157">
        <f>('Daily KBOS (2022-3)'!W157+'Daily KBED (2022-3)'!W157)/2</f>
        <v>21.9</v>
      </c>
      <c r="S157">
        <f>('Daily KBOS (2022-3)'!X157+'Daily KBED (2022-3)'!X157)/2</f>
        <v>22.9</v>
      </c>
      <c r="T157">
        <f>('Daily KBOS (2022-3)'!Y157+'Daily KBED (2022-3)'!Y157)/2</f>
        <v>23.9</v>
      </c>
      <c r="U157">
        <f>('Daily KBOS (2022-3)'!Z157+'Daily KBED (2022-3)'!Z157)/2</f>
        <v>24.9</v>
      </c>
      <c r="V157">
        <f>('Daily KBOS (2022-3)'!AA157+'Daily KBED (2022-3)'!AA157)/2</f>
        <v>25.9</v>
      </c>
      <c r="W157">
        <f>('Daily KBOS (2022-3)'!AG157+'Daily KBED (2022-3)'!AG157)/2</f>
        <v>26.9</v>
      </c>
      <c r="X157">
        <f>('Daily KBOS (2022-3)'!AH157+'Daily KBED (2022-3)'!AH157)/2</f>
        <v>27.9</v>
      </c>
      <c r="Y157">
        <f>('Daily KBOS (2022-3)'!AI157+'Daily KBED (2022-3)'!AI157)/2</f>
        <v>28.9</v>
      </c>
      <c r="Z157">
        <f>('Daily KBOS (2022-3)'!AJ157+'Daily KBED (2022-3)'!AJ157)/2</f>
        <v>29.9</v>
      </c>
      <c r="AA157">
        <f>('Daily KBOS (2022-3)'!AK157+'Daily KBED (2022-3)'!AK157)/2</f>
        <v>30.900000000000002</v>
      </c>
      <c r="AB157">
        <f>('Daily KBOS (2022-3)'!AL157+'Daily KBED (2022-3)'!AL157)/2</f>
        <v>31.900000000000002</v>
      </c>
      <c r="AC157">
        <f>('Daily KBOS (2022-3)'!AM157+'Daily KBED (2022-3)'!AM157)/2</f>
        <v>32.900000000000006</v>
      </c>
      <c r="AD157">
        <f>('Daily KBOS (2022-3)'!AN157+'Daily KBED (2022-3)'!AN157)/2</f>
        <v>33.900000000000006</v>
      </c>
      <c r="AE157">
        <f>('Daily KBOS (2022-3)'!AO157+'Daily KBED (2022-3)'!AO157)/2</f>
        <v>34.900000000000006</v>
      </c>
      <c r="AF157">
        <f>('Daily KBOS (2022-3)'!AP157+'Daily KBED (2022-3)'!AP157)/2</f>
        <v>35.900000000000006</v>
      </c>
      <c r="AG157">
        <f>('Daily KBOS (2022-3)'!AQ157+'Daily KBED (2022-3)'!AQ157)/2</f>
        <v>36.900000000000006</v>
      </c>
      <c r="AH157">
        <f>('Daily KBOS (2022-3)'!AR157+'Daily KBED (2022-3)'!AR157)/2</f>
        <v>37.900000000000006</v>
      </c>
    </row>
    <row r="158" spans="1:34" x14ac:dyDescent="0.25">
      <c r="A158" s="1">
        <v>44924</v>
      </c>
      <c r="B158">
        <f>('Daily KBOS (2022-3)'!B158+'Daily KBED (2022-3)'!B158)/2</f>
        <v>3.55</v>
      </c>
      <c r="C158">
        <f>('Daily KBOS (2022-3)'!C158+'Daily KBED (2022-3)'!C158)/2</f>
        <v>4.1500000000000004</v>
      </c>
      <c r="D158">
        <f>('Daily KBOS (2022-3)'!D158+'Daily KBED (2022-3)'!D158)/2</f>
        <v>4.7</v>
      </c>
      <c r="E158">
        <f>('Daily KBOS (2022-3)'!E158+'Daily KBED (2022-3)'!E158)/2</f>
        <v>5.3</v>
      </c>
      <c r="F158">
        <f>('Daily KBOS (2022-3)'!F158+'Daily KBED (2022-3)'!F158)/2</f>
        <v>5.95</v>
      </c>
      <c r="G158">
        <f>('Daily KBOS (2022-3)'!G158+'Daily KBED (2022-3)'!G158)/2</f>
        <v>6.6</v>
      </c>
      <c r="H158">
        <f>('Daily KBOS (2022-3)'!H158+'Daily KBED (2022-3)'!H158)/2</f>
        <v>7.3000000000000007</v>
      </c>
      <c r="I158">
        <f>('Daily KBOS (2022-3)'!I158+'Daily KBED (2022-3)'!I158)/2</f>
        <v>8.1</v>
      </c>
      <c r="J158">
        <f>('Daily KBOS (2022-3)'!J158+'Daily KBED (2022-3)'!J158)/2</f>
        <v>8.85</v>
      </c>
      <c r="K158">
        <f>('Daily KBOS (2022-3)'!K158+'Daily KBED (2022-3)'!K158)/2</f>
        <v>9.65</v>
      </c>
      <c r="L158">
        <f>('Daily KBOS (2022-3)'!L158+'Daily KBED (2022-3)'!L158)/2</f>
        <v>10.5</v>
      </c>
      <c r="M158">
        <f>('Daily KBOS (2022-3)'!M158+'Daily KBED (2022-3)'!M158)/2</f>
        <v>11.35</v>
      </c>
      <c r="N158">
        <f>('Daily KBOS (2022-3)'!N158+'Daily KBED (2022-3)'!N158)/2</f>
        <v>12.2</v>
      </c>
      <c r="O158">
        <f>('Daily KBOS (2022-3)'!T158+'Daily KBED (2022-3)'!T158)/2</f>
        <v>13.1</v>
      </c>
      <c r="P158">
        <f>('Daily KBOS (2022-3)'!U158+'Daily KBED (2022-3)'!U158)/2</f>
        <v>14.05</v>
      </c>
      <c r="Q158">
        <f>('Daily KBOS (2022-3)'!V158+'Daily KBED (2022-3)'!V158)/2</f>
        <v>14.95</v>
      </c>
      <c r="R158">
        <f>('Daily KBOS (2022-3)'!W158+'Daily KBED (2022-3)'!W158)/2</f>
        <v>15.95</v>
      </c>
      <c r="S158">
        <f>('Daily KBOS (2022-3)'!X158+'Daily KBED (2022-3)'!X158)/2</f>
        <v>16.95</v>
      </c>
      <c r="T158">
        <f>('Daily KBOS (2022-3)'!Y158+'Daily KBED (2022-3)'!Y158)/2</f>
        <v>17.95</v>
      </c>
      <c r="U158">
        <f>('Daily KBOS (2022-3)'!Z158+'Daily KBED (2022-3)'!Z158)/2</f>
        <v>18.95</v>
      </c>
      <c r="V158">
        <f>('Daily KBOS (2022-3)'!AA158+'Daily KBED (2022-3)'!AA158)/2</f>
        <v>19.95</v>
      </c>
      <c r="W158">
        <f>('Daily KBOS (2022-3)'!AG158+'Daily KBED (2022-3)'!AG158)/2</f>
        <v>20.95</v>
      </c>
      <c r="X158">
        <f>('Daily KBOS (2022-3)'!AH158+'Daily KBED (2022-3)'!AH158)/2</f>
        <v>21.95</v>
      </c>
      <c r="Y158">
        <f>('Daily KBOS (2022-3)'!AI158+'Daily KBED (2022-3)'!AI158)/2</f>
        <v>22.95</v>
      </c>
      <c r="Z158">
        <f>('Daily KBOS (2022-3)'!AJ158+'Daily KBED (2022-3)'!AJ158)/2</f>
        <v>23.95</v>
      </c>
      <c r="AA158">
        <f>('Daily KBOS (2022-3)'!AK158+'Daily KBED (2022-3)'!AK158)/2</f>
        <v>24.95</v>
      </c>
      <c r="AB158">
        <f>('Daily KBOS (2022-3)'!AL158+'Daily KBED (2022-3)'!AL158)/2</f>
        <v>25.95</v>
      </c>
      <c r="AC158">
        <f>('Daily KBOS (2022-3)'!AM158+'Daily KBED (2022-3)'!AM158)/2</f>
        <v>26.95</v>
      </c>
      <c r="AD158">
        <f>('Daily KBOS (2022-3)'!AN158+'Daily KBED (2022-3)'!AN158)/2</f>
        <v>27.95</v>
      </c>
      <c r="AE158">
        <f>('Daily KBOS (2022-3)'!AO158+'Daily KBED (2022-3)'!AO158)/2</f>
        <v>28.95</v>
      </c>
      <c r="AF158">
        <f>('Daily KBOS (2022-3)'!AP158+'Daily KBED (2022-3)'!AP158)/2</f>
        <v>29.95</v>
      </c>
      <c r="AG158">
        <f>('Daily KBOS (2022-3)'!AQ158+'Daily KBED (2022-3)'!AQ158)/2</f>
        <v>30.95</v>
      </c>
      <c r="AH158">
        <f>('Daily KBOS (2022-3)'!AR158+'Daily KBED (2022-3)'!AR158)/2</f>
        <v>31.95</v>
      </c>
    </row>
    <row r="159" spans="1:34" x14ac:dyDescent="0.25">
      <c r="A159" s="1">
        <v>44925</v>
      </c>
      <c r="B159">
        <f>('Daily KBOS (2022-3)'!B159+'Daily KBED (2022-3)'!B159)/2</f>
        <v>0.45</v>
      </c>
      <c r="C159">
        <f>('Daily KBOS (2022-3)'!C159+'Daily KBED (2022-3)'!C159)/2</f>
        <v>0.55000000000000004</v>
      </c>
      <c r="D159">
        <f>('Daily KBOS (2022-3)'!D159+'Daily KBED (2022-3)'!D159)/2</f>
        <v>0.7</v>
      </c>
      <c r="E159">
        <f>('Daily KBOS (2022-3)'!E159+'Daily KBED (2022-3)'!E159)/2</f>
        <v>0.9</v>
      </c>
      <c r="F159">
        <f>('Daily KBOS (2022-3)'!F159+'Daily KBED (2022-3)'!F159)/2</f>
        <v>1.1499999999999999</v>
      </c>
      <c r="G159">
        <f>('Daily KBOS (2022-3)'!G159+'Daily KBED (2022-3)'!G159)/2</f>
        <v>1.4</v>
      </c>
      <c r="H159">
        <f>('Daily KBOS (2022-3)'!H159+'Daily KBED (2022-3)'!H159)/2</f>
        <v>1.75</v>
      </c>
      <c r="I159">
        <f>('Daily KBOS (2022-3)'!I159+'Daily KBED (2022-3)'!I159)/2</f>
        <v>2.1</v>
      </c>
      <c r="J159">
        <f>('Daily KBOS (2022-3)'!J159+'Daily KBED (2022-3)'!J159)/2</f>
        <v>2.4500000000000002</v>
      </c>
      <c r="K159">
        <f>('Daily KBOS (2022-3)'!K159+'Daily KBED (2022-3)'!K159)/2</f>
        <v>2.9</v>
      </c>
      <c r="L159">
        <f>('Daily KBOS (2022-3)'!L159+'Daily KBED (2022-3)'!L159)/2</f>
        <v>3.3499999999999996</v>
      </c>
      <c r="M159">
        <f>('Daily KBOS (2022-3)'!M159+'Daily KBED (2022-3)'!M159)/2</f>
        <v>3.8499999999999996</v>
      </c>
      <c r="N159">
        <f>('Daily KBOS (2022-3)'!N159+'Daily KBED (2022-3)'!N159)/2</f>
        <v>4.4000000000000004</v>
      </c>
      <c r="O159">
        <f>('Daily KBOS (2022-3)'!T159+'Daily KBED (2022-3)'!T159)/2</f>
        <v>5</v>
      </c>
      <c r="P159">
        <f>('Daily KBOS (2022-3)'!U159+'Daily KBED (2022-3)'!U159)/2</f>
        <v>5.65</v>
      </c>
      <c r="Q159">
        <f>('Daily KBOS (2022-3)'!V159+'Daily KBED (2022-3)'!V159)/2</f>
        <v>6.3</v>
      </c>
      <c r="R159">
        <f>('Daily KBOS (2022-3)'!W159+'Daily KBED (2022-3)'!W159)/2</f>
        <v>6.95</v>
      </c>
      <c r="S159">
        <f>('Daily KBOS (2022-3)'!X159+'Daily KBED (2022-3)'!X159)/2</f>
        <v>7.65</v>
      </c>
      <c r="T159">
        <f>('Daily KBOS (2022-3)'!Y159+'Daily KBED (2022-3)'!Y159)/2</f>
        <v>8.35</v>
      </c>
      <c r="U159">
        <f>('Daily KBOS (2022-3)'!Z159+'Daily KBED (2022-3)'!Z159)/2</f>
        <v>9.1499999999999986</v>
      </c>
      <c r="V159">
        <f>('Daily KBOS (2022-3)'!AA159+'Daily KBED (2022-3)'!AA159)/2</f>
        <v>9.9499999999999993</v>
      </c>
      <c r="W159">
        <f>('Daily KBOS (2022-3)'!AG159+'Daily KBED (2022-3)'!AG159)/2</f>
        <v>10.8</v>
      </c>
      <c r="X159">
        <f>('Daily KBOS (2022-3)'!AH159+'Daily KBED (2022-3)'!AH159)/2</f>
        <v>11.649999999999999</v>
      </c>
      <c r="Y159">
        <f>('Daily KBOS (2022-3)'!AI159+'Daily KBED (2022-3)'!AI159)/2</f>
        <v>12.5</v>
      </c>
      <c r="Z159">
        <f>('Daily KBOS (2022-3)'!AJ159+'Daily KBED (2022-3)'!AJ159)/2</f>
        <v>13.45</v>
      </c>
      <c r="AA159">
        <f>('Daily KBOS (2022-3)'!AK159+'Daily KBED (2022-3)'!AK159)/2</f>
        <v>14.399999999999999</v>
      </c>
      <c r="AB159">
        <f>('Daily KBOS (2022-3)'!AL159+'Daily KBED (2022-3)'!AL159)/2</f>
        <v>15.399999999999999</v>
      </c>
      <c r="AC159">
        <f>('Daily KBOS (2022-3)'!AM159+'Daily KBED (2022-3)'!AM159)/2</f>
        <v>16.399999999999999</v>
      </c>
      <c r="AD159">
        <f>('Daily KBOS (2022-3)'!AN159+'Daily KBED (2022-3)'!AN159)/2</f>
        <v>17.399999999999999</v>
      </c>
      <c r="AE159">
        <f>('Daily KBOS (2022-3)'!AO159+'Daily KBED (2022-3)'!AO159)/2</f>
        <v>18.399999999999999</v>
      </c>
      <c r="AF159">
        <f>('Daily KBOS (2022-3)'!AP159+'Daily KBED (2022-3)'!AP159)/2</f>
        <v>19.399999999999999</v>
      </c>
      <c r="AG159">
        <f>('Daily KBOS (2022-3)'!AQ159+'Daily KBED (2022-3)'!AQ159)/2</f>
        <v>20.399999999999999</v>
      </c>
      <c r="AH159">
        <f>('Daily KBOS (2022-3)'!AR159+'Daily KBED (2022-3)'!AR159)/2</f>
        <v>21.4</v>
      </c>
    </row>
    <row r="160" spans="1:34" x14ac:dyDescent="0.25">
      <c r="A160" s="1">
        <v>44926</v>
      </c>
      <c r="B160">
        <f>('Daily KBOS (2022-3)'!B160+'Daily KBED (2022-3)'!B160)/2</f>
        <v>0</v>
      </c>
      <c r="C160">
        <f>('Daily KBOS (2022-3)'!C160+'Daily KBED (2022-3)'!C160)/2</f>
        <v>0</v>
      </c>
      <c r="D160">
        <f>('Daily KBOS (2022-3)'!D160+'Daily KBED (2022-3)'!D160)/2</f>
        <v>0</v>
      </c>
      <c r="E160">
        <f>('Daily KBOS (2022-3)'!E160+'Daily KBED (2022-3)'!E160)/2</f>
        <v>0</v>
      </c>
      <c r="F160">
        <f>('Daily KBOS (2022-3)'!F160+'Daily KBED (2022-3)'!F160)/2</f>
        <v>0</v>
      </c>
      <c r="G160">
        <f>('Daily KBOS (2022-3)'!G160+'Daily KBED (2022-3)'!G160)/2</f>
        <v>0</v>
      </c>
      <c r="H160">
        <f>('Daily KBOS (2022-3)'!H160+'Daily KBED (2022-3)'!H160)/2</f>
        <v>0</v>
      </c>
      <c r="I160">
        <f>('Daily KBOS (2022-3)'!I160+'Daily KBED (2022-3)'!I160)/2</f>
        <v>0</v>
      </c>
      <c r="J160">
        <f>('Daily KBOS (2022-3)'!J160+'Daily KBED (2022-3)'!J160)/2</f>
        <v>0.1</v>
      </c>
      <c r="K160">
        <f>('Daily KBOS (2022-3)'!K160+'Daily KBED (2022-3)'!K160)/2</f>
        <v>0.25</v>
      </c>
      <c r="L160">
        <f>('Daily KBOS (2022-3)'!L160+'Daily KBED (2022-3)'!L160)/2</f>
        <v>0.4</v>
      </c>
      <c r="M160">
        <f>('Daily KBOS (2022-3)'!M160+'Daily KBED (2022-3)'!M160)/2</f>
        <v>0.7</v>
      </c>
      <c r="N160">
        <f>('Daily KBOS (2022-3)'!N160+'Daily KBED (2022-3)'!N160)/2</f>
        <v>1.05</v>
      </c>
      <c r="O160">
        <f>('Daily KBOS (2022-3)'!T160+'Daily KBED (2022-3)'!T160)/2</f>
        <v>1.55</v>
      </c>
      <c r="P160">
        <f>('Daily KBOS (2022-3)'!U160+'Daily KBED (2022-3)'!U160)/2</f>
        <v>2.15</v>
      </c>
      <c r="Q160">
        <f>('Daily KBOS (2022-3)'!V160+'Daily KBED (2022-3)'!V160)/2</f>
        <v>2.85</v>
      </c>
      <c r="R160">
        <f>('Daily KBOS (2022-3)'!W160+'Daily KBED (2022-3)'!W160)/2</f>
        <v>3.65</v>
      </c>
      <c r="S160">
        <f>('Daily KBOS (2022-3)'!X160+'Daily KBED (2022-3)'!X160)/2</f>
        <v>4.5999999999999996</v>
      </c>
      <c r="T160">
        <f>('Daily KBOS (2022-3)'!Y160+'Daily KBED (2022-3)'!Y160)/2</f>
        <v>5.6</v>
      </c>
      <c r="U160">
        <f>('Daily KBOS (2022-3)'!Z160+'Daily KBED (2022-3)'!Z160)/2</f>
        <v>6.6</v>
      </c>
      <c r="V160">
        <f>('Daily KBOS (2022-3)'!AA160+'Daily KBED (2022-3)'!AA160)/2</f>
        <v>7.6</v>
      </c>
      <c r="W160">
        <f>('Daily KBOS (2022-3)'!AG160+'Daily KBED (2022-3)'!AG160)/2</f>
        <v>8.6</v>
      </c>
      <c r="X160">
        <f>('Daily KBOS (2022-3)'!AH160+'Daily KBED (2022-3)'!AH160)/2</f>
        <v>9.6</v>
      </c>
      <c r="Y160">
        <f>('Daily KBOS (2022-3)'!AI160+'Daily KBED (2022-3)'!AI160)/2</f>
        <v>10.6</v>
      </c>
      <c r="Z160">
        <f>('Daily KBOS (2022-3)'!AJ160+'Daily KBED (2022-3)'!AJ160)/2</f>
        <v>11.6</v>
      </c>
      <c r="AA160">
        <f>('Daily KBOS (2022-3)'!AK160+'Daily KBED (2022-3)'!AK160)/2</f>
        <v>12.6</v>
      </c>
      <c r="AB160">
        <f>('Daily KBOS (2022-3)'!AL160+'Daily KBED (2022-3)'!AL160)/2</f>
        <v>13.6</v>
      </c>
      <c r="AC160">
        <f>('Daily KBOS (2022-3)'!AM160+'Daily KBED (2022-3)'!AM160)/2</f>
        <v>14.6</v>
      </c>
      <c r="AD160">
        <f>('Daily KBOS (2022-3)'!AN160+'Daily KBED (2022-3)'!AN160)/2</f>
        <v>15.6</v>
      </c>
      <c r="AE160">
        <f>('Daily KBOS (2022-3)'!AO160+'Daily KBED (2022-3)'!AO160)/2</f>
        <v>16.600000000000001</v>
      </c>
      <c r="AF160">
        <f>('Daily KBOS (2022-3)'!AP160+'Daily KBED (2022-3)'!AP160)/2</f>
        <v>17.600000000000001</v>
      </c>
      <c r="AG160">
        <f>('Daily KBOS (2022-3)'!AQ160+'Daily KBED (2022-3)'!AQ160)/2</f>
        <v>18.600000000000001</v>
      </c>
      <c r="AH160">
        <f>('Daily KBOS (2022-3)'!AR160+'Daily KBED (2022-3)'!AR160)/2</f>
        <v>19.600000000000001</v>
      </c>
    </row>
    <row r="161" spans="1:34" x14ac:dyDescent="0.25">
      <c r="A161" s="1">
        <v>44927</v>
      </c>
      <c r="B161">
        <f>('Daily KBOS (2022-3)'!B161+'Daily KBED (2022-3)'!B161)/2</f>
        <v>0</v>
      </c>
      <c r="C161">
        <f>('Daily KBOS (2022-3)'!C161+'Daily KBED (2022-3)'!C161)/2</f>
        <v>0.05</v>
      </c>
      <c r="D161">
        <f>('Daily KBOS (2022-3)'!D161+'Daily KBED (2022-3)'!D161)/2</f>
        <v>0.15</v>
      </c>
      <c r="E161">
        <f>('Daily KBOS (2022-3)'!E161+'Daily KBED (2022-3)'!E161)/2</f>
        <v>0.25</v>
      </c>
      <c r="F161">
        <f>('Daily KBOS (2022-3)'!F161+'Daily KBED (2022-3)'!F161)/2</f>
        <v>0.35</v>
      </c>
      <c r="G161">
        <f>('Daily KBOS (2022-3)'!G161+'Daily KBED (2022-3)'!G161)/2</f>
        <v>0.55000000000000004</v>
      </c>
      <c r="H161">
        <f>('Daily KBOS (2022-3)'!H161+'Daily KBED (2022-3)'!H161)/2</f>
        <v>0.75</v>
      </c>
      <c r="I161">
        <f>('Daily KBOS (2022-3)'!I161+'Daily KBED (2022-3)'!I161)/2</f>
        <v>0.95</v>
      </c>
      <c r="J161">
        <f>('Daily KBOS (2022-3)'!J161+'Daily KBED (2022-3)'!J161)/2</f>
        <v>1.25</v>
      </c>
      <c r="K161">
        <f>('Daily KBOS (2022-3)'!K161+'Daily KBED (2022-3)'!K161)/2</f>
        <v>1.6</v>
      </c>
      <c r="L161">
        <f>('Daily KBOS (2022-3)'!L161+'Daily KBED (2022-3)'!L161)/2</f>
        <v>1.9</v>
      </c>
      <c r="M161">
        <f>('Daily KBOS (2022-3)'!M161+'Daily KBED (2022-3)'!M161)/2</f>
        <v>2.2999999999999998</v>
      </c>
      <c r="N161">
        <f>('Daily KBOS (2022-3)'!N161+'Daily KBED (2022-3)'!N161)/2</f>
        <v>2.6500000000000004</v>
      </c>
      <c r="O161">
        <f>('Daily KBOS (2022-3)'!T161+'Daily KBED (2022-3)'!T161)/2</f>
        <v>3.15</v>
      </c>
      <c r="P161">
        <f>('Daily KBOS (2022-3)'!U161+'Daily KBED (2022-3)'!U161)/2</f>
        <v>3.6500000000000004</v>
      </c>
      <c r="Q161">
        <f>('Daily KBOS (2022-3)'!V161+'Daily KBED (2022-3)'!V161)/2</f>
        <v>4.4000000000000004</v>
      </c>
      <c r="R161">
        <f>('Daily KBOS (2022-3)'!W161+'Daily KBED (2022-3)'!W161)/2</f>
        <v>5.3</v>
      </c>
      <c r="S161">
        <f>('Daily KBOS (2022-3)'!X161+'Daily KBED (2022-3)'!X161)/2</f>
        <v>6.3</v>
      </c>
      <c r="T161">
        <f>('Daily KBOS (2022-3)'!Y161+'Daily KBED (2022-3)'!Y161)/2</f>
        <v>7.3</v>
      </c>
      <c r="U161">
        <f>('Daily KBOS (2022-3)'!Z161+'Daily KBED (2022-3)'!Z161)/2</f>
        <v>8.3000000000000007</v>
      </c>
      <c r="V161">
        <f>('Daily KBOS (2022-3)'!AA161+'Daily KBED (2022-3)'!AA161)/2</f>
        <v>9.3000000000000007</v>
      </c>
      <c r="W161">
        <f>('Daily KBOS (2022-3)'!AG161+'Daily KBED (2022-3)'!AG161)/2</f>
        <v>10.3</v>
      </c>
      <c r="X161">
        <f>('Daily KBOS (2022-3)'!AH161+'Daily KBED (2022-3)'!AH161)/2</f>
        <v>11.3</v>
      </c>
      <c r="Y161">
        <f>('Daily KBOS (2022-3)'!AI161+'Daily KBED (2022-3)'!AI161)/2</f>
        <v>12.3</v>
      </c>
      <c r="Z161">
        <f>('Daily KBOS (2022-3)'!AJ161+'Daily KBED (2022-3)'!AJ161)/2</f>
        <v>13.3</v>
      </c>
      <c r="AA161">
        <f>('Daily KBOS (2022-3)'!AK161+'Daily KBED (2022-3)'!AK161)/2</f>
        <v>14.3</v>
      </c>
      <c r="AB161">
        <f>('Daily KBOS (2022-3)'!AL161+'Daily KBED (2022-3)'!AL161)/2</f>
        <v>15.3</v>
      </c>
      <c r="AC161">
        <f>('Daily KBOS (2022-3)'!AM161+'Daily KBED (2022-3)'!AM161)/2</f>
        <v>16.3</v>
      </c>
      <c r="AD161">
        <f>('Daily KBOS (2022-3)'!AN161+'Daily KBED (2022-3)'!AN161)/2</f>
        <v>17.3</v>
      </c>
      <c r="AE161">
        <f>('Daily KBOS (2022-3)'!AO161+'Daily KBED (2022-3)'!AO161)/2</f>
        <v>18.3</v>
      </c>
      <c r="AF161">
        <f>('Daily KBOS (2022-3)'!AP161+'Daily KBED (2022-3)'!AP161)/2</f>
        <v>19.3</v>
      </c>
      <c r="AG161">
        <f>('Daily KBOS (2022-3)'!AQ161+'Daily KBED (2022-3)'!AQ161)/2</f>
        <v>20.3</v>
      </c>
      <c r="AH161">
        <f>('Daily KBOS (2022-3)'!AR161+'Daily KBED (2022-3)'!AR161)/2</f>
        <v>21.3</v>
      </c>
    </row>
    <row r="162" spans="1:34" x14ac:dyDescent="0.25">
      <c r="A162" s="1">
        <v>44928</v>
      </c>
      <c r="B162">
        <f>('Daily KBOS (2022-3)'!B162+'Daily KBED (2022-3)'!B162)/2</f>
        <v>2.5499999999999998</v>
      </c>
      <c r="C162">
        <f>('Daily KBOS (2022-3)'!C162+'Daily KBED (2022-3)'!C162)/2</f>
        <v>3</v>
      </c>
      <c r="D162">
        <f>('Daily KBOS (2022-3)'!D162+'Daily KBED (2022-3)'!D162)/2</f>
        <v>3.5500000000000003</v>
      </c>
      <c r="E162">
        <f>('Daily KBOS (2022-3)'!E162+'Daily KBED (2022-3)'!E162)/2</f>
        <v>4.05</v>
      </c>
      <c r="F162">
        <f>('Daily KBOS (2022-3)'!F162+'Daily KBED (2022-3)'!F162)/2</f>
        <v>4.6500000000000004</v>
      </c>
      <c r="G162">
        <f>('Daily KBOS (2022-3)'!G162+'Daily KBED (2022-3)'!G162)/2</f>
        <v>5.25</v>
      </c>
      <c r="H162">
        <f>('Daily KBOS (2022-3)'!H162+'Daily KBED (2022-3)'!H162)/2</f>
        <v>5.95</v>
      </c>
      <c r="I162">
        <f>('Daily KBOS (2022-3)'!I162+'Daily KBED (2022-3)'!I162)/2</f>
        <v>6.6</v>
      </c>
      <c r="J162">
        <f>('Daily KBOS (2022-3)'!J162+'Daily KBED (2022-3)'!J162)/2</f>
        <v>7.3</v>
      </c>
      <c r="K162">
        <f>('Daily KBOS (2022-3)'!K162+'Daily KBED (2022-3)'!K162)/2</f>
        <v>8.0500000000000007</v>
      </c>
      <c r="L162">
        <f>('Daily KBOS (2022-3)'!L162+'Daily KBED (2022-3)'!L162)/2</f>
        <v>8.9</v>
      </c>
      <c r="M162">
        <f>('Daily KBOS (2022-3)'!M162+'Daily KBED (2022-3)'!M162)/2</f>
        <v>9.75</v>
      </c>
      <c r="N162">
        <f>('Daily KBOS (2022-3)'!N162+'Daily KBED (2022-3)'!N162)/2</f>
        <v>10.7</v>
      </c>
      <c r="O162">
        <f>('Daily KBOS (2022-3)'!T162+'Daily KBED (2022-3)'!T162)/2</f>
        <v>11.7</v>
      </c>
      <c r="P162">
        <f>('Daily KBOS (2022-3)'!U162+'Daily KBED (2022-3)'!U162)/2</f>
        <v>12.7</v>
      </c>
      <c r="Q162">
        <f>('Daily KBOS (2022-3)'!V162+'Daily KBED (2022-3)'!V162)/2</f>
        <v>13.7</v>
      </c>
      <c r="R162">
        <f>('Daily KBOS (2022-3)'!W162+'Daily KBED (2022-3)'!W162)/2</f>
        <v>14.7</v>
      </c>
      <c r="S162">
        <f>('Daily KBOS (2022-3)'!X162+'Daily KBED (2022-3)'!X162)/2</f>
        <v>15.7</v>
      </c>
      <c r="T162">
        <f>('Daily KBOS (2022-3)'!Y162+'Daily KBED (2022-3)'!Y162)/2</f>
        <v>16.7</v>
      </c>
      <c r="U162">
        <f>('Daily KBOS (2022-3)'!Z162+'Daily KBED (2022-3)'!Z162)/2</f>
        <v>17.7</v>
      </c>
      <c r="V162">
        <f>('Daily KBOS (2022-3)'!AA162+'Daily KBED (2022-3)'!AA162)/2</f>
        <v>18.7</v>
      </c>
      <c r="W162">
        <f>('Daily KBOS (2022-3)'!AG162+'Daily KBED (2022-3)'!AG162)/2</f>
        <v>19.700000000000003</v>
      </c>
      <c r="X162">
        <f>('Daily KBOS (2022-3)'!AH162+'Daily KBED (2022-3)'!AH162)/2</f>
        <v>20.700000000000003</v>
      </c>
      <c r="Y162">
        <f>('Daily KBOS (2022-3)'!AI162+'Daily KBED (2022-3)'!AI162)/2</f>
        <v>21.700000000000003</v>
      </c>
      <c r="Z162">
        <f>('Daily KBOS (2022-3)'!AJ162+'Daily KBED (2022-3)'!AJ162)/2</f>
        <v>22.700000000000003</v>
      </c>
      <c r="AA162">
        <f>('Daily KBOS (2022-3)'!AK162+'Daily KBED (2022-3)'!AK162)/2</f>
        <v>23.700000000000003</v>
      </c>
      <c r="AB162">
        <f>('Daily KBOS (2022-3)'!AL162+'Daily KBED (2022-3)'!AL162)/2</f>
        <v>24.700000000000003</v>
      </c>
      <c r="AC162">
        <f>('Daily KBOS (2022-3)'!AM162+'Daily KBED (2022-3)'!AM162)/2</f>
        <v>25.700000000000003</v>
      </c>
      <c r="AD162">
        <f>('Daily KBOS (2022-3)'!AN162+'Daily KBED (2022-3)'!AN162)/2</f>
        <v>26.700000000000003</v>
      </c>
      <c r="AE162">
        <f>('Daily KBOS (2022-3)'!AO162+'Daily KBED (2022-3)'!AO162)/2</f>
        <v>27.700000000000003</v>
      </c>
      <c r="AF162">
        <f>('Daily KBOS (2022-3)'!AP162+'Daily KBED (2022-3)'!AP162)/2</f>
        <v>28.700000000000003</v>
      </c>
      <c r="AG162">
        <f>('Daily KBOS (2022-3)'!AQ162+'Daily KBED (2022-3)'!AQ162)/2</f>
        <v>29.7</v>
      </c>
      <c r="AH162">
        <f>('Daily KBOS (2022-3)'!AR162+'Daily KBED (2022-3)'!AR162)/2</f>
        <v>30.7</v>
      </c>
    </row>
    <row r="163" spans="1:34" x14ac:dyDescent="0.25">
      <c r="A163" s="1">
        <v>44929</v>
      </c>
      <c r="B163">
        <f>('Daily KBOS (2022-3)'!B163+'Daily KBED (2022-3)'!B163)/2</f>
        <v>2.0499999999999998</v>
      </c>
      <c r="C163">
        <f>('Daily KBOS (2022-3)'!C163+'Daily KBED (2022-3)'!C163)/2</f>
        <v>2.7</v>
      </c>
      <c r="D163">
        <f>('Daily KBOS (2022-3)'!D163+'Daily KBED (2022-3)'!D163)/2</f>
        <v>3.4000000000000004</v>
      </c>
      <c r="E163">
        <f>('Daily KBOS (2022-3)'!E163+'Daily KBED (2022-3)'!E163)/2</f>
        <v>4.25</v>
      </c>
      <c r="F163">
        <f>('Daily KBOS (2022-3)'!F163+'Daily KBED (2022-3)'!F163)/2</f>
        <v>5.15</v>
      </c>
      <c r="G163">
        <f>('Daily KBOS (2022-3)'!G163+'Daily KBED (2022-3)'!G163)/2</f>
        <v>6.1</v>
      </c>
      <c r="H163">
        <f>('Daily KBOS (2022-3)'!H163+'Daily KBED (2022-3)'!H163)/2</f>
        <v>7.0500000000000007</v>
      </c>
      <c r="I163">
        <f>('Daily KBOS (2022-3)'!I163+'Daily KBED (2022-3)'!I163)/2</f>
        <v>8.0500000000000007</v>
      </c>
      <c r="J163">
        <f>('Daily KBOS (2022-3)'!J163+'Daily KBED (2022-3)'!J163)/2</f>
        <v>9.0500000000000007</v>
      </c>
      <c r="K163">
        <f>('Daily KBOS (2022-3)'!K163+'Daily KBED (2022-3)'!K163)/2</f>
        <v>10.050000000000001</v>
      </c>
      <c r="L163">
        <f>('Daily KBOS (2022-3)'!L163+'Daily KBED (2022-3)'!L163)/2</f>
        <v>11.05</v>
      </c>
      <c r="M163">
        <f>('Daily KBOS (2022-3)'!M163+'Daily KBED (2022-3)'!M163)/2</f>
        <v>12.05</v>
      </c>
      <c r="N163">
        <f>('Daily KBOS (2022-3)'!N163+'Daily KBED (2022-3)'!N163)/2</f>
        <v>13.05</v>
      </c>
      <c r="O163">
        <f>('Daily KBOS (2022-3)'!T163+'Daily KBED (2022-3)'!T163)/2</f>
        <v>14.049999999999999</v>
      </c>
      <c r="P163">
        <f>('Daily KBOS (2022-3)'!U163+'Daily KBED (2022-3)'!U163)/2</f>
        <v>15.049999999999999</v>
      </c>
      <c r="Q163">
        <f>('Daily KBOS (2022-3)'!V163+'Daily KBED (2022-3)'!V163)/2</f>
        <v>16.049999999999997</v>
      </c>
      <c r="R163">
        <f>('Daily KBOS (2022-3)'!W163+'Daily KBED (2022-3)'!W163)/2</f>
        <v>17.049999999999997</v>
      </c>
      <c r="S163">
        <f>('Daily KBOS (2022-3)'!X163+'Daily KBED (2022-3)'!X163)/2</f>
        <v>18.049999999999997</v>
      </c>
      <c r="T163">
        <f>('Daily KBOS (2022-3)'!Y163+'Daily KBED (2022-3)'!Y163)/2</f>
        <v>19.049999999999997</v>
      </c>
      <c r="U163">
        <f>('Daily KBOS (2022-3)'!Z163+'Daily KBED (2022-3)'!Z163)/2</f>
        <v>20.049999999999997</v>
      </c>
      <c r="V163">
        <f>('Daily KBOS (2022-3)'!AA163+'Daily KBED (2022-3)'!AA163)/2</f>
        <v>21.049999999999997</v>
      </c>
      <c r="W163">
        <f>('Daily KBOS (2022-3)'!AG163+'Daily KBED (2022-3)'!AG163)/2</f>
        <v>22.049999999999997</v>
      </c>
      <c r="X163">
        <f>('Daily KBOS (2022-3)'!AH163+'Daily KBED (2022-3)'!AH163)/2</f>
        <v>23.049999999999997</v>
      </c>
      <c r="Y163">
        <f>('Daily KBOS (2022-3)'!AI163+'Daily KBED (2022-3)'!AI163)/2</f>
        <v>24.049999999999997</v>
      </c>
      <c r="Z163">
        <f>('Daily KBOS (2022-3)'!AJ163+'Daily KBED (2022-3)'!AJ163)/2</f>
        <v>25.049999999999997</v>
      </c>
      <c r="AA163">
        <f>('Daily KBOS (2022-3)'!AK163+'Daily KBED (2022-3)'!AK163)/2</f>
        <v>26.049999999999997</v>
      </c>
      <c r="AB163">
        <f>('Daily KBOS (2022-3)'!AL163+'Daily KBED (2022-3)'!AL163)/2</f>
        <v>27.049999999999997</v>
      </c>
      <c r="AC163">
        <f>('Daily KBOS (2022-3)'!AM163+'Daily KBED (2022-3)'!AM163)/2</f>
        <v>28.049999999999997</v>
      </c>
      <c r="AD163">
        <f>('Daily KBOS (2022-3)'!AN163+'Daily KBED (2022-3)'!AN163)/2</f>
        <v>29.049999999999997</v>
      </c>
      <c r="AE163">
        <f>('Daily KBOS (2022-3)'!AO163+'Daily KBED (2022-3)'!AO163)/2</f>
        <v>30.049999999999997</v>
      </c>
      <c r="AF163">
        <f>('Daily KBOS (2022-3)'!AP163+'Daily KBED (2022-3)'!AP163)/2</f>
        <v>31.049999999999997</v>
      </c>
      <c r="AG163">
        <f>('Daily KBOS (2022-3)'!AQ163+'Daily KBED (2022-3)'!AQ163)/2</f>
        <v>32.049999999999997</v>
      </c>
      <c r="AH163">
        <f>('Daily KBOS (2022-3)'!AR163+'Daily KBED (2022-3)'!AR163)/2</f>
        <v>33.049999999999997</v>
      </c>
    </row>
    <row r="164" spans="1:34" x14ac:dyDescent="0.25">
      <c r="A164" s="1">
        <v>44930</v>
      </c>
      <c r="B164">
        <f>('Daily KBOS (2022-3)'!B164+'Daily KBED (2022-3)'!B164)/2</f>
        <v>0</v>
      </c>
      <c r="C164">
        <f>('Daily KBOS (2022-3)'!C164+'Daily KBED (2022-3)'!C164)/2</f>
        <v>0.15</v>
      </c>
      <c r="D164">
        <f>('Daily KBOS (2022-3)'!D164+'Daily KBED (2022-3)'!D164)/2</f>
        <v>0.55000000000000004</v>
      </c>
      <c r="E164">
        <f>('Daily KBOS (2022-3)'!E164+'Daily KBED (2022-3)'!E164)/2</f>
        <v>0.95000000000000007</v>
      </c>
      <c r="F164">
        <f>('Daily KBOS (2022-3)'!F164+'Daily KBED (2022-3)'!F164)/2</f>
        <v>1.35</v>
      </c>
      <c r="G164">
        <f>('Daily KBOS (2022-3)'!G164+'Daily KBED (2022-3)'!G164)/2</f>
        <v>1.95</v>
      </c>
      <c r="H164">
        <f>('Daily KBOS (2022-3)'!H164+'Daily KBED (2022-3)'!H164)/2</f>
        <v>2.8</v>
      </c>
      <c r="I164">
        <f>('Daily KBOS (2022-3)'!I164+'Daily KBED (2022-3)'!I164)/2</f>
        <v>3.75</v>
      </c>
      <c r="J164">
        <f>('Daily KBOS (2022-3)'!J164+'Daily KBED (2022-3)'!J164)/2</f>
        <v>4.75</v>
      </c>
      <c r="K164">
        <f>('Daily KBOS (2022-3)'!K164+'Daily KBED (2022-3)'!K164)/2</f>
        <v>5.75</v>
      </c>
      <c r="L164">
        <f>('Daily KBOS (2022-3)'!L164+'Daily KBED (2022-3)'!L164)/2</f>
        <v>6.75</v>
      </c>
      <c r="M164">
        <f>('Daily KBOS (2022-3)'!M164+'Daily KBED (2022-3)'!M164)/2</f>
        <v>7.75</v>
      </c>
      <c r="N164">
        <f>('Daily KBOS (2022-3)'!N164+'Daily KBED (2022-3)'!N164)/2</f>
        <v>8.75</v>
      </c>
      <c r="O164">
        <f>('Daily KBOS (2022-3)'!T164+'Daily KBED (2022-3)'!T164)/2</f>
        <v>9.75</v>
      </c>
      <c r="P164">
        <f>('Daily KBOS (2022-3)'!U164+'Daily KBED (2022-3)'!U164)/2</f>
        <v>10.75</v>
      </c>
      <c r="Q164">
        <f>('Daily KBOS (2022-3)'!V164+'Daily KBED (2022-3)'!V164)/2</f>
        <v>11.75</v>
      </c>
      <c r="R164">
        <f>('Daily KBOS (2022-3)'!W164+'Daily KBED (2022-3)'!W164)/2</f>
        <v>12.75</v>
      </c>
      <c r="S164">
        <f>('Daily KBOS (2022-3)'!X164+'Daily KBED (2022-3)'!X164)/2</f>
        <v>13.75</v>
      </c>
      <c r="T164">
        <f>('Daily KBOS (2022-3)'!Y164+'Daily KBED (2022-3)'!Y164)/2</f>
        <v>14.75</v>
      </c>
      <c r="U164">
        <f>('Daily KBOS (2022-3)'!Z164+'Daily KBED (2022-3)'!Z164)/2</f>
        <v>15.75</v>
      </c>
      <c r="V164">
        <f>('Daily KBOS (2022-3)'!AA164+'Daily KBED (2022-3)'!AA164)/2</f>
        <v>16.75</v>
      </c>
      <c r="W164">
        <f>('Daily KBOS (2022-3)'!AG164+'Daily KBED (2022-3)'!AG164)/2</f>
        <v>17.75</v>
      </c>
      <c r="X164">
        <f>('Daily KBOS (2022-3)'!AH164+'Daily KBED (2022-3)'!AH164)/2</f>
        <v>18.75</v>
      </c>
      <c r="Y164">
        <f>('Daily KBOS (2022-3)'!AI164+'Daily KBED (2022-3)'!AI164)/2</f>
        <v>19.75</v>
      </c>
      <c r="Z164">
        <f>('Daily KBOS (2022-3)'!AJ164+'Daily KBED (2022-3)'!AJ164)/2</f>
        <v>20.75</v>
      </c>
      <c r="AA164">
        <f>('Daily KBOS (2022-3)'!AK164+'Daily KBED (2022-3)'!AK164)/2</f>
        <v>21.75</v>
      </c>
      <c r="AB164">
        <f>('Daily KBOS (2022-3)'!AL164+'Daily KBED (2022-3)'!AL164)/2</f>
        <v>22.75</v>
      </c>
      <c r="AC164">
        <f>('Daily KBOS (2022-3)'!AM164+'Daily KBED (2022-3)'!AM164)/2</f>
        <v>23.75</v>
      </c>
      <c r="AD164">
        <f>('Daily KBOS (2022-3)'!AN164+'Daily KBED (2022-3)'!AN164)/2</f>
        <v>24.75</v>
      </c>
      <c r="AE164">
        <f>('Daily KBOS (2022-3)'!AO164+'Daily KBED (2022-3)'!AO164)/2</f>
        <v>25.75</v>
      </c>
      <c r="AF164">
        <f>('Daily KBOS (2022-3)'!AP164+'Daily KBED (2022-3)'!AP164)/2</f>
        <v>26.75</v>
      </c>
      <c r="AG164">
        <f>('Daily KBOS (2022-3)'!AQ164+'Daily KBED (2022-3)'!AQ164)/2</f>
        <v>27.75</v>
      </c>
      <c r="AH164">
        <f>('Daily KBOS (2022-3)'!AR164+'Daily KBED (2022-3)'!AR164)/2</f>
        <v>28.75</v>
      </c>
    </row>
    <row r="165" spans="1:34" x14ac:dyDescent="0.25">
      <c r="A165" s="1">
        <v>44931</v>
      </c>
      <c r="B165">
        <f>('Daily KBOS (2022-3)'!B165+'Daily KBED (2022-3)'!B165)/2</f>
        <v>0.9</v>
      </c>
      <c r="C165">
        <f>('Daily KBOS (2022-3)'!C165+'Daily KBED (2022-3)'!C165)/2</f>
        <v>1.4</v>
      </c>
      <c r="D165">
        <f>('Daily KBOS (2022-3)'!D165+'Daily KBED (2022-3)'!D165)/2</f>
        <v>1.95</v>
      </c>
      <c r="E165">
        <f>('Daily KBOS (2022-3)'!E165+'Daily KBED (2022-3)'!E165)/2</f>
        <v>2.6</v>
      </c>
      <c r="F165">
        <f>('Daily KBOS (2022-3)'!F165+'Daily KBED (2022-3)'!F165)/2</f>
        <v>3.3499999999999996</v>
      </c>
      <c r="G165">
        <f>('Daily KBOS (2022-3)'!G165+'Daily KBED (2022-3)'!G165)/2</f>
        <v>4.0999999999999996</v>
      </c>
      <c r="H165">
        <f>('Daily KBOS (2022-3)'!H165+'Daily KBED (2022-3)'!H165)/2</f>
        <v>4.9499999999999993</v>
      </c>
      <c r="I165">
        <f>('Daily KBOS (2022-3)'!I165+'Daily KBED (2022-3)'!I165)/2</f>
        <v>5.9</v>
      </c>
      <c r="J165">
        <f>('Daily KBOS (2022-3)'!J165+'Daily KBED (2022-3)'!J165)/2</f>
        <v>6.9</v>
      </c>
      <c r="K165">
        <f>('Daily KBOS (2022-3)'!K165+'Daily KBED (2022-3)'!K165)/2</f>
        <v>7.8999999999999995</v>
      </c>
      <c r="L165">
        <f>('Daily KBOS (2022-3)'!L165+'Daily KBED (2022-3)'!L165)/2</f>
        <v>8.8999999999999986</v>
      </c>
      <c r="M165">
        <f>('Daily KBOS (2022-3)'!M165+'Daily KBED (2022-3)'!M165)/2</f>
        <v>9.8999999999999986</v>
      </c>
      <c r="N165">
        <f>('Daily KBOS (2022-3)'!N165+'Daily KBED (2022-3)'!N165)/2</f>
        <v>10.899999999999999</v>
      </c>
      <c r="O165">
        <f>('Daily KBOS (2022-3)'!T165+'Daily KBED (2022-3)'!T165)/2</f>
        <v>11.899999999999999</v>
      </c>
      <c r="P165">
        <f>('Daily KBOS (2022-3)'!U165+'Daily KBED (2022-3)'!U165)/2</f>
        <v>12.899999999999999</v>
      </c>
      <c r="Q165">
        <f>('Daily KBOS (2022-3)'!V165+'Daily KBED (2022-3)'!V165)/2</f>
        <v>13.899999999999999</v>
      </c>
      <c r="R165">
        <f>('Daily KBOS (2022-3)'!W165+'Daily KBED (2022-3)'!W165)/2</f>
        <v>14.899999999999999</v>
      </c>
      <c r="S165">
        <f>('Daily KBOS (2022-3)'!X165+'Daily KBED (2022-3)'!X165)/2</f>
        <v>15.899999999999999</v>
      </c>
      <c r="T165">
        <f>('Daily KBOS (2022-3)'!Y165+'Daily KBED (2022-3)'!Y165)/2</f>
        <v>16.899999999999999</v>
      </c>
      <c r="U165">
        <f>('Daily KBOS (2022-3)'!Z165+'Daily KBED (2022-3)'!Z165)/2</f>
        <v>17.899999999999999</v>
      </c>
      <c r="V165">
        <f>('Daily KBOS (2022-3)'!AA165+'Daily KBED (2022-3)'!AA165)/2</f>
        <v>18.899999999999999</v>
      </c>
      <c r="W165">
        <f>('Daily KBOS (2022-3)'!AG165+'Daily KBED (2022-3)'!AG165)/2</f>
        <v>19.899999999999999</v>
      </c>
      <c r="X165">
        <f>('Daily KBOS (2022-3)'!AH165+'Daily KBED (2022-3)'!AH165)/2</f>
        <v>20.9</v>
      </c>
      <c r="Y165">
        <f>('Daily KBOS (2022-3)'!AI165+'Daily KBED (2022-3)'!AI165)/2</f>
        <v>21.9</v>
      </c>
      <c r="Z165">
        <f>('Daily KBOS (2022-3)'!AJ165+'Daily KBED (2022-3)'!AJ165)/2</f>
        <v>22.9</v>
      </c>
      <c r="AA165">
        <f>('Daily KBOS (2022-3)'!AK165+'Daily KBED (2022-3)'!AK165)/2</f>
        <v>23.9</v>
      </c>
      <c r="AB165">
        <f>('Daily KBOS (2022-3)'!AL165+'Daily KBED (2022-3)'!AL165)/2</f>
        <v>24.9</v>
      </c>
      <c r="AC165">
        <f>('Daily KBOS (2022-3)'!AM165+'Daily KBED (2022-3)'!AM165)/2</f>
        <v>25.9</v>
      </c>
      <c r="AD165">
        <f>('Daily KBOS (2022-3)'!AN165+'Daily KBED (2022-3)'!AN165)/2</f>
        <v>26.9</v>
      </c>
      <c r="AE165">
        <f>('Daily KBOS (2022-3)'!AO165+'Daily KBED (2022-3)'!AO165)/2</f>
        <v>27.9</v>
      </c>
      <c r="AF165">
        <f>('Daily KBOS (2022-3)'!AP165+'Daily KBED (2022-3)'!AP165)/2</f>
        <v>28.9</v>
      </c>
      <c r="AG165">
        <f>('Daily KBOS (2022-3)'!AQ165+'Daily KBED (2022-3)'!AQ165)/2</f>
        <v>29.9</v>
      </c>
      <c r="AH165">
        <f>('Daily KBOS (2022-3)'!AR165+'Daily KBED (2022-3)'!AR165)/2</f>
        <v>30.9</v>
      </c>
    </row>
    <row r="166" spans="1:34" x14ac:dyDescent="0.25">
      <c r="A166" s="1">
        <v>44932</v>
      </c>
      <c r="B166">
        <f>('Daily KBOS (2022-3)'!B166+'Daily KBED (2022-3)'!B166)/2</f>
        <v>4.8</v>
      </c>
      <c r="C166">
        <f>('Daily KBOS (2022-3)'!C166+'Daily KBED (2022-3)'!C166)/2</f>
        <v>5.8</v>
      </c>
      <c r="D166">
        <f>('Daily KBOS (2022-3)'!D166+'Daily KBED (2022-3)'!D166)/2</f>
        <v>6.8</v>
      </c>
      <c r="E166">
        <f>('Daily KBOS (2022-3)'!E166+'Daily KBED (2022-3)'!E166)/2</f>
        <v>7.8</v>
      </c>
      <c r="F166">
        <f>('Daily KBOS (2022-3)'!F166+'Daily KBED (2022-3)'!F166)/2</f>
        <v>8.8000000000000007</v>
      </c>
      <c r="G166">
        <f>('Daily KBOS (2022-3)'!G166+'Daily KBED (2022-3)'!G166)/2</f>
        <v>9.8000000000000007</v>
      </c>
      <c r="H166">
        <f>('Daily KBOS (2022-3)'!H166+'Daily KBED (2022-3)'!H166)/2</f>
        <v>10.8</v>
      </c>
      <c r="I166">
        <f>('Daily KBOS (2022-3)'!I166+'Daily KBED (2022-3)'!I166)/2</f>
        <v>11.8</v>
      </c>
      <c r="J166">
        <f>('Daily KBOS (2022-3)'!J166+'Daily KBED (2022-3)'!J166)/2</f>
        <v>12.8</v>
      </c>
      <c r="K166">
        <f>('Daily KBOS (2022-3)'!K166+'Daily KBED (2022-3)'!K166)/2</f>
        <v>13.8</v>
      </c>
      <c r="L166">
        <f>('Daily KBOS (2022-3)'!L166+'Daily KBED (2022-3)'!L166)/2</f>
        <v>14.8</v>
      </c>
      <c r="M166">
        <f>('Daily KBOS (2022-3)'!M166+'Daily KBED (2022-3)'!M166)/2</f>
        <v>15.8</v>
      </c>
      <c r="N166">
        <f>('Daily KBOS (2022-3)'!N166+'Daily KBED (2022-3)'!N166)/2</f>
        <v>16.8</v>
      </c>
      <c r="O166">
        <f>('Daily KBOS (2022-3)'!T166+'Daily KBED (2022-3)'!T166)/2</f>
        <v>17.8</v>
      </c>
      <c r="P166">
        <f>('Daily KBOS (2022-3)'!U166+'Daily KBED (2022-3)'!U166)/2</f>
        <v>18.8</v>
      </c>
      <c r="Q166">
        <f>('Daily KBOS (2022-3)'!V166+'Daily KBED (2022-3)'!V166)/2</f>
        <v>19.8</v>
      </c>
      <c r="R166">
        <f>('Daily KBOS (2022-3)'!W166+'Daily KBED (2022-3)'!W166)/2</f>
        <v>20.8</v>
      </c>
      <c r="S166">
        <f>('Daily KBOS (2022-3)'!X166+'Daily KBED (2022-3)'!X166)/2</f>
        <v>21.8</v>
      </c>
      <c r="T166">
        <f>('Daily KBOS (2022-3)'!Y166+'Daily KBED (2022-3)'!Y166)/2</f>
        <v>22.8</v>
      </c>
      <c r="U166">
        <f>('Daily KBOS (2022-3)'!Z166+'Daily KBED (2022-3)'!Z166)/2</f>
        <v>23.8</v>
      </c>
      <c r="V166">
        <f>('Daily KBOS (2022-3)'!AA166+'Daily KBED (2022-3)'!AA166)/2</f>
        <v>24.8</v>
      </c>
      <c r="W166">
        <f>('Daily KBOS (2022-3)'!AG166+'Daily KBED (2022-3)'!AG166)/2</f>
        <v>25.8</v>
      </c>
      <c r="X166">
        <f>('Daily KBOS (2022-3)'!AH166+'Daily KBED (2022-3)'!AH166)/2</f>
        <v>26.8</v>
      </c>
      <c r="Y166">
        <f>('Daily KBOS (2022-3)'!AI166+'Daily KBED (2022-3)'!AI166)/2</f>
        <v>27.8</v>
      </c>
      <c r="Z166">
        <f>('Daily KBOS (2022-3)'!AJ166+'Daily KBED (2022-3)'!AJ166)/2</f>
        <v>28.8</v>
      </c>
      <c r="AA166">
        <f>('Daily KBOS (2022-3)'!AK166+'Daily KBED (2022-3)'!AK166)/2</f>
        <v>29.8</v>
      </c>
      <c r="AB166">
        <f>('Daily KBOS (2022-3)'!AL166+'Daily KBED (2022-3)'!AL166)/2</f>
        <v>30.8</v>
      </c>
      <c r="AC166">
        <f>('Daily KBOS (2022-3)'!AM166+'Daily KBED (2022-3)'!AM166)/2</f>
        <v>31.8</v>
      </c>
      <c r="AD166">
        <f>('Daily KBOS (2022-3)'!AN166+'Daily KBED (2022-3)'!AN166)/2</f>
        <v>32.799999999999997</v>
      </c>
      <c r="AE166">
        <f>('Daily KBOS (2022-3)'!AO166+'Daily KBED (2022-3)'!AO166)/2</f>
        <v>33.799999999999997</v>
      </c>
      <c r="AF166">
        <f>('Daily KBOS (2022-3)'!AP166+'Daily KBED (2022-3)'!AP166)/2</f>
        <v>34.799999999999997</v>
      </c>
      <c r="AG166">
        <f>('Daily KBOS (2022-3)'!AQ166+'Daily KBED (2022-3)'!AQ166)/2</f>
        <v>35.799999999999997</v>
      </c>
      <c r="AH166">
        <f>('Daily KBOS (2022-3)'!AR166+'Daily KBED (2022-3)'!AR166)/2</f>
        <v>36.799999999999997</v>
      </c>
    </row>
    <row r="167" spans="1:34" x14ac:dyDescent="0.25">
      <c r="A167" s="1">
        <v>44933</v>
      </c>
      <c r="B167">
        <f>('Daily KBOS (2022-3)'!B167+'Daily KBED (2022-3)'!B167)/2</f>
        <v>3.3</v>
      </c>
      <c r="C167">
        <f>('Daily KBOS (2022-3)'!C167+'Daily KBED (2022-3)'!C167)/2</f>
        <v>4</v>
      </c>
      <c r="D167">
        <f>('Daily KBOS (2022-3)'!D167+'Daily KBED (2022-3)'!D167)/2</f>
        <v>4.75</v>
      </c>
      <c r="E167">
        <f>('Daily KBOS (2022-3)'!E167+'Daily KBED (2022-3)'!E167)/2</f>
        <v>5.6</v>
      </c>
      <c r="F167">
        <f>('Daily KBOS (2022-3)'!F167+'Daily KBED (2022-3)'!F167)/2</f>
        <v>6.5</v>
      </c>
      <c r="G167">
        <f>('Daily KBOS (2022-3)'!G167+'Daily KBED (2022-3)'!G167)/2</f>
        <v>7.5</v>
      </c>
      <c r="H167">
        <f>('Daily KBOS (2022-3)'!H167+'Daily KBED (2022-3)'!H167)/2</f>
        <v>8.5</v>
      </c>
      <c r="I167">
        <f>('Daily KBOS (2022-3)'!I167+'Daily KBED (2022-3)'!I167)/2</f>
        <v>9.5</v>
      </c>
      <c r="J167">
        <f>('Daily KBOS (2022-3)'!J167+'Daily KBED (2022-3)'!J167)/2</f>
        <v>10.5</v>
      </c>
      <c r="K167">
        <f>('Daily KBOS (2022-3)'!K167+'Daily KBED (2022-3)'!K167)/2</f>
        <v>11.5</v>
      </c>
      <c r="L167">
        <f>('Daily KBOS (2022-3)'!L167+'Daily KBED (2022-3)'!L167)/2</f>
        <v>12.5</v>
      </c>
      <c r="M167">
        <f>('Daily KBOS (2022-3)'!M167+'Daily KBED (2022-3)'!M167)/2</f>
        <v>13.5</v>
      </c>
      <c r="N167">
        <f>('Daily KBOS (2022-3)'!N167+'Daily KBED (2022-3)'!N167)/2</f>
        <v>14.5</v>
      </c>
      <c r="O167">
        <f>('Daily KBOS (2022-3)'!T167+'Daily KBED (2022-3)'!T167)/2</f>
        <v>15.5</v>
      </c>
      <c r="P167">
        <f>('Daily KBOS (2022-3)'!U167+'Daily KBED (2022-3)'!U167)/2</f>
        <v>16.5</v>
      </c>
      <c r="Q167">
        <f>('Daily KBOS (2022-3)'!V167+'Daily KBED (2022-3)'!V167)/2</f>
        <v>17.5</v>
      </c>
      <c r="R167">
        <f>('Daily KBOS (2022-3)'!W167+'Daily KBED (2022-3)'!W167)/2</f>
        <v>18.5</v>
      </c>
      <c r="S167">
        <f>('Daily KBOS (2022-3)'!X167+'Daily KBED (2022-3)'!X167)/2</f>
        <v>19.5</v>
      </c>
      <c r="T167">
        <f>('Daily KBOS (2022-3)'!Y167+'Daily KBED (2022-3)'!Y167)/2</f>
        <v>20.5</v>
      </c>
      <c r="U167">
        <f>('Daily KBOS (2022-3)'!Z167+'Daily KBED (2022-3)'!Z167)/2</f>
        <v>21.5</v>
      </c>
      <c r="V167">
        <f>('Daily KBOS (2022-3)'!AA167+'Daily KBED (2022-3)'!AA167)/2</f>
        <v>22.5</v>
      </c>
      <c r="W167">
        <f>('Daily KBOS (2022-3)'!AG167+'Daily KBED (2022-3)'!AG167)/2</f>
        <v>23.5</v>
      </c>
      <c r="X167">
        <f>('Daily KBOS (2022-3)'!AH167+'Daily KBED (2022-3)'!AH167)/2</f>
        <v>24.5</v>
      </c>
      <c r="Y167">
        <f>('Daily KBOS (2022-3)'!AI167+'Daily KBED (2022-3)'!AI167)/2</f>
        <v>25.5</v>
      </c>
      <c r="Z167">
        <f>('Daily KBOS (2022-3)'!AJ167+'Daily KBED (2022-3)'!AJ167)/2</f>
        <v>26.5</v>
      </c>
      <c r="AA167">
        <f>('Daily KBOS (2022-3)'!AK167+'Daily KBED (2022-3)'!AK167)/2</f>
        <v>27.5</v>
      </c>
      <c r="AB167">
        <f>('Daily KBOS (2022-3)'!AL167+'Daily KBED (2022-3)'!AL167)/2</f>
        <v>28.5</v>
      </c>
      <c r="AC167">
        <f>('Daily KBOS (2022-3)'!AM167+'Daily KBED (2022-3)'!AM167)/2</f>
        <v>29.5</v>
      </c>
      <c r="AD167">
        <f>('Daily KBOS (2022-3)'!AN167+'Daily KBED (2022-3)'!AN167)/2</f>
        <v>30.5</v>
      </c>
      <c r="AE167">
        <f>('Daily KBOS (2022-3)'!AO167+'Daily KBED (2022-3)'!AO167)/2</f>
        <v>31.5</v>
      </c>
      <c r="AF167">
        <f>('Daily KBOS (2022-3)'!AP167+'Daily KBED (2022-3)'!AP167)/2</f>
        <v>32.5</v>
      </c>
      <c r="AG167">
        <f>('Daily KBOS (2022-3)'!AQ167+'Daily KBED (2022-3)'!AQ167)/2</f>
        <v>33.5</v>
      </c>
      <c r="AH167">
        <f>('Daily KBOS (2022-3)'!AR167+'Daily KBED (2022-3)'!AR167)/2</f>
        <v>34.5</v>
      </c>
    </row>
    <row r="168" spans="1:34" x14ac:dyDescent="0.25">
      <c r="A168" s="1">
        <v>44934</v>
      </c>
      <c r="B168">
        <f>('Daily KBOS (2022-3)'!B168+'Daily KBED (2022-3)'!B168)/2</f>
        <v>8.85</v>
      </c>
      <c r="C168">
        <f>('Daily KBOS (2022-3)'!C168+'Daily KBED (2022-3)'!C168)/2</f>
        <v>9.85</v>
      </c>
      <c r="D168">
        <f>('Daily KBOS (2022-3)'!D168+'Daily KBED (2022-3)'!D168)/2</f>
        <v>10.85</v>
      </c>
      <c r="E168">
        <f>('Daily KBOS (2022-3)'!E168+'Daily KBED (2022-3)'!E168)/2</f>
        <v>11.85</v>
      </c>
      <c r="F168">
        <f>('Daily KBOS (2022-3)'!F168+'Daily KBED (2022-3)'!F168)/2</f>
        <v>12.85</v>
      </c>
      <c r="G168">
        <f>('Daily KBOS (2022-3)'!G168+'Daily KBED (2022-3)'!G168)/2</f>
        <v>13.85</v>
      </c>
      <c r="H168">
        <f>('Daily KBOS (2022-3)'!H168+'Daily KBED (2022-3)'!H168)/2</f>
        <v>14.85</v>
      </c>
      <c r="I168">
        <f>('Daily KBOS (2022-3)'!I168+'Daily KBED (2022-3)'!I168)/2</f>
        <v>15.85</v>
      </c>
      <c r="J168">
        <f>('Daily KBOS (2022-3)'!J168+'Daily KBED (2022-3)'!J168)/2</f>
        <v>16.850000000000001</v>
      </c>
      <c r="K168">
        <f>('Daily KBOS (2022-3)'!K168+'Daily KBED (2022-3)'!K168)/2</f>
        <v>17.850000000000001</v>
      </c>
      <c r="L168">
        <f>('Daily KBOS (2022-3)'!L168+'Daily KBED (2022-3)'!L168)/2</f>
        <v>18.850000000000001</v>
      </c>
      <c r="M168">
        <f>('Daily KBOS (2022-3)'!M168+'Daily KBED (2022-3)'!M168)/2</f>
        <v>19.850000000000001</v>
      </c>
      <c r="N168">
        <f>('Daily KBOS (2022-3)'!N168+'Daily KBED (2022-3)'!N168)/2</f>
        <v>20.85</v>
      </c>
      <c r="O168">
        <f>('Daily KBOS (2022-3)'!T168+'Daily KBED (2022-3)'!T168)/2</f>
        <v>21.85</v>
      </c>
      <c r="P168">
        <f>('Daily KBOS (2022-3)'!U168+'Daily KBED (2022-3)'!U168)/2</f>
        <v>22.85</v>
      </c>
      <c r="Q168">
        <f>('Daily KBOS (2022-3)'!V168+'Daily KBED (2022-3)'!V168)/2</f>
        <v>23.85</v>
      </c>
      <c r="R168">
        <f>('Daily KBOS (2022-3)'!W168+'Daily KBED (2022-3)'!W168)/2</f>
        <v>24.85</v>
      </c>
      <c r="S168">
        <f>('Daily KBOS (2022-3)'!X168+'Daily KBED (2022-3)'!X168)/2</f>
        <v>25.85</v>
      </c>
      <c r="T168">
        <f>('Daily KBOS (2022-3)'!Y168+'Daily KBED (2022-3)'!Y168)/2</f>
        <v>26.85</v>
      </c>
      <c r="U168">
        <f>('Daily KBOS (2022-3)'!Z168+'Daily KBED (2022-3)'!Z168)/2</f>
        <v>27.85</v>
      </c>
      <c r="V168">
        <f>('Daily KBOS (2022-3)'!AA168+'Daily KBED (2022-3)'!AA168)/2</f>
        <v>28.85</v>
      </c>
      <c r="W168">
        <f>('Daily KBOS (2022-3)'!AG168+'Daily KBED (2022-3)'!AG168)/2</f>
        <v>29.85</v>
      </c>
      <c r="X168">
        <f>('Daily KBOS (2022-3)'!AH168+'Daily KBED (2022-3)'!AH168)/2</f>
        <v>30.85</v>
      </c>
      <c r="Y168">
        <f>('Daily KBOS (2022-3)'!AI168+'Daily KBED (2022-3)'!AI168)/2</f>
        <v>31.85</v>
      </c>
      <c r="Z168">
        <f>('Daily KBOS (2022-3)'!AJ168+'Daily KBED (2022-3)'!AJ168)/2</f>
        <v>32.85</v>
      </c>
      <c r="AA168">
        <f>('Daily KBOS (2022-3)'!AK168+'Daily KBED (2022-3)'!AK168)/2</f>
        <v>33.85</v>
      </c>
      <c r="AB168">
        <f>('Daily KBOS (2022-3)'!AL168+'Daily KBED (2022-3)'!AL168)/2</f>
        <v>34.85</v>
      </c>
      <c r="AC168">
        <f>('Daily KBOS (2022-3)'!AM168+'Daily KBED (2022-3)'!AM168)/2</f>
        <v>35.85</v>
      </c>
      <c r="AD168">
        <f>('Daily KBOS (2022-3)'!AN168+'Daily KBED (2022-3)'!AN168)/2</f>
        <v>36.85</v>
      </c>
      <c r="AE168">
        <f>('Daily KBOS (2022-3)'!AO168+'Daily KBED (2022-3)'!AO168)/2</f>
        <v>37.85</v>
      </c>
      <c r="AF168">
        <f>('Daily KBOS (2022-3)'!AP168+'Daily KBED (2022-3)'!AP168)/2</f>
        <v>38.85</v>
      </c>
      <c r="AG168">
        <f>('Daily KBOS (2022-3)'!AQ168+'Daily KBED (2022-3)'!AQ168)/2</f>
        <v>39.85</v>
      </c>
      <c r="AH168">
        <f>('Daily KBOS (2022-3)'!AR168+'Daily KBED (2022-3)'!AR168)/2</f>
        <v>40.85</v>
      </c>
    </row>
    <row r="169" spans="1:34" x14ac:dyDescent="0.25">
      <c r="A169" s="1">
        <v>44935</v>
      </c>
      <c r="B169">
        <f>('Daily KBOS (2022-3)'!B169+'Daily KBED (2022-3)'!B169)/2</f>
        <v>4.95</v>
      </c>
      <c r="C169">
        <f>('Daily KBOS (2022-3)'!C169+'Daily KBED (2022-3)'!C169)/2</f>
        <v>5.75</v>
      </c>
      <c r="D169">
        <f>('Daily KBOS (2022-3)'!D169+'Daily KBED (2022-3)'!D169)/2</f>
        <v>6.6</v>
      </c>
      <c r="E169">
        <f>('Daily KBOS (2022-3)'!E169+'Daily KBED (2022-3)'!E169)/2</f>
        <v>7.45</v>
      </c>
      <c r="F169">
        <f>('Daily KBOS (2022-3)'!F169+'Daily KBED (2022-3)'!F169)/2</f>
        <v>8.4</v>
      </c>
      <c r="G169">
        <f>('Daily KBOS (2022-3)'!G169+'Daily KBED (2022-3)'!G169)/2</f>
        <v>9.4</v>
      </c>
      <c r="H169">
        <f>('Daily KBOS (2022-3)'!H169+'Daily KBED (2022-3)'!H169)/2</f>
        <v>10.4</v>
      </c>
      <c r="I169">
        <f>('Daily KBOS (2022-3)'!I169+'Daily KBED (2022-3)'!I169)/2</f>
        <v>11.4</v>
      </c>
      <c r="J169">
        <f>('Daily KBOS (2022-3)'!J169+'Daily KBED (2022-3)'!J169)/2</f>
        <v>12.4</v>
      </c>
      <c r="K169">
        <f>('Daily KBOS (2022-3)'!K169+'Daily KBED (2022-3)'!K169)/2</f>
        <v>13.4</v>
      </c>
      <c r="L169">
        <f>('Daily KBOS (2022-3)'!L169+'Daily KBED (2022-3)'!L169)/2</f>
        <v>14.4</v>
      </c>
      <c r="M169">
        <f>('Daily KBOS (2022-3)'!M169+'Daily KBED (2022-3)'!M169)/2</f>
        <v>15.399999999999999</v>
      </c>
      <c r="N169">
        <f>('Daily KBOS (2022-3)'!N169+'Daily KBED (2022-3)'!N169)/2</f>
        <v>16.399999999999999</v>
      </c>
      <c r="O169">
        <f>('Daily KBOS (2022-3)'!T169+'Daily KBED (2022-3)'!T169)/2</f>
        <v>17.399999999999999</v>
      </c>
      <c r="P169">
        <f>('Daily KBOS (2022-3)'!U169+'Daily KBED (2022-3)'!U169)/2</f>
        <v>18.399999999999999</v>
      </c>
      <c r="Q169">
        <f>('Daily KBOS (2022-3)'!V169+'Daily KBED (2022-3)'!V169)/2</f>
        <v>19.399999999999999</v>
      </c>
      <c r="R169">
        <f>('Daily KBOS (2022-3)'!W169+'Daily KBED (2022-3)'!W169)/2</f>
        <v>20.399999999999999</v>
      </c>
      <c r="S169">
        <f>('Daily KBOS (2022-3)'!X169+'Daily KBED (2022-3)'!X169)/2</f>
        <v>21.4</v>
      </c>
      <c r="T169">
        <f>('Daily KBOS (2022-3)'!Y169+'Daily KBED (2022-3)'!Y169)/2</f>
        <v>22.4</v>
      </c>
      <c r="U169">
        <f>('Daily KBOS (2022-3)'!Z169+'Daily KBED (2022-3)'!Z169)/2</f>
        <v>23.4</v>
      </c>
      <c r="V169">
        <f>('Daily KBOS (2022-3)'!AA169+'Daily KBED (2022-3)'!AA169)/2</f>
        <v>24.4</v>
      </c>
      <c r="W169">
        <f>('Daily KBOS (2022-3)'!AG169+'Daily KBED (2022-3)'!AG169)/2</f>
        <v>25.4</v>
      </c>
      <c r="X169">
        <f>('Daily KBOS (2022-3)'!AH169+'Daily KBED (2022-3)'!AH169)/2</f>
        <v>26.4</v>
      </c>
      <c r="Y169">
        <f>('Daily KBOS (2022-3)'!AI169+'Daily KBED (2022-3)'!AI169)/2</f>
        <v>27.4</v>
      </c>
      <c r="Z169">
        <f>('Daily KBOS (2022-3)'!AJ169+'Daily KBED (2022-3)'!AJ169)/2</f>
        <v>28.4</v>
      </c>
      <c r="AA169">
        <f>('Daily KBOS (2022-3)'!AK169+'Daily KBED (2022-3)'!AK169)/2</f>
        <v>29.4</v>
      </c>
      <c r="AB169">
        <f>('Daily KBOS (2022-3)'!AL169+'Daily KBED (2022-3)'!AL169)/2</f>
        <v>30.4</v>
      </c>
      <c r="AC169">
        <f>('Daily KBOS (2022-3)'!AM169+'Daily KBED (2022-3)'!AM169)/2</f>
        <v>31.4</v>
      </c>
      <c r="AD169">
        <f>('Daily KBOS (2022-3)'!AN169+'Daily KBED (2022-3)'!AN169)/2</f>
        <v>32.4</v>
      </c>
      <c r="AE169">
        <f>('Daily KBOS (2022-3)'!AO169+'Daily KBED (2022-3)'!AO169)/2</f>
        <v>33.4</v>
      </c>
      <c r="AF169">
        <f>('Daily KBOS (2022-3)'!AP169+'Daily KBED (2022-3)'!AP169)/2</f>
        <v>34.4</v>
      </c>
      <c r="AG169">
        <f>('Daily KBOS (2022-3)'!AQ169+'Daily KBED (2022-3)'!AQ169)/2</f>
        <v>35.4</v>
      </c>
      <c r="AH169">
        <f>('Daily KBOS (2022-3)'!AR169+'Daily KBED (2022-3)'!AR169)/2</f>
        <v>36.4</v>
      </c>
    </row>
    <row r="170" spans="1:34" x14ac:dyDescent="0.25">
      <c r="A170" s="1">
        <v>44936</v>
      </c>
      <c r="B170">
        <f>('Daily KBOS (2022-3)'!B170+'Daily KBED (2022-3)'!B170)/2</f>
        <v>4.3499999999999996</v>
      </c>
      <c r="C170">
        <f>('Daily KBOS (2022-3)'!C170+'Daily KBED (2022-3)'!C170)/2</f>
        <v>5.15</v>
      </c>
      <c r="D170">
        <f>('Daily KBOS (2022-3)'!D170+'Daily KBED (2022-3)'!D170)/2</f>
        <v>6</v>
      </c>
      <c r="E170">
        <f>('Daily KBOS (2022-3)'!E170+'Daily KBED (2022-3)'!E170)/2</f>
        <v>6.95</v>
      </c>
      <c r="F170">
        <f>('Daily KBOS (2022-3)'!F170+'Daily KBED (2022-3)'!F170)/2</f>
        <v>7.9499999999999993</v>
      </c>
      <c r="G170">
        <f>('Daily KBOS (2022-3)'!G170+'Daily KBED (2022-3)'!G170)/2</f>
        <v>8.9499999999999993</v>
      </c>
      <c r="H170">
        <f>('Daily KBOS (2022-3)'!H170+'Daily KBED (2022-3)'!H170)/2</f>
        <v>9.9499999999999993</v>
      </c>
      <c r="I170">
        <f>('Daily KBOS (2022-3)'!I170+'Daily KBED (2022-3)'!I170)/2</f>
        <v>10.95</v>
      </c>
      <c r="J170">
        <f>('Daily KBOS (2022-3)'!J170+'Daily KBED (2022-3)'!J170)/2</f>
        <v>11.95</v>
      </c>
      <c r="K170">
        <f>('Daily KBOS (2022-3)'!K170+'Daily KBED (2022-3)'!K170)/2</f>
        <v>12.95</v>
      </c>
      <c r="L170">
        <f>('Daily KBOS (2022-3)'!L170+'Daily KBED (2022-3)'!L170)/2</f>
        <v>13.95</v>
      </c>
      <c r="M170">
        <f>('Daily KBOS (2022-3)'!M170+'Daily KBED (2022-3)'!M170)/2</f>
        <v>14.95</v>
      </c>
      <c r="N170">
        <f>('Daily KBOS (2022-3)'!N170+'Daily KBED (2022-3)'!N170)/2</f>
        <v>15.95</v>
      </c>
      <c r="O170">
        <f>('Daily KBOS (2022-3)'!T170+'Daily KBED (2022-3)'!T170)/2</f>
        <v>16.95</v>
      </c>
      <c r="P170">
        <f>('Daily KBOS (2022-3)'!U170+'Daily KBED (2022-3)'!U170)/2</f>
        <v>17.95</v>
      </c>
      <c r="Q170">
        <f>('Daily KBOS (2022-3)'!V170+'Daily KBED (2022-3)'!V170)/2</f>
        <v>18.95</v>
      </c>
      <c r="R170">
        <f>('Daily KBOS (2022-3)'!W170+'Daily KBED (2022-3)'!W170)/2</f>
        <v>19.95</v>
      </c>
      <c r="S170">
        <f>('Daily KBOS (2022-3)'!X170+'Daily KBED (2022-3)'!X170)/2</f>
        <v>20.95</v>
      </c>
      <c r="T170">
        <f>('Daily KBOS (2022-3)'!Y170+'Daily KBED (2022-3)'!Y170)/2</f>
        <v>21.95</v>
      </c>
      <c r="U170">
        <f>('Daily KBOS (2022-3)'!Z170+'Daily KBED (2022-3)'!Z170)/2</f>
        <v>22.95</v>
      </c>
      <c r="V170">
        <f>('Daily KBOS (2022-3)'!AA170+'Daily KBED (2022-3)'!AA170)/2</f>
        <v>23.95</v>
      </c>
      <c r="W170">
        <f>('Daily KBOS (2022-3)'!AG170+'Daily KBED (2022-3)'!AG170)/2</f>
        <v>24.95</v>
      </c>
      <c r="X170">
        <f>('Daily KBOS (2022-3)'!AH170+'Daily KBED (2022-3)'!AH170)/2</f>
        <v>25.95</v>
      </c>
      <c r="Y170">
        <f>('Daily KBOS (2022-3)'!AI170+'Daily KBED (2022-3)'!AI170)/2</f>
        <v>26.95</v>
      </c>
      <c r="Z170">
        <f>('Daily KBOS (2022-3)'!AJ170+'Daily KBED (2022-3)'!AJ170)/2</f>
        <v>27.95</v>
      </c>
      <c r="AA170">
        <f>('Daily KBOS (2022-3)'!AK170+'Daily KBED (2022-3)'!AK170)/2</f>
        <v>28.95</v>
      </c>
      <c r="AB170">
        <f>('Daily KBOS (2022-3)'!AL170+'Daily KBED (2022-3)'!AL170)/2</f>
        <v>29.95</v>
      </c>
      <c r="AC170">
        <f>('Daily KBOS (2022-3)'!AM170+'Daily KBED (2022-3)'!AM170)/2</f>
        <v>30.95</v>
      </c>
      <c r="AD170">
        <f>('Daily KBOS (2022-3)'!AN170+'Daily KBED (2022-3)'!AN170)/2</f>
        <v>31.950000000000003</v>
      </c>
      <c r="AE170">
        <f>('Daily KBOS (2022-3)'!AO170+'Daily KBED (2022-3)'!AO170)/2</f>
        <v>32.950000000000003</v>
      </c>
      <c r="AF170">
        <f>('Daily KBOS (2022-3)'!AP170+'Daily KBED (2022-3)'!AP170)/2</f>
        <v>33.950000000000003</v>
      </c>
      <c r="AG170">
        <f>('Daily KBOS (2022-3)'!AQ170+'Daily KBED (2022-3)'!AQ170)/2</f>
        <v>34.950000000000003</v>
      </c>
      <c r="AH170">
        <f>('Daily KBOS (2022-3)'!AR170+'Daily KBED (2022-3)'!AR170)/2</f>
        <v>35.950000000000003</v>
      </c>
    </row>
    <row r="171" spans="1:34" x14ac:dyDescent="0.25">
      <c r="A171" s="1">
        <v>44937</v>
      </c>
      <c r="B171">
        <f>('Daily KBOS (2022-3)'!B171+'Daily KBED (2022-3)'!B171)/2</f>
        <v>10.45</v>
      </c>
      <c r="C171">
        <f>('Daily KBOS (2022-3)'!C171+'Daily KBED (2022-3)'!C171)/2</f>
        <v>11.45</v>
      </c>
      <c r="D171">
        <f>('Daily KBOS (2022-3)'!D171+'Daily KBED (2022-3)'!D171)/2</f>
        <v>12.45</v>
      </c>
      <c r="E171">
        <f>('Daily KBOS (2022-3)'!E171+'Daily KBED (2022-3)'!E171)/2</f>
        <v>13.45</v>
      </c>
      <c r="F171">
        <f>('Daily KBOS (2022-3)'!F171+'Daily KBED (2022-3)'!F171)/2</f>
        <v>14.45</v>
      </c>
      <c r="G171">
        <f>('Daily KBOS (2022-3)'!G171+'Daily KBED (2022-3)'!G171)/2</f>
        <v>15.450000000000001</v>
      </c>
      <c r="H171">
        <f>('Daily KBOS (2022-3)'!H171+'Daily KBED (2022-3)'!H171)/2</f>
        <v>16.450000000000003</v>
      </c>
      <c r="I171">
        <f>('Daily KBOS (2022-3)'!I171+'Daily KBED (2022-3)'!I171)/2</f>
        <v>17.450000000000003</v>
      </c>
      <c r="J171">
        <f>('Daily KBOS (2022-3)'!J171+'Daily KBED (2022-3)'!J171)/2</f>
        <v>18.450000000000003</v>
      </c>
      <c r="K171">
        <f>('Daily KBOS (2022-3)'!K171+'Daily KBED (2022-3)'!K171)/2</f>
        <v>19.450000000000003</v>
      </c>
      <c r="L171">
        <f>('Daily KBOS (2022-3)'!L171+'Daily KBED (2022-3)'!L171)/2</f>
        <v>20.450000000000003</v>
      </c>
      <c r="M171">
        <f>('Daily KBOS (2022-3)'!M171+'Daily KBED (2022-3)'!M171)/2</f>
        <v>21.450000000000003</v>
      </c>
      <c r="N171">
        <f>('Daily KBOS (2022-3)'!N171+'Daily KBED (2022-3)'!N171)/2</f>
        <v>22.450000000000003</v>
      </c>
      <c r="O171">
        <f>('Daily KBOS (2022-3)'!T171+'Daily KBED (2022-3)'!T171)/2</f>
        <v>23.450000000000003</v>
      </c>
      <c r="P171">
        <f>('Daily KBOS (2022-3)'!U171+'Daily KBED (2022-3)'!U171)/2</f>
        <v>24.450000000000003</v>
      </c>
      <c r="Q171">
        <f>('Daily KBOS (2022-3)'!V171+'Daily KBED (2022-3)'!V171)/2</f>
        <v>25.450000000000003</v>
      </c>
      <c r="R171">
        <f>('Daily KBOS (2022-3)'!W171+'Daily KBED (2022-3)'!W171)/2</f>
        <v>26.450000000000003</v>
      </c>
      <c r="S171">
        <f>('Daily KBOS (2022-3)'!X171+'Daily KBED (2022-3)'!X171)/2</f>
        <v>27.450000000000003</v>
      </c>
      <c r="T171">
        <f>('Daily KBOS (2022-3)'!Y171+'Daily KBED (2022-3)'!Y171)/2</f>
        <v>28.450000000000003</v>
      </c>
      <c r="U171">
        <f>('Daily KBOS (2022-3)'!Z171+'Daily KBED (2022-3)'!Z171)/2</f>
        <v>29.450000000000003</v>
      </c>
      <c r="V171">
        <f>('Daily KBOS (2022-3)'!AA171+'Daily KBED (2022-3)'!AA171)/2</f>
        <v>30.450000000000003</v>
      </c>
      <c r="W171">
        <f>('Daily KBOS (2022-3)'!AG171+'Daily KBED (2022-3)'!AG171)/2</f>
        <v>31.450000000000003</v>
      </c>
      <c r="X171">
        <f>('Daily KBOS (2022-3)'!AH171+'Daily KBED (2022-3)'!AH171)/2</f>
        <v>32.450000000000003</v>
      </c>
      <c r="Y171">
        <f>('Daily KBOS (2022-3)'!AI171+'Daily KBED (2022-3)'!AI171)/2</f>
        <v>33.450000000000003</v>
      </c>
      <c r="Z171">
        <f>('Daily KBOS (2022-3)'!AJ171+'Daily KBED (2022-3)'!AJ171)/2</f>
        <v>34.450000000000003</v>
      </c>
      <c r="AA171">
        <f>('Daily KBOS (2022-3)'!AK171+'Daily KBED (2022-3)'!AK171)/2</f>
        <v>35.450000000000003</v>
      </c>
      <c r="AB171">
        <f>('Daily KBOS (2022-3)'!AL171+'Daily KBED (2022-3)'!AL171)/2</f>
        <v>36.450000000000003</v>
      </c>
      <c r="AC171">
        <f>('Daily KBOS (2022-3)'!AM171+'Daily KBED (2022-3)'!AM171)/2</f>
        <v>37.450000000000003</v>
      </c>
      <c r="AD171">
        <f>('Daily KBOS (2022-3)'!AN171+'Daily KBED (2022-3)'!AN171)/2</f>
        <v>38.450000000000003</v>
      </c>
      <c r="AE171">
        <f>('Daily KBOS (2022-3)'!AO171+'Daily KBED (2022-3)'!AO171)/2</f>
        <v>39.450000000000003</v>
      </c>
      <c r="AF171">
        <f>('Daily KBOS (2022-3)'!AP171+'Daily KBED (2022-3)'!AP171)/2</f>
        <v>40.450000000000003</v>
      </c>
      <c r="AG171">
        <f>('Daily KBOS (2022-3)'!AQ171+'Daily KBED (2022-3)'!AQ171)/2</f>
        <v>41.45</v>
      </c>
      <c r="AH171">
        <f>('Daily KBOS (2022-3)'!AR171+'Daily KBED (2022-3)'!AR171)/2</f>
        <v>42.45</v>
      </c>
    </row>
    <row r="172" spans="1:34" x14ac:dyDescent="0.25">
      <c r="A172" s="1">
        <v>44938</v>
      </c>
      <c r="B172">
        <f>('Daily KBOS (2022-3)'!B172+'Daily KBED (2022-3)'!B172)/2</f>
        <v>4.2</v>
      </c>
      <c r="C172">
        <f>('Daily KBOS (2022-3)'!C172+'Daily KBED (2022-3)'!C172)/2</f>
        <v>4.8499999999999996</v>
      </c>
      <c r="D172">
        <f>('Daily KBOS (2022-3)'!D172+'Daily KBED (2022-3)'!D172)/2</f>
        <v>5.5</v>
      </c>
      <c r="E172">
        <f>('Daily KBOS (2022-3)'!E172+'Daily KBED (2022-3)'!E172)/2</f>
        <v>6.25</v>
      </c>
      <c r="F172">
        <f>('Daily KBOS (2022-3)'!F172+'Daily KBED (2022-3)'!F172)/2</f>
        <v>7.1</v>
      </c>
      <c r="G172">
        <f>('Daily KBOS (2022-3)'!G172+'Daily KBED (2022-3)'!G172)/2</f>
        <v>8</v>
      </c>
      <c r="H172">
        <f>('Daily KBOS (2022-3)'!H172+'Daily KBED (2022-3)'!H172)/2</f>
        <v>8.9</v>
      </c>
      <c r="I172">
        <f>('Daily KBOS (2022-3)'!I172+'Daily KBED (2022-3)'!I172)/2</f>
        <v>9.8500000000000014</v>
      </c>
      <c r="J172">
        <f>('Daily KBOS (2022-3)'!J172+'Daily KBED (2022-3)'!J172)/2</f>
        <v>10.8</v>
      </c>
      <c r="K172">
        <f>('Daily KBOS (2022-3)'!K172+'Daily KBED (2022-3)'!K172)/2</f>
        <v>11.75</v>
      </c>
      <c r="L172">
        <f>('Daily KBOS (2022-3)'!L172+'Daily KBED (2022-3)'!L172)/2</f>
        <v>12.75</v>
      </c>
      <c r="M172">
        <f>('Daily KBOS (2022-3)'!M172+'Daily KBED (2022-3)'!M172)/2</f>
        <v>13.75</v>
      </c>
      <c r="N172">
        <f>('Daily KBOS (2022-3)'!N172+'Daily KBED (2022-3)'!N172)/2</f>
        <v>14.75</v>
      </c>
      <c r="O172">
        <f>('Daily KBOS (2022-3)'!T172+'Daily KBED (2022-3)'!T172)/2</f>
        <v>15.75</v>
      </c>
      <c r="P172">
        <f>('Daily KBOS (2022-3)'!U172+'Daily KBED (2022-3)'!U172)/2</f>
        <v>16.75</v>
      </c>
      <c r="Q172">
        <f>('Daily KBOS (2022-3)'!V172+'Daily KBED (2022-3)'!V172)/2</f>
        <v>17.75</v>
      </c>
      <c r="R172">
        <f>('Daily KBOS (2022-3)'!W172+'Daily KBED (2022-3)'!W172)/2</f>
        <v>18.75</v>
      </c>
      <c r="S172">
        <f>('Daily KBOS (2022-3)'!X172+'Daily KBED (2022-3)'!X172)/2</f>
        <v>19.75</v>
      </c>
      <c r="T172">
        <f>('Daily KBOS (2022-3)'!Y172+'Daily KBED (2022-3)'!Y172)/2</f>
        <v>20.75</v>
      </c>
      <c r="U172">
        <f>('Daily KBOS (2022-3)'!Z172+'Daily KBED (2022-3)'!Z172)/2</f>
        <v>21.75</v>
      </c>
      <c r="V172">
        <f>('Daily KBOS (2022-3)'!AA172+'Daily KBED (2022-3)'!AA172)/2</f>
        <v>22.75</v>
      </c>
      <c r="W172">
        <f>('Daily KBOS (2022-3)'!AG172+'Daily KBED (2022-3)'!AG172)/2</f>
        <v>23.75</v>
      </c>
      <c r="X172">
        <f>('Daily KBOS (2022-3)'!AH172+'Daily KBED (2022-3)'!AH172)/2</f>
        <v>24.75</v>
      </c>
      <c r="Y172">
        <f>('Daily KBOS (2022-3)'!AI172+'Daily KBED (2022-3)'!AI172)/2</f>
        <v>25.75</v>
      </c>
      <c r="Z172">
        <f>('Daily KBOS (2022-3)'!AJ172+'Daily KBED (2022-3)'!AJ172)/2</f>
        <v>26.75</v>
      </c>
      <c r="AA172">
        <f>('Daily KBOS (2022-3)'!AK172+'Daily KBED (2022-3)'!AK172)/2</f>
        <v>27.75</v>
      </c>
      <c r="AB172">
        <f>('Daily KBOS (2022-3)'!AL172+'Daily KBED (2022-3)'!AL172)/2</f>
        <v>28.75</v>
      </c>
      <c r="AC172">
        <f>('Daily KBOS (2022-3)'!AM172+'Daily KBED (2022-3)'!AM172)/2</f>
        <v>29.75</v>
      </c>
      <c r="AD172">
        <f>('Daily KBOS (2022-3)'!AN172+'Daily KBED (2022-3)'!AN172)/2</f>
        <v>30.75</v>
      </c>
      <c r="AE172">
        <f>('Daily KBOS (2022-3)'!AO172+'Daily KBED (2022-3)'!AO172)/2</f>
        <v>31.75</v>
      </c>
      <c r="AF172">
        <f>('Daily KBOS (2022-3)'!AP172+'Daily KBED (2022-3)'!AP172)/2</f>
        <v>32.75</v>
      </c>
      <c r="AG172">
        <f>('Daily KBOS (2022-3)'!AQ172+'Daily KBED (2022-3)'!AQ172)/2</f>
        <v>33.75</v>
      </c>
      <c r="AH172">
        <f>('Daily KBOS (2022-3)'!AR172+'Daily KBED (2022-3)'!AR172)/2</f>
        <v>34.75</v>
      </c>
    </row>
    <row r="173" spans="1:34" x14ac:dyDescent="0.25">
      <c r="A173" s="1">
        <v>44939</v>
      </c>
      <c r="B173">
        <f>('Daily KBOS (2022-3)'!B173+'Daily KBED (2022-3)'!B173)/2</f>
        <v>0</v>
      </c>
      <c r="C173">
        <f>('Daily KBOS (2022-3)'!C173+'Daily KBED (2022-3)'!C173)/2</f>
        <v>0.05</v>
      </c>
      <c r="D173">
        <f>('Daily KBOS (2022-3)'!D173+'Daily KBED (2022-3)'!D173)/2</f>
        <v>0.05</v>
      </c>
      <c r="E173">
        <f>('Daily KBOS (2022-3)'!E173+'Daily KBED (2022-3)'!E173)/2</f>
        <v>0.15000000000000002</v>
      </c>
      <c r="F173">
        <f>('Daily KBOS (2022-3)'!F173+'Daily KBED (2022-3)'!F173)/2</f>
        <v>0.2</v>
      </c>
      <c r="G173">
        <f>('Daily KBOS (2022-3)'!G173+'Daily KBED (2022-3)'!G173)/2</f>
        <v>0.30000000000000004</v>
      </c>
      <c r="H173">
        <f>('Daily KBOS (2022-3)'!H173+'Daily KBED (2022-3)'!H173)/2</f>
        <v>0.4</v>
      </c>
      <c r="I173">
        <f>('Daily KBOS (2022-3)'!I173+'Daily KBED (2022-3)'!I173)/2</f>
        <v>0.5</v>
      </c>
      <c r="J173">
        <f>('Daily KBOS (2022-3)'!J173+'Daily KBED (2022-3)'!J173)/2</f>
        <v>0.65</v>
      </c>
      <c r="K173">
        <f>('Daily KBOS (2022-3)'!K173+'Daily KBED (2022-3)'!K173)/2</f>
        <v>0.85</v>
      </c>
      <c r="L173">
        <f>('Daily KBOS (2022-3)'!L173+'Daily KBED (2022-3)'!L173)/2</f>
        <v>1.05</v>
      </c>
      <c r="M173">
        <f>('Daily KBOS (2022-3)'!M173+'Daily KBED (2022-3)'!M173)/2</f>
        <v>1.25</v>
      </c>
      <c r="N173">
        <f>('Daily KBOS (2022-3)'!N173+'Daily KBED (2022-3)'!N173)/2</f>
        <v>1.5499999999999998</v>
      </c>
      <c r="O173">
        <f>('Daily KBOS (2022-3)'!T173+'Daily KBED (2022-3)'!T173)/2</f>
        <v>1.7999999999999998</v>
      </c>
      <c r="P173">
        <f>('Daily KBOS (2022-3)'!U173+'Daily KBED (2022-3)'!U173)/2</f>
        <v>2.15</v>
      </c>
      <c r="Q173">
        <f>('Daily KBOS (2022-3)'!V173+'Daily KBED (2022-3)'!V173)/2</f>
        <v>2.5</v>
      </c>
      <c r="R173">
        <f>('Daily KBOS (2022-3)'!W173+'Daily KBED (2022-3)'!W173)/2</f>
        <v>3</v>
      </c>
      <c r="S173">
        <f>('Daily KBOS (2022-3)'!X173+'Daily KBED (2022-3)'!X173)/2</f>
        <v>3.5999999999999996</v>
      </c>
      <c r="T173">
        <f>('Daily KBOS (2022-3)'!Y173+'Daily KBED (2022-3)'!Y173)/2</f>
        <v>4.3</v>
      </c>
      <c r="U173">
        <f>('Daily KBOS (2022-3)'!Z173+'Daily KBED (2022-3)'!Z173)/2</f>
        <v>5.15</v>
      </c>
      <c r="V173">
        <f>('Daily KBOS (2022-3)'!AA173+'Daily KBED (2022-3)'!AA173)/2</f>
        <v>6.15</v>
      </c>
      <c r="W173">
        <f>('Daily KBOS (2022-3)'!AG173+'Daily KBED (2022-3)'!AG173)/2</f>
        <v>7.15</v>
      </c>
      <c r="X173">
        <f>('Daily KBOS (2022-3)'!AH173+'Daily KBED (2022-3)'!AH173)/2</f>
        <v>8.1499999999999986</v>
      </c>
      <c r="Y173">
        <f>('Daily KBOS (2022-3)'!AI173+'Daily KBED (2022-3)'!AI173)/2</f>
        <v>9.1499999999999986</v>
      </c>
      <c r="Z173">
        <f>('Daily KBOS (2022-3)'!AJ173+'Daily KBED (2022-3)'!AJ173)/2</f>
        <v>10.149999999999999</v>
      </c>
      <c r="AA173">
        <f>('Daily KBOS (2022-3)'!AK173+'Daily KBED (2022-3)'!AK173)/2</f>
        <v>11.149999999999999</v>
      </c>
      <c r="AB173">
        <f>('Daily KBOS (2022-3)'!AL173+'Daily KBED (2022-3)'!AL173)/2</f>
        <v>12.149999999999999</v>
      </c>
      <c r="AC173">
        <f>('Daily KBOS (2022-3)'!AM173+'Daily KBED (2022-3)'!AM173)/2</f>
        <v>13.149999999999999</v>
      </c>
      <c r="AD173">
        <f>('Daily KBOS (2022-3)'!AN173+'Daily KBED (2022-3)'!AN173)/2</f>
        <v>14.149999999999999</v>
      </c>
      <c r="AE173">
        <f>('Daily KBOS (2022-3)'!AO173+'Daily KBED (2022-3)'!AO173)/2</f>
        <v>15.149999999999999</v>
      </c>
      <c r="AF173">
        <f>('Daily KBOS (2022-3)'!AP173+'Daily KBED (2022-3)'!AP173)/2</f>
        <v>16.149999999999999</v>
      </c>
      <c r="AG173">
        <f>('Daily KBOS (2022-3)'!AQ173+'Daily KBED (2022-3)'!AQ173)/2</f>
        <v>17.149999999999999</v>
      </c>
      <c r="AH173">
        <f>('Daily KBOS (2022-3)'!AR173+'Daily KBED (2022-3)'!AR173)/2</f>
        <v>18.149999999999999</v>
      </c>
    </row>
    <row r="174" spans="1:34" x14ac:dyDescent="0.25">
      <c r="A174" s="1">
        <v>44940</v>
      </c>
      <c r="B174">
        <f>('Daily KBOS (2022-3)'!B174+'Daily KBED (2022-3)'!B174)/2</f>
        <v>5.0500000000000007</v>
      </c>
      <c r="C174">
        <f>('Daily KBOS (2022-3)'!C174+'Daily KBED (2022-3)'!C174)/2</f>
        <v>6.0500000000000007</v>
      </c>
      <c r="D174">
        <f>('Daily KBOS (2022-3)'!D174+'Daily KBED (2022-3)'!D174)/2</f>
        <v>7.0500000000000007</v>
      </c>
      <c r="E174">
        <f>('Daily KBOS (2022-3)'!E174+'Daily KBED (2022-3)'!E174)/2</f>
        <v>8.0500000000000007</v>
      </c>
      <c r="F174">
        <f>('Daily KBOS (2022-3)'!F174+'Daily KBED (2022-3)'!F174)/2</f>
        <v>9.0500000000000007</v>
      </c>
      <c r="G174">
        <f>('Daily KBOS (2022-3)'!G174+'Daily KBED (2022-3)'!G174)/2</f>
        <v>10.050000000000001</v>
      </c>
      <c r="H174">
        <f>('Daily KBOS (2022-3)'!H174+'Daily KBED (2022-3)'!H174)/2</f>
        <v>11.05</v>
      </c>
      <c r="I174">
        <f>('Daily KBOS (2022-3)'!I174+'Daily KBED (2022-3)'!I174)/2</f>
        <v>12.05</v>
      </c>
      <c r="J174">
        <f>('Daily KBOS (2022-3)'!J174+'Daily KBED (2022-3)'!J174)/2</f>
        <v>13.05</v>
      </c>
      <c r="K174">
        <f>('Daily KBOS (2022-3)'!K174+'Daily KBED (2022-3)'!K174)/2</f>
        <v>14.05</v>
      </c>
      <c r="L174">
        <f>('Daily KBOS (2022-3)'!L174+'Daily KBED (2022-3)'!L174)/2</f>
        <v>15.05</v>
      </c>
      <c r="M174">
        <f>('Daily KBOS (2022-3)'!M174+'Daily KBED (2022-3)'!M174)/2</f>
        <v>16.05</v>
      </c>
      <c r="N174">
        <f>('Daily KBOS (2022-3)'!N174+'Daily KBED (2022-3)'!N174)/2</f>
        <v>17.049999999999997</v>
      </c>
      <c r="O174">
        <f>('Daily KBOS (2022-3)'!T174+'Daily KBED (2022-3)'!T174)/2</f>
        <v>18.049999999999997</v>
      </c>
      <c r="P174">
        <f>('Daily KBOS (2022-3)'!U174+'Daily KBED (2022-3)'!U174)/2</f>
        <v>19.049999999999997</v>
      </c>
      <c r="Q174">
        <f>('Daily KBOS (2022-3)'!V174+'Daily KBED (2022-3)'!V174)/2</f>
        <v>20.049999999999997</v>
      </c>
      <c r="R174">
        <f>('Daily KBOS (2022-3)'!W174+'Daily KBED (2022-3)'!W174)/2</f>
        <v>21.049999999999997</v>
      </c>
      <c r="S174">
        <f>('Daily KBOS (2022-3)'!X174+'Daily KBED (2022-3)'!X174)/2</f>
        <v>22.049999999999997</v>
      </c>
      <c r="T174">
        <f>('Daily KBOS (2022-3)'!Y174+'Daily KBED (2022-3)'!Y174)/2</f>
        <v>23.049999999999997</v>
      </c>
      <c r="U174">
        <f>('Daily KBOS (2022-3)'!Z174+'Daily KBED (2022-3)'!Z174)/2</f>
        <v>24.049999999999997</v>
      </c>
      <c r="V174">
        <f>('Daily KBOS (2022-3)'!AA174+'Daily KBED (2022-3)'!AA174)/2</f>
        <v>25.049999999999997</v>
      </c>
      <c r="W174">
        <f>('Daily KBOS (2022-3)'!AG174+'Daily KBED (2022-3)'!AG174)/2</f>
        <v>26.049999999999997</v>
      </c>
      <c r="X174">
        <f>('Daily KBOS (2022-3)'!AH174+'Daily KBED (2022-3)'!AH174)/2</f>
        <v>27.049999999999997</v>
      </c>
      <c r="Y174">
        <f>('Daily KBOS (2022-3)'!AI174+'Daily KBED (2022-3)'!AI174)/2</f>
        <v>28.049999999999997</v>
      </c>
      <c r="Z174">
        <f>('Daily KBOS (2022-3)'!AJ174+'Daily KBED (2022-3)'!AJ174)/2</f>
        <v>29.049999999999997</v>
      </c>
      <c r="AA174">
        <f>('Daily KBOS (2022-3)'!AK174+'Daily KBED (2022-3)'!AK174)/2</f>
        <v>30.049999999999997</v>
      </c>
      <c r="AB174">
        <f>('Daily KBOS (2022-3)'!AL174+'Daily KBED (2022-3)'!AL174)/2</f>
        <v>31.049999999999997</v>
      </c>
      <c r="AC174">
        <f>('Daily KBOS (2022-3)'!AM174+'Daily KBED (2022-3)'!AM174)/2</f>
        <v>32.049999999999997</v>
      </c>
      <c r="AD174">
        <f>('Daily KBOS (2022-3)'!AN174+'Daily KBED (2022-3)'!AN174)/2</f>
        <v>33.049999999999997</v>
      </c>
      <c r="AE174">
        <f>('Daily KBOS (2022-3)'!AO174+'Daily KBED (2022-3)'!AO174)/2</f>
        <v>34.049999999999997</v>
      </c>
      <c r="AF174">
        <f>('Daily KBOS (2022-3)'!AP174+'Daily KBED (2022-3)'!AP174)/2</f>
        <v>35.049999999999997</v>
      </c>
      <c r="AG174">
        <f>('Daily KBOS (2022-3)'!AQ174+'Daily KBED (2022-3)'!AQ174)/2</f>
        <v>36.049999999999997</v>
      </c>
      <c r="AH174">
        <f>('Daily KBOS (2022-3)'!AR174+'Daily KBED (2022-3)'!AR174)/2</f>
        <v>37.049999999999997</v>
      </c>
    </row>
    <row r="175" spans="1:34" x14ac:dyDescent="0.25">
      <c r="A175" s="1">
        <v>44941</v>
      </c>
      <c r="B175">
        <f>('Daily KBOS (2022-3)'!B175+'Daily KBED (2022-3)'!B175)/2</f>
        <v>5.5</v>
      </c>
      <c r="C175">
        <f>('Daily KBOS (2022-3)'!C175+'Daily KBED (2022-3)'!C175)/2</f>
        <v>6.5</v>
      </c>
      <c r="D175">
        <f>('Daily KBOS (2022-3)'!D175+'Daily KBED (2022-3)'!D175)/2</f>
        <v>7.5</v>
      </c>
      <c r="E175">
        <f>('Daily KBOS (2022-3)'!E175+'Daily KBED (2022-3)'!E175)/2</f>
        <v>8.5</v>
      </c>
      <c r="F175">
        <f>('Daily KBOS (2022-3)'!F175+'Daily KBED (2022-3)'!F175)/2</f>
        <v>9.5</v>
      </c>
      <c r="G175">
        <f>('Daily KBOS (2022-3)'!G175+'Daily KBED (2022-3)'!G175)/2</f>
        <v>10.5</v>
      </c>
      <c r="H175">
        <f>('Daily KBOS (2022-3)'!H175+'Daily KBED (2022-3)'!H175)/2</f>
        <v>11.5</v>
      </c>
      <c r="I175">
        <f>('Daily KBOS (2022-3)'!I175+'Daily KBED (2022-3)'!I175)/2</f>
        <v>12.5</v>
      </c>
      <c r="J175">
        <f>('Daily KBOS (2022-3)'!J175+'Daily KBED (2022-3)'!J175)/2</f>
        <v>13.5</v>
      </c>
      <c r="K175">
        <f>('Daily KBOS (2022-3)'!K175+'Daily KBED (2022-3)'!K175)/2</f>
        <v>14.5</v>
      </c>
      <c r="L175">
        <f>('Daily KBOS (2022-3)'!L175+'Daily KBED (2022-3)'!L175)/2</f>
        <v>15.5</v>
      </c>
      <c r="M175">
        <f>('Daily KBOS (2022-3)'!M175+'Daily KBED (2022-3)'!M175)/2</f>
        <v>16.5</v>
      </c>
      <c r="N175">
        <f>('Daily KBOS (2022-3)'!N175+'Daily KBED (2022-3)'!N175)/2</f>
        <v>17.5</v>
      </c>
      <c r="O175">
        <f>('Daily KBOS (2022-3)'!T175+'Daily KBED (2022-3)'!T175)/2</f>
        <v>18.5</v>
      </c>
      <c r="P175">
        <f>('Daily KBOS (2022-3)'!U175+'Daily KBED (2022-3)'!U175)/2</f>
        <v>19.5</v>
      </c>
      <c r="Q175">
        <f>('Daily KBOS (2022-3)'!V175+'Daily KBED (2022-3)'!V175)/2</f>
        <v>20.5</v>
      </c>
      <c r="R175">
        <f>('Daily KBOS (2022-3)'!W175+'Daily KBED (2022-3)'!W175)/2</f>
        <v>21.5</v>
      </c>
      <c r="S175">
        <f>('Daily KBOS (2022-3)'!X175+'Daily KBED (2022-3)'!X175)/2</f>
        <v>22.5</v>
      </c>
      <c r="T175">
        <f>('Daily KBOS (2022-3)'!Y175+'Daily KBED (2022-3)'!Y175)/2</f>
        <v>23.5</v>
      </c>
      <c r="U175">
        <f>('Daily KBOS (2022-3)'!Z175+'Daily KBED (2022-3)'!Z175)/2</f>
        <v>24.5</v>
      </c>
      <c r="V175">
        <f>('Daily KBOS (2022-3)'!AA175+'Daily KBED (2022-3)'!AA175)/2</f>
        <v>25.5</v>
      </c>
      <c r="W175">
        <f>('Daily KBOS (2022-3)'!AG175+'Daily KBED (2022-3)'!AG175)/2</f>
        <v>26.5</v>
      </c>
      <c r="X175">
        <f>('Daily KBOS (2022-3)'!AH175+'Daily KBED (2022-3)'!AH175)/2</f>
        <v>27.5</v>
      </c>
      <c r="Y175">
        <f>('Daily KBOS (2022-3)'!AI175+'Daily KBED (2022-3)'!AI175)/2</f>
        <v>28.5</v>
      </c>
      <c r="Z175">
        <f>('Daily KBOS (2022-3)'!AJ175+'Daily KBED (2022-3)'!AJ175)/2</f>
        <v>29.5</v>
      </c>
      <c r="AA175">
        <f>('Daily KBOS (2022-3)'!AK175+'Daily KBED (2022-3)'!AK175)/2</f>
        <v>30.5</v>
      </c>
      <c r="AB175">
        <f>('Daily KBOS (2022-3)'!AL175+'Daily KBED (2022-3)'!AL175)/2</f>
        <v>31.5</v>
      </c>
      <c r="AC175">
        <f>('Daily KBOS (2022-3)'!AM175+'Daily KBED (2022-3)'!AM175)/2</f>
        <v>32.5</v>
      </c>
      <c r="AD175">
        <f>('Daily KBOS (2022-3)'!AN175+'Daily KBED (2022-3)'!AN175)/2</f>
        <v>33.5</v>
      </c>
      <c r="AE175">
        <f>('Daily KBOS (2022-3)'!AO175+'Daily KBED (2022-3)'!AO175)/2</f>
        <v>34.5</v>
      </c>
      <c r="AF175">
        <f>('Daily KBOS (2022-3)'!AP175+'Daily KBED (2022-3)'!AP175)/2</f>
        <v>35.5</v>
      </c>
      <c r="AG175">
        <f>('Daily KBOS (2022-3)'!AQ175+'Daily KBED (2022-3)'!AQ175)/2</f>
        <v>36.5</v>
      </c>
      <c r="AH175">
        <f>('Daily KBOS (2022-3)'!AR175+'Daily KBED (2022-3)'!AR175)/2</f>
        <v>37.5</v>
      </c>
    </row>
    <row r="176" spans="1:34" x14ac:dyDescent="0.25">
      <c r="A176" s="1">
        <v>44942</v>
      </c>
      <c r="B176">
        <f>('Daily KBOS (2022-3)'!B176+'Daily KBED (2022-3)'!B176)/2</f>
        <v>6.8</v>
      </c>
      <c r="C176">
        <f>('Daily KBOS (2022-3)'!C176+'Daily KBED (2022-3)'!C176)/2</f>
        <v>7.8</v>
      </c>
      <c r="D176">
        <f>('Daily KBOS (2022-3)'!D176+'Daily KBED (2022-3)'!D176)/2</f>
        <v>8.8000000000000007</v>
      </c>
      <c r="E176">
        <f>('Daily KBOS (2022-3)'!E176+'Daily KBED (2022-3)'!E176)/2</f>
        <v>9.8000000000000007</v>
      </c>
      <c r="F176">
        <f>('Daily KBOS (2022-3)'!F176+'Daily KBED (2022-3)'!F176)/2</f>
        <v>10.8</v>
      </c>
      <c r="G176">
        <f>('Daily KBOS (2022-3)'!G176+'Daily KBED (2022-3)'!G176)/2</f>
        <v>11.8</v>
      </c>
      <c r="H176">
        <f>('Daily KBOS (2022-3)'!H176+'Daily KBED (2022-3)'!H176)/2</f>
        <v>12.8</v>
      </c>
      <c r="I176">
        <f>('Daily KBOS (2022-3)'!I176+'Daily KBED (2022-3)'!I176)/2</f>
        <v>13.8</v>
      </c>
      <c r="J176">
        <f>('Daily KBOS (2022-3)'!J176+'Daily KBED (2022-3)'!J176)/2</f>
        <v>14.8</v>
      </c>
      <c r="K176">
        <f>('Daily KBOS (2022-3)'!K176+'Daily KBED (2022-3)'!K176)/2</f>
        <v>15.8</v>
      </c>
      <c r="L176">
        <f>('Daily KBOS (2022-3)'!L176+'Daily KBED (2022-3)'!L176)/2</f>
        <v>16.8</v>
      </c>
      <c r="M176">
        <f>('Daily KBOS (2022-3)'!M176+'Daily KBED (2022-3)'!M176)/2</f>
        <v>17.8</v>
      </c>
      <c r="N176">
        <f>('Daily KBOS (2022-3)'!N176+'Daily KBED (2022-3)'!N176)/2</f>
        <v>18.8</v>
      </c>
      <c r="O176">
        <f>('Daily KBOS (2022-3)'!T176+'Daily KBED (2022-3)'!T176)/2</f>
        <v>19.8</v>
      </c>
      <c r="P176">
        <f>('Daily KBOS (2022-3)'!U176+'Daily KBED (2022-3)'!U176)/2</f>
        <v>20.8</v>
      </c>
      <c r="Q176">
        <f>('Daily KBOS (2022-3)'!V176+'Daily KBED (2022-3)'!V176)/2</f>
        <v>21.8</v>
      </c>
      <c r="R176">
        <f>('Daily KBOS (2022-3)'!W176+'Daily KBED (2022-3)'!W176)/2</f>
        <v>22.8</v>
      </c>
      <c r="S176">
        <f>('Daily KBOS (2022-3)'!X176+'Daily KBED (2022-3)'!X176)/2</f>
        <v>23.8</v>
      </c>
      <c r="T176">
        <f>('Daily KBOS (2022-3)'!Y176+'Daily KBED (2022-3)'!Y176)/2</f>
        <v>24.8</v>
      </c>
      <c r="U176">
        <f>('Daily KBOS (2022-3)'!Z176+'Daily KBED (2022-3)'!Z176)/2</f>
        <v>25.8</v>
      </c>
      <c r="V176">
        <f>('Daily KBOS (2022-3)'!AA176+'Daily KBED (2022-3)'!AA176)/2</f>
        <v>26.8</v>
      </c>
      <c r="W176">
        <f>('Daily KBOS (2022-3)'!AG176+'Daily KBED (2022-3)'!AG176)/2</f>
        <v>27.8</v>
      </c>
      <c r="X176">
        <f>('Daily KBOS (2022-3)'!AH176+'Daily KBED (2022-3)'!AH176)/2</f>
        <v>28.8</v>
      </c>
      <c r="Y176">
        <f>('Daily KBOS (2022-3)'!AI176+'Daily KBED (2022-3)'!AI176)/2</f>
        <v>29.8</v>
      </c>
      <c r="Z176">
        <f>('Daily KBOS (2022-3)'!AJ176+'Daily KBED (2022-3)'!AJ176)/2</f>
        <v>30.8</v>
      </c>
      <c r="AA176">
        <f>('Daily KBOS (2022-3)'!AK176+'Daily KBED (2022-3)'!AK176)/2</f>
        <v>31.8</v>
      </c>
      <c r="AB176">
        <f>('Daily KBOS (2022-3)'!AL176+'Daily KBED (2022-3)'!AL176)/2</f>
        <v>32.799999999999997</v>
      </c>
      <c r="AC176">
        <f>('Daily KBOS (2022-3)'!AM176+'Daily KBED (2022-3)'!AM176)/2</f>
        <v>33.799999999999997</v>
      </c>
      <c r="AD176">
        <f>('Daily KBOS (2022-3)'!AN176+'Daily KBED (2022-3)'!AN176)/2</f>
        <v>34.799999999999997</v>
      </c>
      <c r="AE176">
        <f>('Daily KBOS (2022-3)'!AO176+'Daily KBED (2022-3)'!AO176)/2</f>
        <v>35.799999999999997</v>
      </c>
      <c r="AF176">
        <f>('Daily KBOS (2022-3)'!AP176+'Daily KBED (2022-3)'!AP176)/2</f>
        <v>36.799999999999997</v>
      </c>
      <c r="AG176">
        <f>('Daily KBOS (2022-3)'!AQ176+'Daily KBED (2022-3)'!AQ176)/2</f>
        <v>37.799999999999997</v>
      </c>
      <c r="AH176">
        <f>('Daily KBOS (2022-3)'!AR176+'Daily KBED (2022-3)'!AR176)/2</f>
        <v>38.799999999999997</v>
      </c>
    </row>
    <row r="177" spans="1:34" x14ac:dyDescent="0.25">
      <c r="A177" s="1">
        <v>44943</v>
      </c>
      <c r="B177">
        <f>('Daily KBOS (2022-3)'!B177+'Daily KBED (2022-3)'!B177)/2</f>
        <v>2.8499999999999996</v>
      </c>
      <c r="C177">
        <f>('Daily KBOS (2022-3)'!C177+'Daily KBED (2022-3)'!C177)/2</f>
        <v>3.3</v>
      </c>
      <c r="D177">
        <f>('Daily KBOS (2022-3)'!D177+'Daily KBED (2022-3)'!D177)/2</f>
        <v>3.75</v>
      </c>
      <c r="E177">
        <f>('Daily KBOS (2022-3)'!E177+'Daily KBED (2022-3)'!E177)/2</f>
        <v>4.25</v>
      </c>
      <c r="F177">
        <f>('Daily KBOS (2022-3)'!F177+'Daily KBED (2022-3)'!F177)/2</f>
        <v>4.8499999999999996</v>
      </c>
      <c r="G177">
        <f>('Daily KBOS (2022-3)'!G177+'Daily KBED (2022-3)'!G177)/2</f>
        <v>5.55</v>
      </c>
      <c r="H177">
        <f>('Daily KBOS (2022-3)'!H177+'Daily KBED (2022-3)'!H177)/2</f>
        <v>6.25</v>
      </c>
      <c r="I177">
        <f>('Daily KBOS (2022-3)'!I177+'Daily KBED (2022-3)'!I177)/2</f>
        <v>7</v>
      </c>
      <c r="J177">
        <f>('Daily KBOS (2022-3)'!J177+'Daily KBED (2022-3)'!J177)/2</f>
        <v>7.8</v>
      </c>
      <c r="K177">
        <f>('Daily KBOS (2022-3)'!K177+'Daily KBED (2022-3)'!K177)/2</f>
        <v>8.65</v>
      </c>
      <c r="L177">
        <f>('Daily KBOS (2022-3)'!L177+'Daily KBED (2022-3)'!L177)/2</f>
        <v>9.5500000000000007</v>
      </c>
      <c r="M177">
        <f>('Daily KBOS (2022-3)'!M177+'Daily KBED (2022-3)'!M177)/2</f>
        <v>10.5</v>
      </c>
      <c r="N177">
        <f>('Daily KBOS (2022-3)'!N177+'Daily KBED (2022-3)'!N177)/2</f>
        <v>11.5</v>
      </c>
      <c r="O177">
        <f>('Daily KBOS (2022-3)'!T177+'Daily KBED (2022-3)'!T177)/2</f>
        <v>12.5</v>
      </c>
      <c r="P177">
        <f>('Daily KBOS (2022-3)'!U177+'Daily KBED (2022-3)'!U177)/2</f>
        <v>13.5</v>
      </c>
      <c r="Q177">
        <f>('Daily KBOS (2022-3)'!V177+'Daily KBED (2022-3)'!V177)/2</f>
        <v>14.5</v>
      </c>
      <c r="R177">
        <f>('Daily KBOS (2022-3)'!W177+'Daily KBED (2022-3)'!W177)/2</f>
        <v>15.5</v>
      </c>
      <c r="S177">
        <f>('Daily KBOS (2022-3)'!X177+'Daily KBED (2022-3)'!X177)/2</f>
        <v>16.5</v>
      </c>
      <c r="T177">
        <f>('Daily KBOS (2022-3)'!Y177+'Daily KBED (2022-3)'!Y177)/2</f>
        <v>17.5</v>
      </c>
      <c r="U177">
        <f>('Daily KBOS (2022-3)'!Z177+'Daily KBED (2022-3)'!Z177)/2</f>
        <v>18.5</v>
      </c>
      <c r="V177">
        <f>('Daily KBOS (2022-3)'!AA177+'Daily KBED (2022-3)'!AA177)/2</f>
        <v>19.5</v>
      </c>
      <c r="W177">
        <f>('Daily KBOS (2022-3)'!AG177+'Daily KBED (2022-3)'!AG177)/2</f>
        <v>20.5</v>
      </c>
      <c r="X177">
        <f>('Daily KBOS (2022-3)'!AH177+'Daily KBED (2022-3)'!AH177)/2</f>
        <v>21.5</v>
      </c>
      <c r="Y177">
        <f>('Daily KBOS (2022-3)'!AI177+'Daily KBED (2022-3)'!AI177)/2</f>
        <v>22.5</v>
      </c>
      <c r="Z177">
        <f>('Daily KBOS (2022-3)'!AJ177+'Daily KBED (2022-3)'!AJ177)/2</f>
        <v>23.5</v>
      </c>
      <c r="AA177">
        <f>('Daily KBOS (2022-3)'!AK177+'Daily KBED (2022-3)'!AK177)/2</f>
        <v>24.5</v>
      </c>
      <c r="AB177">
        <f>('Daily KBOS (2022-3)'!AL177+'Daily KBED (2022-3)'!AL177)/2</f>
        <v>25.5</v>
      </c>
      <c r="AC177">
        <f>('Daily KBOS (2022-3)'!AM177+'Daily KBED (2022-3)'!AM177)/2</f>
        <v>26.5</v>
      </c>
      <c r="AD177">
        <f>('Daily KBOS (2022-3)'!AN177+'Daily KBED (2022-3)'!AN177)/2</f>
        <v>27.5</v>
      </c>
      <c r="AE177">
        <f>('Daily KBOS (2022-3)'!AO177+'Daily KBED (2022-3)'!AO177)/2</f>
        <v>28.5</v>
      </c>
      <c r="AF177">
        <f>('Daily KBOS (2022-3)'!AP177+'Daily KBED (2022-3)'!AP177)/2</f>
        <v>29.5</v>
      </c>
      <c r="AG177">
        <f>('Daily KBOS (2022-3)'!AQ177+'Daily KBED (2022-3)'!AQ177)/2</f>
        <v>30.5</v>
      </c>
      <c r="AH177">
        <f>('Daily KBOS (2022-3)'!AR177+'Daily KBED (2022-3)'!AR177)/2</f>
        <v>31.5</v>
      </c>
    </row>
    <row r="178" spans="1:34" x14ac:dyDescent="0.25">
      <c r="A178" s="1">
        <v>44944</v>
      </c>
      <c r="B178">
        <f>('Daily KBOS (2022-3)'!B178+'Daily KBED (2022-3)'!B178)/2</f>
        <v>0.05</v>
      </c>
      <c r="C178">
        <f>('Daily KBOS (2022-3)'!C178+'Daily KBED (2022-3)'!C178)/2</f>
        <v>0.1</v>
      </c>
      <c r="D178">
        <f>('Daily KBOS (2022-3)'!D178+'Daily KBED (2022-3)'!D178)/2</f>
        <v>0.25</v>
      </c>
      <c r="E178">
        <f>('Daily KBOS (2022-3)'!E178+'Daily KBED (2022-3)'!E178)/2</f>
        <v>0.4</v>
      </c>
      <c r="F178">
        <f>('Daily KBOS (2022-3)'!F178+'Daily KBED (2022-3)'!F178)/2</f>
        <v>0.75</v>
      </c>
      <c r="G178">
        <f>('Daily KBOS (2022-3)'!G178+'Daily KBED (2022-3)'!G178)/2</f>
        <v>1.25</v>
      </c>
      <c r="H178">
        <f>('Daily KBOS (2022-3)'!H178+'Daily KBED (2022-3)'!H178)/2</f>
        <v>1.7999999999999998</v>
      </c>
      <c r="I178">
        <f>('Daily KBOS (2022-3)'!I178+'Daily KBED (2022-3)'!I178)/2</f>
        <v>2.4500000000000002</v>
      </c>
      <c r="J178">
        <f>('Daily KBOS (2022-3)'!J178+'Daily KBED (2022-3)'!J178)/2</f>
        <v>3.05</v>
      </c>
      <c r="K178">
        <f>('Daily KBOS (2022-3)'!K178+'Daily KBED (2022-3)'!K178)/2</f>
        <v>3.8</v>
      </c>
      <c r="L178">
        <f>('Daily KBOS (2022-3)'!L178+'Daily KBED (2022-3)'!L178)/2</f>
        <v>4.55</v>
      </c>
      <c r="M178">
        <f>('Daily KBOS (2022-3)'!M178+'Daily KBED (2022-3)'!M178)/2</f>
        <v>5.4499999999999993</v>
      </c>
      <c r="N178">
        <f>('Daily KBOS (2022-3)'!N178+'Daily KBED (2022-3)'!N178)/2</f>
        <v>6.4</v>
      </c>
      <c r="O178">
        <f>('Daily KBOS (2022-3)'!T178+'Daily KBED (2022-3)'!T178)/2</f>
        <v>7.4</v>
      </c>
      <c r="P178">
        <f>('Daily KBOS (2022-3)'!U178+'Daily KBED (2022-3)'!U178)/2</f>
        <v>8.4</v>
      </c>
      <c r="Q178">
        <f>('Daily KBOS (2022-3)'!V178+'Daily KBED (2022-3)'!V178)/2</f>
        <v>9.4</v>
      </c>
      <c r="R178">
        <f>('Daily KBOS (2022-3)'!W178+'Daily KBED (2022-3)'!W178)/2</f>
        <v>10.4</v>
      </c>
      <c r="S178">
        <f>('Daily KBOS (2022-3)'!X178+'Daily KBED (2022-3)'!X178)/2</f>
        <v>11.4</v>
      </c>
      <c r="T178">
        <f>('Daily KBOS (2022-3)'!Y178+'Daily KBED (2022-3)'!Y178)/2</f>
        <v>12.4</v>
      </c>
      <c r="U178">
        <f>('Daily KBOS (2022-3)'!Z178+'Daily KBED (2022-3)'!Z178)/2</f>
        <v>13.4</v>
      </c>
      <c r="V178">
        <f>('Daily KBOS (2022-3)'!AA178+'Daily KBED (2022-3)'!AA178)/2</f>
        <v>14.4</v>
      </c>
      <c r="W178">
        <f>('Daily KBOS (2022-3)'!AG178+'Daily KBED (2022-3)'!AG178)/2</f>
        <v>15.4</v>
      </c>
      <c r="X178">
        <f>('Daily KBOS (2022-3)'!AH178+'Daily KBED (2022-3)'!AH178)/2</f>
        <v>16.399999999999999</v>
      </c>
      <c r="Y178">
        <f>('Daily KBOS (2022-3)'!AI178+'Daily KBED (2022-3)'!AI178)/2</f>
        <v>17.399999999999999</v>
      </c>
      <c r="Z178">
        <f>('Daily KBOS (2022-3)'!AJ178+'Daily KBED (2022-3)'!AJ178)/2</f>
        <v>18.399999999999999</v>
      </c>
      <c r="AA178">
        <f>('Daily KBOS (2022-3)'!AK178+'Daily KBED (2022-3)'!AK178)/2</f>
        <v>19.399999999999999</v>
      </c>
      <c r="AB178">
        <f>('Daily KBOS (2022-3)'!AL178+'Daily KBED (2022-3)'!AL178)/2</f>
        <v>20.399999999999999</v>
      </c>
      <c r="AC178">
        <f>('Daily KBOS (2022-3)'!AM178+'Daily KBED (2022-3)'!AM178)/2</f>
        <v>21.4</v>
      </c>
      <c r="AD178">
        <f>('Daily KBOS (2022-3)'!AN178+'Daily KBED (2022-3)'!AN178)/2</f>
        <v>22.4</v>
      </c>
      <c r="AE178">
        <f>('Daily KBOS (2022-3)'!AO178+'Daily KBED (2022-3)'!AO178)/2</f>
        <v>23.4</v>
      </c>
      <c r="AF178">
        <f>('Daily KBOS (2022-3)'!AP178+'Daily KBED (2022-3)'!AP178)/2</f>
        <v>24.4</v>
      </c>
      <c r="AG178">
        <f>('Daily KBOS (2022-3)'!AQ178+'Daily KBED (2022-3)'!AQ178)/2</f>
        <v>25.4</v>
      </c>
      <c r="AH178">
        <f>('Daily KBOS (2022-3)'!AR178+'Daily KBED (2022-3)'!AR178)/2</f>
        <v>26.4</v>
      </c>
    </row>
    <row r="179" spans="1:34" x14ac:dyDescent="0.25">
      <c r="A179" s="1">
        <v>44945</v>
      </c>
      <c r="B179">
        <f>('Daily KBOS (2022-3)'!B179+'Daily KBED (2022-3)'!B179)/2</f>
        <v>1.55</v>
      </c>
      <c r="C179">
        <f>('Daily KBOS (2022-3)'!C179+'Daily KBED (2022-3)'!C179)/2</f>
        <v>2.35</v>
      </c>
      <c r="D179">
        <f>('Daily KBOS (2022-3)'!D179+'Daily KBED (2022-3)'!D179)/2</f>
        <v>3.3499999999999996</v>
      </c>
      <c r="E179">
        <f>('Daily KBOS (2022-3)'!E179+'Daily KBED (2022-3)'!E179)/2</f>
        <v>4.3499999999999996</v>
      </c>
      <c r="F179">
        <f>('Daily KBOS (2022-3)'!F179+'Daily KBED (2022-3)'!F179)/2</f>
        <v>5.35</v>
      </c>
      <c r="G179">
        <f>('Daily KBOS (2022-3)'!G179+'Daily KBED (2022-3)'!G179)/2</f>
        <v>6.35</v>
      </c>
      <c r="H179">
        <f>('Daily KBOS (2022-3)'!H179+'Daily KBED (2022-3)'!H179)/2</f>
        <v>7.35</v>
      </c>
      <c r="I179">
        <f>('Daily KBOS (2022-3)'!I179+'Daily KBED (2022-3)'!I179)/2</f>
        <v>8.35</v>
      </c>
      <c r="J179">
        <f>('Daily KBOS (2022-3)'!J179+'Daily KBED (2022-3)'!J179)/2</f>
        <v>9.3500000000000014</v>
      </c>
      <c r="K179">
        <f>('Daily KBOS (2022-3)'!K179+'Daily KBED (2022-3)'!K179)/2</f>
        <v>10.350000000000001</v>
      </c>
      <c r="L179">
        <f>('Daily KBOS (2022-3)'!L179+'Daily KBED (2022-3)'!L179)/2</f>
        <v>11.350000000000001</v>
      </c>
      <c r="M179">
        <f>('Daily KBOS (2022-3)'!M179+'Daily KBED (2022-3)'!M179)/2</f>
        <v>12.350000000000001</v>
      </c>
      <c r="N179">
        <f>('Daily KBOS (2022-3)'!N179+'Daily KBED (2022-3)'!N179)/2</f>
        <v>13.350000000000001</v>
      </c>
      <c r="O179">
        <f>('Daily KBOS (2022-3)'!T179+'Daily KBED (2022-3)'!T179)/2</f>
        <v>14.350000000000001</v>
      </c>
      <c r="P179">
        <f>('Daily KBOS (2022-3)'!U179+'Daily KBED (2022-3)'!U179)/2</f>
        <v>15.350000000000001</v>
      </c>
      <c r="Q179">
        <f>('Daily KBOS (2022-3)'!V179+'Daily KBED (2022-3)'!V179)/2</f>
        <v>16.350000000000001</v>
      </c>
      <c r="R179">
        <f>('Daily KBOS (2022-3)'!W179+'Daily KBED (2022-3)'!W179)/2</f>
        <v>17.350000000000001</v>
      </c>
      <c r="S179">
        <f>('Daily KBOS (2022-3)'!X179+'Daily KBED (2022-3)'!X179)/2</f>
        <v>18.350000000000001</v>
      </c>
      <c r="T179">
        <f>('Daily KBOS (2022-3)'!Y179+'Daily KBED (2022-3)'!Y179)/2</f>
        <v>19.350000000000001</v>
      </c>
      <c r="U179">
        <f>('Daily KBOS (2022-3)'!Z179+'Daily KBED (2022-3)'!Z179)/2</f>
        <v>20.350000000000001</v>
      </c>
      <c r="V179">
        <f>('Daily KBOS (2022-3)'!AA179+'Daily KBED (2022-3)'!AA179)/2</f>
        <v>21.35</v>
      </c>
      <c r="W179">
        <f>('Daily KBOS (2022-3)'!AG179+'Daily KBED (2022-3)'!AG179)/2</f>
        <v>22.35</v>
      </c>
      <c r="X179">
        <f>('Daily KBOS (2022-3)'!AH179+'Daily KBED (2022-3)'!AH179)/2</f>
        <v>23.35</v>
      </c>
      <c r="Y179">
        <f>('Daily KBOS (2022-3)'!AI179+'Daily KBED (2022-3)'!AI179)/2</f>
        <v>24.35</v>
      </c>
      <c r="Z179">
        <f>('Daily KBOS (2022-3)'!AJ179+'Daily KBED (2022-3)'!AJ179)/2</f>
        <v>25.35</v>
      </c>
      <c r="AA179">
        <f>('Daily KBOS (2022-3)'!AK179+'Daily KBED (2022-3)'!AK179)/2</f>
        <v>26.35</v>
      </c>
      <c r="AB179">
        <f>('Daily KBOS (2022-3)'!AL179+'Daily KBED (2022-3)'!AL179)/2</f>
        <v>27.35</v>
      </c>
      <c r="AC179">
        <f>('Daily KBOS (2022-3)'!AM179+'Daily KBED (2022-3)'!AM179)/2</f>
        <v>28.35</v>
      </c>
      <c r="AD179">
        <f>('Daily KBOS (2022-3)'!AN179+'Daily KBED (2022-3)'!AN179)/2</f>
        <v>29.35</v>
      </c>
      <c r="AE179">
        <f>('Daily KBOS (2022-3)'!AO179+'Daily KBED (2022-3)'!AO179)/2</f>
        <v>30.35</v>
      </c>
      <c r="AF179">
        <f>('Daily KBOS (2022-3)'!AP179+'Daily KBED (2022-3)'!AP179)/2</f>
        <v>31.35</v>
      </c>
      <c r="AG179">
        <f>('Daily KBOS (2022-3)'!AQ179+'Daily KBED (2022-3)'!AQ179)/2</f>
        <v>32.35</v>
      </c>
      <c r="AH179">
        <f>('Daily KBOS (2022-3)'!AR179+'Daily KBED (2022-3)'!AR179)/2</f>
        <v>33.349999999999994</v>
      </c>
    </row>
    <row r="180" spans="1:34" x14ac:dyDescent="0.25">
      <c r="A180" s="1">
        <v>44946</v>
      </c>
      <c r="B180">
        <f>('Daily KBOS (2022-3)'!B180+'Daily KBED (2022-3)'!B180)/2</f>
        <v>5.15</v>
      </c>
      <c r="C180">
        <f>('Daily KBOS (2022-3)'!C180+'Daily KBED (2022-3)'!C180)/2</f>
        <v>6.15</v>
      </c>
      <c r="D180">
        <f>('Daily KBOS (2022-3)'!D180+'Daily KBED (2022-3)'!D180)/2</f>
        <v>7.15</v>
      </c>
      <c r="E180">
        <f>('Daily KBOS (2022-3)'!E180+'Daily KBED (2022-3)'!E180)/2</f>
        <v>8.1499999999999986</v>
      </c>
      <c r="F180">
        <f>('Daily KBOS (2022-3)'!F180+'Daily KBED (2022-3)'!F180)/2</f>
        <v>9.1499999999999986</v>
      </c>
      <c r="G180">
        <f>('Daily KBOS (2022-3)'!G180+'Daily KBED (2022-3)'!G180)/2</f>
        <v>10.149999999999999</v>
      </c>
      <c r="H180">
        <f>('Daily KBOS (2022-3)'!H180+'Daily KBED (2022-3)'!H180)/2</f>
        <v>11.149999999999999</v>
      </c>
      <c r="I180">
        <f>('Daily KBOS (2022-3)'!I180+'Daily KBED (2022-3)'!I180)/2</f>
        <v>12.149999999999999</v>
      </c>
      <c r="J180">
        <f>('Daily KBOS (2022-3)'!J180+'Daily KBED (2022-3)'!J180)/2</f>
        <v>13.149999999999999</v>
      </c>
      <c r="K180">
        <f>('Daily KBOS (2022-3)'!K180+'Daily KBED (2022-3)'!K180)/2</f>
        <v>14.149999999999999</v>
      </c>
      <c r="L180">
        <f>('Daily KBOS (2022-3)'!L180+'Daily KBED (2022-3)'!L180)/2</f>
        <v>15.149999999999999</v>
      </c>
      <c r="M180">
        <f>('Daily KBOS (2022-3)'!M180+'Daily KBED (2022-3)'!M180)/2</f>
        <v>16.149999999999999</v>
      </c>
      <c r="N180">
        <f>('Daily KBOS (2022-3)'!N180+'Daily KBED (2022-3)'!N180)/2</f>
        <v>17.149999999999999</v>
      </c>
      <c r="O180">
        <f>('Daily KBOS (2022-3)'!T180+'Daily KBED (2022-3)'!T180)/2</f>
        <v>18.149999999999999</v>
      </c>
      <c r="P180">
        <f>('Daily KBOS (2022-3)'!U180+'Daily KBED (2022-3)'!U180)/2</f>
        <v>19.149999999999999</v>
      </c>
      <c r="Q180">
        <f>('Daily KBOS (2022-3)'!V180+'Daily KBED (2022-3)'!V180)/2</f>
        <v>20.149999999999999</v>
      </c>
      <c r="R180">
        <f>('Daily KBOS (2022-3)'!W180+'Daily KBED (2022-3)'!W180)/2</f>
        <v>21.15</v>
      </c>
      <c r="S180">
        <f>('Daily KBOS (2022-3)'!X180+'Daily KBED (2022-3)'!X180)/2</f>
        <v>22.15</v>
      </c>
      <c r="T180">
        <f>('Daily KBOS (2022-3)'!Y180+'Daily KBED (2022-3)'!Y180)/2</f>
        <v>23.15</v>
      </c>
      <c r="U180">
        <f>('Daily KBOS (2022-3)'!Z180+'Daily KBED (2022-3)'!Z180)/2</f>
        <v>24.15</v>
      </c>
      <c r="V180">
        <f>('Daily KBOS (2022-3)'!AA180+'Daily KBED (2022-3)'!AA180)/2</f>
        <v>25.15</v>
      </c>
      <c r="W180">
        <f>('Daily KBOS (2022-3)'!AG180+'Daily KBED (2022-3)'!AG180)/2</f>
        <v>26.15</v>
      </c>
      <c r="X180">
        <f>('Daily KBOS (2022-3)'!AH180+'Daily KBED (2022-3)'!AH180)/2</f>
        <v>27.15</v>
      </c>
      <c r="Y180">
        <f>('Daily KBOS (2022-3)'!AI180+'Daily KBED (2022-3)'!AI180)/2</f>
        <v>28.15</v>
      </c>
      <c r="Z180">
        <f>('Daily KBOS (2022-3)'!AJ180+'Daily KBED (2022-3)'!AJ180)/2</f>
        <v>29.15</v>
      </c>
      <c r="AA180">
        <f>('Daily KBOS (2022-3)'!AK180+'Daily KBED (2022-3)'!AK180)/2</f>
        <v>30.15</v>
      </c>
      <c r="AB180">
        <f>('Daily KBOS (2022-3)'!AL180+'Daily KBED (2022-3)'!AL180)/2</f>
        <v>31.15</v>
      </c>
      <c r="AC180">
        <f>('Daily KBOS (2022-3)'!AM180+'Daily KBED (2022-3)'!AM180)/2</f>
        <v>32.150000000000006</v>
      </c>
      <c r="AD180">
        <f>('Daily KBOS (2022-3)'!AN180+'Daily KBED (2022-3)'!AN180)/2</f>
        <v>33.150000000000006</v>
      </c>
      <c r="AE180">
        <f>('Daily KBOS (2022-3)'!AO180+'Daily KBED (2022-3)'!AO180)/2</f>
        <v>34.150000000000006</v>
      </c>
      <c r="AF180">
        <f>('Daily KBOS (2022-3)'!AP180+'Daily KBED (2022-3)'!AP180)/2</f>
        <v>35.150000000000006</v>
      </c>
      <c r="AG180">
        <f>('Daily KBOS (2022-3)'!AQ180+'Daily KBED (2022-3)'!AQ180)/2</f>
        <v>36.150000000000006</v>
      </c>
      <c r="AH180">
        <f>('Daily KBOS (2022-3)'!AR180+'Daily KBED (2022-3)'!AR180)/2</f>
        <v>37.150000000000006</v>
      </c>
    </row>
    <row r="181" spans="1:34" x14ac:dyDescent="0.25">
      <c r="A181" s="1">
        <v>44947</v>
      </c>
      <c r="B181">
        <f>('Daily KBOS (2022-3)'!B181+'Daily KBED (2022-3)'!B181)/2</f>
        <v>8.25</v>
      </c>
      <c r="C181">
        <f>('Daily KBOS (2022-3)'!C181+'Daily KBED (2022-3)'!C181)/2</f>
        <v>9.25</v>
      </c>
      <c r="D181">
        <f>('Daily KBOS (2022-3)'!D181+'Daily KBED (2022-3)'!D181)/2</f>
        <v>10.25</v>
      </c>
      <c r="E181">
        <f>('Daily KBOS (2022-3)'!E181+'Daily KBED (2022-3)'!E181)/2</f>
        <v>11.25</v>
      </c>
      <c r="F181">
        <f>('Daily KBOS (2022-3)'!F181+'Daily KBED (2022-3)'!F181)/2</f>
        <v>12.25</v>
      </c>
      <c r="G181">
        <f>('Daily KBOS (2022-3)'!G181+'Daily KBED (2022-3)'!G181)/2</f>
        <v>13.25</v>
      </c>
      <c r="H181">
        <f>('Daily KBOS (2022-3)'!H181+'Daily KBED (2022-3)'!H181)/2</f>
        <v>14.25</v>
      </c>
      <c r="I181">
        <f>('Daily KBOS (2022-3)'!I181+'Daily KBED (2022-3)'!I181)/2</f>
        <v>15.25</v>
      </c>
      <c r="J181">
        <f>('Daily KBOS (2022-3)'!J181+'Daily KBED (2022-3)'!J181)/2</f>
        <v>16.25</v>
      </c>
      <c r="K181">
        <f>('Daily KBOS (2022-3)'!K181+'Daily KBED (2022-3)'!K181)/2</f>
        <v>17.25</v>
      </c>
      <c r="L181">
        <f>('Daily KBOS (2022-3)'!L181+'Daily KBED (2022-3)'!L181)/2</f>
        <v>18.25</v>
      </c>
      <c r="M181">
        <f>('Daily KBOS (2022-3)'!M181+'Daily KBED (2022-3)'!M181)/2</f>
        <v>19.25</v>
      </c>
      <c r="N181">
        <f>('Daily KBOS (2022-3)'!N181+'Daily KBED (2022-3)'!N181)/2</f>
        <v>20.25</v>
      </c>
      <c r="O181">
        <f>('Daily KBOS (2022-3)'!T181+'Daily KBED (2022-3)'!T181)/2</f>
        <v>21.25</v>
      </c>
      <c r="P181">
        <f>('Daily KBOS (2022-3)'!U181+'Daily KBED (2022-3)'!U181)/2</f>
        <v>22.25</v>
      </c>
      <c r="Q181">
        <f>('Daily KBOS (2022-3)'!V181+'Daily KBED (2022-3)'!V181)/2</f>
        <v>23.25</v>
      </c>
      <c r="R181">
        <f>('Daily KBOS (2022-3)'!W181+'Daily KBED (2022-3)'!W181)/2</f>
        <v>24.25</v>
      </c>
      <c r="S181">
        <f>('Daily KBOS (2022-3)'!X181+'Daily KBED (2022-3)'!X181)/2</f>
        <v>25.25</v>
      </c>
      <c r="T181">
        <f>('Daily KBOS (2022-3)'!Y181+'Daily KBED (2022-3)'!Y181)/2</f>
        <v>26.25</v>
      </c>
      <c r="U181">
        <f>('Daily KBOS (2022-3)'!Z181+'Daily KBED (2022-3)'!Z181)/2</f>
        <v>27.25</v>
      </c>
      <c r="V181">
        <f>('Daily KBOS (2022-3)'!AA181+'Daily KBED (2022-3)'!AA181)/2</f>
        <v>28.25</v>
      </c>
      <c r="W181">
        <f>('Daily KBOS (2022-3)'!AG181+'Daily KBED (2022-3)'!AG181)/2</f>
        <v>29.25</v>
      </c>
      <c r="X181">
        <f>('Daily KBOS (2022-3)'!AH181+'Daily KBED (2022-3)'!AH181)/2</f>
        <v>30.25</v>
      </c>
      <c r="Y181">
        <f>('Daily KBOS (2022-3)'!AI181+'Daily KBED (2022-3)'!AI181)/2</f>
        <v>31.25</v>
      </c>
      <c r="Z181">
        <f>('Daily KBOS (2022-3)'!AJ181+'Daily KBED (2022-3)'!AJ181)/2</f>
        <v>32.25</v>
      </c>
      <c r="AA181">
        <f>('Daily KBOS (2022-3)'!AK181+'Daily KBED (2022-3)'!AK181)/2</f>
        <v>33.25</v>
      </c>
      <c r="AB181">
        <f>('Daily KBOS (2022-3)'!AL181+'Daily KBED (2022-3)'!AL181)/2</f>
        <v>34.25</v>
      </c>
      <c r="AC181">
        <f>('Daily KBOS (2022-3)'!AM181+'Daily KBED (2022-3)'!AM181)/2</f>
        <v>35.25</v>
      </c>
      <c r="AD181">
        <f>('Daily KBOS (2022-3)'!AN181+'Daily KBED (2022-3)'!AN181)/2</f>
        <v>36.25</v>
      </c>
      <c r="AE181">
        <f>('Daily KBOS (2022-3)'!AO181+'Daily KBED (2022-3)'!AO181)/2</f>
        <v>37.25</v>
      </c>
      <c r="AF181">
        <f>('Daily KBOS (2022-3)'!AP181+'Daily KBED (2022-3)'!AP181)/2</f>
        <v>38.25</v>
      </c>
      <c r="AG181">
        <f>('Daily KBOS (2022-3)'!AQ181+'Daily KBED (2022-3)'!AQ181)/2</f>
        <v>39.25</v>
      </c>
      <c r="AH181">
        <f>('Daily KBOS (2022-3)'!AR181+'Daily KBED (2022-3)'!AR181)/2</f>
        <v>40.25</v>
      </c>
    </row>
    <row r="182" spans="1:34" x14ac:dyDescent="0.25">
      <c r="A182" s="1">
        <v>44948</v>
      </c>
      <c r="B182">
        <f>('Daily KBOS (2022-3)'!B182+'Daily KBED (2022-3)'!B182)/2</f>
        <v>6.95</v>
      </c>
      <c r="C182">
        <f>('Daily KBOS (2022-3)'!C182+'Daily KBED (2022-3)'!C182)/2</f>
        <v>7.9499999999999993</v>
      </c>
      <c r="D182">
        <f>('Daily KBOS (2022-3)'!D182+'Daily KBED (2022-3)'!D182)/2</f>
        <v>8.9499999999999993</v>
      </c>
      <c r="E182">
        <f>('Daily KBOS (2022-3)'!E182+'Daily KBED (2022-3)'!E182)/2</f>
        <v>9.9499999999999993</v>
      </c>
      <c r="F182">
        <f>('Daily KBOS (2022-3)'!F182+'Daily KBED (2022-3)'!F182)/2</f>
        <v>10.95</v>
      </c>
      <c r="G182">
        <f>('Daily KBOS (2022-3)'!G182+'Daily KBED (2022-3)'!G182)/2</f>
        <v>11.95</v>
      </c>
      <c r="H182">
        <f>('Daily KBOS (2022-3)'!H182+'Daily KBED (2022-3)'!H182)/2</f>
        <v>12.95</v>
      </c>
      <c r="I182">
        <f>('Daily KBOS (2022-3)'!I182+'Daily KBED (2022-3)'!I182)/2</f>
        <v>13.95</v>
      </c>
      <c r="J182">
        <f>('Daily KBOS (2022-3)'!J182+'Daily KBED (2022-3)'!J182)/2</f>
        <v>14.95</v>
      </c>
      <c r="K182">
        <f>('Daily KBOS (2022-3)'!K182+'Daily KBED (2022-3)'!K182)/2</f>
        <v>15.95</v>
      </c>
      <c r="L182">
        <f>('Daily KBOS (2022-3)'!L182+'Daily KBED (2022-3)'!L182)/2</f>
        <v>16.95</v>
      </c>
      <c r="M182">
        <f>('Daily KBOS (2022-3)'!M182+'Daily KBED (2022-3)'!M182)/2</f>
        <v>17.95</v>
      </c>
      <c r="N182">
        <f>('Daily KBOS (2022-3)'!N182+'Daily KBED (2022-3)'!N182)/2</f>
        <v>18.95</v>
      </c>
      <c r="O182">
        <f>('Daily KBOS (2022-3)'!T182+'Daily KBED (2022-3)'!T182)/2</f>
        <v>19.95</v>
      </c>
      <c r="P182">
        <f>('Daily KBOS (2022-3)'!U182+'Daily KBED (2022-3)'!U182)/2</f>
        <v>20.95</v>
      </c>
      <c r="Q182">
        <f>('Daily KBOS (2022-3)'!V182+'Daily KBED (2022-3)'!V182)/2</f>
        <v>21.95</v>
      </c>
      <c r="R182">
        <f>('Daily KBOS (2022-3)'!W182+'Daily KBED (2022-3)'!W182)/2</f>
        <v>22.95</v>
      </c>
      <c r="S182">
        <f>('Daily KBOS (2022-3)'!X182+'Daily KBED (2022-3)'!X182)/2</f>
        <v>23.95</v>
      </c>
      <c r="T182">
        <f>('Daily KBOS (2022-3)'!Y182+'Daily KBED (2022-3)'!Y182)/2</f>
        <v>24.95</v>
      </c>
      <c r="U182">
        <f>('Daily KBOS (2022-3)'!Z182+'Daily KBED (2022-3)'!Z182)/2</f>
        <v>25.95</v>
      </c>
      <c r="V182">
        <f>('Daily KBOS (2022-3)'!AA182+'Daily KBED (2022-3)'!AA182)/2</f>
        <v>26.95</v>
      </c>
      <c r="W182">
        <f>('Daily KBOS (2022-3)'!AG182+'Daily KBED (2022-3)'!AG182)/2</f>
        <v>27.95</v>
      </c>
      <c r="X182">
        <f>('Daily KBOS (2022-3)'!AH182+'Daily KBED (2022-3)'!AH182)/2</f>
        <v>28.95</v>
      </c>
      <c r="Y182">
        <f>('Daily KBOS (2022-3)'!AI182+'Daily KBED (2022-3)'!AI182)/2</f>
        <v>29.95</v>
      </c>
      <c r="Z182">
        <f>('Daily KBOS (2022-3)'!AJ182+'Daily KBED (2022-3)'!AJ182)/2</f>
        <v>30.95</v>
      </c>
      <c r="AA182">
        <f>('Daily KBOS (2022-3)'!AK182+'Daily KBED (2022-3)'!AK182)/2</f>
        <v>31.950000000000003</v>
      </c>
      <c r="AB182">
        <f>('Daily KBOS (2022-3)'!AL182+'Daily KBED (2022-3)'!AL182)/2</f>
        <v>32.950000000000003</v>
      </c>
      <c r="AC182">
        <f>('Daily KBOS (2022-3)'!AM182+'Daily KBED (2022-3)'!AM182)/2</f>
        <v>33.950000000000003</v>
      </c>
      <c r="AD182">
        <f>('Daily KBOS (2022-3)'!AN182+'Daily KBED (2022-3)'!AN182)/2</f>
        <v>34.950000000000003</v>
      </c>
      <c r="AE182">
        <f>('Daily KBOS (2022-3)'!AO182+'Daily KBED (2022-3)'!AO182)/2</f>
        <v>35.950000000000003</v>
      </c>
      <c r="AF182">
        <f>('Daily KBOS (2022-3)'!AP182+'Daily KBED (2022-3)'!AP182)/2</f>
        <v>36.950000000000003</v>
      </c>
      <c r="AG182">
        <f>('Daily KBOS (2022-3)'!AQ182+'Daily KBED (2022-3)'!AQ182)/2</f>
        <v>37.950000000000003</v>
      </c>
      <c r="AH182">
        <f>('Daily KBOS (2022-3)'!AR182+'Daily KBED (2022-3)'!AR182)/2</f>
        <v>38.950000000000003</v>
      </c>
    </row>
    <row r="183" spans="1:34" x14ac:dyDescent="0.25">
      <c r="A183" s="1">
        <v>44949</v>
      </c>
      <c r="B183">
        <f>('Daily KBOS (2022-3)'!B183+'Daily KBED (2022-3)'!B183)/2</f>
        <v>4.9000000000000004</v>
      </c>
      <c r="C183">
        <f>('Daily KBOS (2022-3)'!C183+'Daily KBED (2022-3)'!C183)/2</f>
        <v>5.9</v>
      </c>
      <c r="D183">
        <f>('Daily KBOS (2022-3)'!D183+'Daily KBED (2022-3)'!D183)/2</f>
        <v>6.9</v>
      </c>
      <c r="E183">
        <f>('Daily KBOS (2022-3)'!E183+'Daily KBED (2022-3)'!E183)/2</f>
        <v>7.9</v>
      </c>
      <c r="F183">
        <f>('Daily KBOS (2022-3)'!F183+'Daily KBED (2022-3)'!F183)/2</f>
        <v>8.9</v>
      </c>
      <c r="G183">
        <f>('Daily KBOS (2022-3)'!G183+'Daily KBED (2022-3)'!G183)/2</f>
        <v>9.9</v>
      </c>
      <c r="H183">
        <f>('Daily KBOS (2022-3)'!H183+'Daily KBED (2022-3)'!H183)/2</f>
        <v>10.9</v>
      </c>
      <c r="I183">
        <f>('Daily KBOS (2022-3)'!I183+'Daily KBED (2022-3)'!I183)/2</f>
        <v>11.9</v>
      </c>
      <c r="J183">
        <f>('Daily KBOS (2022-3)'!J183+'Daily KBED (2022-3)'!J183)/2</f>
        <v>12.9</v>
      </c>
      <c r="K183">
        <f>('Daily KBOS (2022-3)'!K183+'Daily KBED (2022-3)'!K183)/2</f>
        <v>13.9</v>
      </c>
      <c r="L183">
        <f>('Daily KBOS (2022-3)'!L183+'Daily KBED (2022-3)'!L183)/2</f>
        <v>14.9</v>
      </c>
      <c r="M183">
        <f>('Daily KBOS (2022-3)'!M183+'Daily KBED (2022-3)'!M183)/2</f>
        <v>15.9</v>
      </c>
      <c r="N183">
        <f>('Daily KBOS (2022-3)'!N183+'Daily KBED (2022-3)'!N183)/2</f>
        <v>16.899999999999999</v>
      </c>
      <c r="O183">
        <f>('Daily KBOS (2022-3)'!T183+'Daily KBED (2022-3)'!T183)/2</f>
        <v>17.899999999999999</v>
      </c>
      <c r="P183">
        <f>('Daily KBOS (2022-3)'!U183+'Daily KBED (2022-3)'!U183)/2</f>
        <v>18.899999999999999</v>
      </c>
      <c r="Q183">
        <f>('Daily KBOS (2022-3)'!V183+'Daily KBED (2022-3)'!V183)/2</f>
        <v>19.899999999999999</v>
      </c>
      <c r="R183">
        <f>('Daily KBOS (2022-3)'!W183+'Daily KBED (2022-3)'!W183)/2</f>
        <v>20.9</v>
      </c>
      <c r="S183">
        <f>('Daily KBOS (2022-3)'!X183+'Daily KBED (2022-3)'!X183)/2</f>
        <v>21.9</v>
      </c>
      <c r="T183">
        <f>('Daily KBOS (2022-3)'!Y183+'Daily KBED (2022-3)'!Y183)/2</f>
        <v>22.9</v>
      </c>
      <c r="U183">
        <f>('Daily KBOS (2022-3)'!Z183+'Daily KBED (2022-3)'!Z183)/2</f>
        <v>23.9</v>
      </c>
      <c r="V183">
        <f>('Daily KBOS (2022-3)'!AA183+'Daily KBED (2022-3)'!AA183)/2</f>
        <v>24.9</v>
      </c>
      <c r="W183">
        <f>('Daily KBOS (2022-3)'!AG183+'Daily KBED (2022-3)'!AG183)/2</f>
        <v>25.9</v>
      </c>
      <c r="X183">
        <f>('Daily KBOS (2022-3)'!AH183+'Daily KBED (2022-3)'!AH183)/2</f>
        <v>26.9</v>
      </c>
      <c r="Y183">
        <f>('Daily KBOS (2022-3)'!AI183+'Daily KBED (2022-3)'!AI183)/2</f>
        <v>27.9</v>
      </c>
      <c r="Z183">
        <f>('Daily KBOS (2022-3)'!AJ183+'Daily KBED (2022-3)'!AJ183)/2</f>
        <v>28.9</v>
      </c>
      <c r="AA183">
        <f>('Daily KBOS (2022-3)'!AK183+'Daily KBED (2022-3)'!AK183)/2</f>
        <v>29.9</v>
      </c>
      <c r="AB183">
        <f>('Daily KBOS (2022-3)'!AL183+'Daily KBED (2022-3)'!AL183)/2</f>
        <v>30.9</v>
      </c>
      <c r="AC183">
        <f>('Daily KBOS (2022-3)'!AM183+'Daily KBED (2022-3)'!AM183)/2</f>
        <v>31.9</v>
      </c>
      <c r="AD183">
        <f>('Daily KBOS (2022-3)'!AN183+'Daily KBED (2022-3)'!AN183)/2</f>
        <v>32.9</v>
      </c>
      <c r="AE183">
        <f>('Daily KBOS (2022-3)'!AO183+'Daily KBED (2022-3)'!AO183)/2</f>
        <v>33.9</v>
      </c>
      <c r="AF183">
        <f>('Daily KBOS (2022-3)'!AP183+'Daily KBED (2022-3)'!AP183)/2</f>
        <v>34.9</v>
      </c>
      <c r="AG183">
        <f>('Daily KBOS (2022-3)'!AQ183+'Daily KBED (2022-3)'!AQ183)/2</f>
        <v>35.9</v>
      </c>
      <c r="AH183">
        <f>('Daily KBOS (2022-3)'!AR183+'Daily KBED (2022-3)'!AR183)/2</f>
        <v>36.9</v>
      </c>
    </row>
    <row r="184" spans="1:34" x14ac:dyDescent="0.25">
      <c r="A184" s="1">
        <v>44950</v>
      </c>
      <c r="B184">
        <f>('Daily KBOS (2022-3)'!B184+'Daily KBED (2022-3)'!B184)/2</f>
        <v>4.8000000000000007</v>
      </c>
      <c r="C184">
        <f>('Daily KBOS (2022-3)'!C184+'Daily KBED (2022-3)'!C184)/2</f>
        <v>5.8000000000000007</v>
      </c>
      <c r="D184">
        <f>('Daily KBOS (2022-3)'!D184+'Daily KBED (2022-3)'!D184)/2</f>
        <v>6.8000000000000007</v>
      </c>
      <c r="E184">
        <f>('Daily KBOS (2022-3)'!E184+'Daily KBED (2022-3)'!E184)/2</f>
        <v>7.8</v>
      </c>
      <c r="F184">
        <f>('Daily KBOS (2022-3)'!F184+'Daily KBED (2022-3)'!F184)/2</f>
        <v>8.8000000000000007</v>
      </c>
      <c r="G184">
        <f>('Daily KBOS (2022-3)'!G184+'Daily KBED (2022-3)'!G184)/2</f>
        <v>9.8000000000000007</v>
      </c>
      <c r="H184">
        <f>('Daily KBOS (2022-3)'!H184+'Daily KBED (2022-3)'!H184)/2</f>
        <v>10.8</v>
      </c>
      <c r="I184">
        <f>('Daily KBOS (2022-3)'!I184+'Daily KBED (2022-3)'!I184)/2</f>
        <v>11.8</v>
      </c>
      <c r="J184">
        <f>('Daily KBOS (2022-3)'!J184+'Daily KBED (2022-3)'!J184)/2</f>
        <v>12.8</v>
      </c>
      <c r="K184">
        <f>('Daily KBOS (2022-3)'!K184+'Daily KBED (2022-3)'!K184)/2</f>
        <v>13.8</v>
      </c>
      <c r="L184">
        <f>('Daily KBOS (2022-3)'!L184+'Daily KBED (2022-3)'!L184)/2</f>
        <v>14.8</v>
      </c>
      <c r="M184">
        <f>('Daily KBOS (2022-3)'!M184+'Daily KBED (2022-3)'!M184)/2</f>
        <v>15.8</v>
      </c>
      <c r="N184">
        <f>('Daily KBOS (2022-3)'!N184+'Daily KBED (2022-3)'!N184)/2</f>
        <v>16.799999999999997</v>
      </c>
      <c r="O184">
        <f>('Daily KBOS (2022-3)'!T184+'Daily KBED (2022-3)'!T184)/2</f>
        <v>17.799999999999997</v>
      </c>
      <c r="P184">
        <f>('Daily KBOS (2022-3)'!U184+'Daily KBED (2022-3)'!U184)/2</f>
        <v>18.799999999999997</v>
      </c>
      <c r="Q184">
        <f>('Daily KBOS (2022-3)'!V184+'Daily KBED (2022-3)'!V184)/2</f>
        <v>19.799999999999997</v>
      </c>
      <c r="R184">
        <f>('Daily KBOS (2022-3)'!W184+'Daily KBED (2022-3)'!W184)/2</f>
        <v>20.799999999999997</v>
      </c>
      <c r="S184">
        <f>('Daily KBOS (2022-3)'!X184+'Daily KBED (2022-3)'!X184)/2</f>
        <v>21.799999999999997</v>
      </c>
      <c r="T184">
        <f>('Daily KBOS (2022-3)'!Y184+'Daily KBED (2022-3)'!Y184)/2</f>
        <v>22.799999999999997</v>
      </c>
      <c r="U184">
        <f>('Daily KBOS (2022-3)'!Z184+'Daily KBED (2022-3)'!Z184)/2</f>
        <v>23.799999999999997</v>
      </c>
      <c r="V184">
        <f>('Daily KBOS (2022-3)'!AA184+'Daily KBED (2022-3)'!AA184)/2</f>
        <v>24.799999999999997</v>
      </c>
      <c r="W184">
        <f>('Daily KBOS (2022-3)'!AG184+'Daily KBED (2022-3)'!AG184)/2</f>
        <v>25.799999999999997</v>
      </c>
      <c r="X184">
        <f>('Daily KBOS (2022-3)'!AH184+'Daily KBED (2022-3)'!AH184)/2</f>
        <v>26.799999999999997</v>
      </c>
      <c r="Y184">
        <f>('Daily KBOS (2022-3)'!AI184+'Daily KBED (2022-3)'!AI184)/2</f>
        <v>27.799999999999997</v>
      </c>
      <c r="Z184">
        <f>('Daily KBOS (2022-3)'!AJ184+'Daily KBED (2022-3)'!AJ184)/2</f>
        <v>28.799999999999997</v>
      </c>
      <c r="AA184">
        <f>('Daily KBOS (2022-3)'!AK184+'Daily KBED (2022-3)'!AK184)/2</f>
        <v>29.799999999999997</v>
      </c>
      <c r="AB184">
        <f>('Daily KBOS (2022-3)'!AL184+'Daily KBED (2022-3)'!AL184)/2</f>
        <v>30.799999999999997</v>
      </c>
      <c r="AC184">
        <f>('Daily KBOS (2022-3)'!AM184+'Daily KBED (2022-3)'!AM184)/2</f>
        <v>31.8</v>
      </c>
      <c r="AD184">
        <f>('Daily KBOS (2022-3)'!AN184+'Daily KBED (2022-3)'!AN184)/2</f>
        <v>32.799999999999997</v>
      </c>
      <c r="AE184">
        <f>('Daily KBOS (2022-3)'!AO184+'Daily KBED (2022-3)'!AO184)/2</f>
        <v>33.799999999999997</v>
      </c>
      <c r="AF184">
        <f>('Daily KBOS (2022-3)'!AP184+'Daily KBED (2022-3)'!AP184)/2</f>
        <v>34.799999999999997</v>
      </c>
      <c r="AG184">
        <f>('Daily KBOS (2022-3)'!AQ184+'Daily KBED (2022-3)'!AQ184)/2</f>
        <v>35.799999999999997</v>
      </c>
      <c r="AH184">
        <f>('Daily KBOS (2022-3)'!AR184+'Daily KBED (2022-3)'!AR184)/2</f>
        <v>36.799999999999997</v>
      </c>
    </row>
    <row r="185" spans="1:34" x14ac:dyDescent="0.25">
      <c r="A185" s="1">
        <v>44951</v>
      </c>
      <c r="B185">
        <f>('Daily KBOS (2022-3)'!B185+'Daily KBED (2022-3)'!B185)/2</f>
        <v>4.5999999999999996</v>
      </c>
      <c r="C185">
        <f>('Daily KBOS (2022-3)'!C185+'Daily KBED (2022-3)'!C185)/2</f>
        <v>5.5500000000000007</v>
      </c>
      <c r="D185">
        <f>('Daily KBOS (2022-3)'!D185+'Daily KBED (2022-3)'!D185)/2</f>
        <v>6.5500000000000007</v>
      </c>
      <c r="E185">
        <f>('Daily KBOS (2022-3)'!E185+'Daily KBED (2022-3)'!E185)/2</f>
        <v>7.55</v>
      </c>
      <c r="F185">
        <f>('Daily KBOS (2022-3)'!F185+'Daily KBED (2022-3)'!F185)/2</f>
        <v>8.5500000000000007</v>
      </c>
      <c r="G185">
        <f>('Daily KBOS (2022-3)'!G185+'Daily KBED (2022-3)'!G185)/2</f>
        <v>9.5500000000000007</v>
      </c>
      <c r="H185">
        <f>('Daily KBOS (2022-3)'!H185+'Daily KBED (2022-3)'!H185)/2</f>
        <v>10.55</v>
      </c>
      <c r="I185">
        <f>('Daily KBOS (2022-3)'!I185+'Daily KBED (2022-3)'!I185)/2</f>
        <v>11.55</v>
      </c>
      <c r="J185">
        <f>('Daily KBOS (2022-3)'!J185+'Daily KBED (2022-3)'!J185)/2</f>
        <v>12.55</v>
      </c>
      <c r="K185">
        <f>('Daily KBOS (2022-3)'!K185+'Daily KBED (2022-3)'!K185)/2</f>
        <v>13.55</v>
      </c>
      <c r="L185">
        <f>('Daily KBOS (2022-3)'!L185+'Daily KBED (2022-3)'!L185)/2</f>
        <v>14.55</v>
      </c>
      <c r="M185">
        <f>('Daily KBOS (2022-3)'!M185+'Daily KBED (2022-3)'!M185)/2</f>
        <v>15.55</v>
      </c>
      <c r="N185">
        <f>('Daily KBOS (2022-3)'!N185+'Daily KBED (2022-3)'!N185)/2</f>
        <v>16.55</v>
      </c>
      <c r="O185">
        <f>('Daily KBOS (2022-3)'!T185+'Daily KBED (2022-3)'!T185)/2</f>
        <v>17.549999999999997</v>
      </c>
      <c r="P185">
        <f>('Daily KBOS (2022-3)'!U185+'Daily KBED (2022-3)'!U185)/2</f>
        <v>18.549999999999997</v>
      </c>
      <c r="Q185">
        <f>('Daily KBOS (2022-3)'!V185+'Daily KBED (2022-3)'!V185)/2</f>
        <v>19.549999999999997</v>
      </c>
      <c r="R185">
        <f>('Daily KBOS (2022-3)'!W185+'Daily KBED (2022-3)'!W185)/2</f>
        <v>20.549999999999997</v>
      </c>
      <c r="S185">
        <f>('Daily KBOS (2022-3)'!X185+'Daily KBED (2022-3)'!X185)/2</f>
        <v>21.549999999999997</v>
      </c>
      <c r="T185">
        <f>('Daily KBOS (2022-3)'!Y185+'Daily KBED (2022-3)'!Y185)/2</f>
        <v>22.549999999999997</v>
      </c>
      <c r="U185">
        <f>('Daily KBOS (2022-3)'!Z185+'Daily KBED (2022-3)'!Z185)/2</f>
        <v>23.549999999999997</v>
      </c>
      <c r="V185">
        <f>('Daily KBOS (2022-3)'!AA185+'Daily KBED (2022-3)'!AA185)/2</f>
        <v>24.549999999999997</v>
      </c>
      <c r="W185">
        <f>('Daily KBOS (2022-3)'!AG185+'Daily KBED (2022-3)'!AG185)/2</f>
        <v>25.549999999999997</v>
      </c>
      <c r="X185">
        <f>('Daily KBOS (2022-3)'!AH185+'Daily KBED (2022-3)'!AH185)/2</f>
        <v>26.549999999999997</v>
      </c>
      <c r="Y185">
        <f>('Daily KBOS (2022-3)'!AI185+'Daily KBED (2022-3)'!AI185)/2</f>
        <v>27.549999999999997</v>
      </c>
      <c r="Z185">
        <f>('Daily KBOS (2022-3)'!AJ185+'Daily KBED (2022-3)'!AJ185)/2</f>
        <v>28.549999999999997</v>
      </c>
      <c r="AA185">
        <f>('Daily KBOS (2022-3)'!AK185+'Daily KBED (2022-3)'!AK185)/2</f>
        <v>29.549999999999997</v>
      </c>
      <c r="AB185">
        <f>('Daily KBOS (2022-3)'!AL185+'Daily KBED (2022-3)'!AL185)/2</f>
        <v>30.549999999999997</v>
      </c>
      <c r="AC185">
        <f>('Daily KBOS (2022-3)'!AM185+'Daily KBED (2022-3)'!AM185)/2</f>
        <v>31.55</v>
      </c>
      <c r="AD185">
        <f>('Daily KBOS (2022-3)'!AN185+'Daily KBED (2022-3)'!AN185)/2</f>
        <v>32.549999999999997</v>
      </c>
      <c r="AE185">
        <f>('Daily KBOS (2022-3)'!AO185+'Daily KBED (2022-3)'!AO185)/2</f>
        <v>33.549999999999997</v>
      </c>
      <c r="AF185">
        <f>('Daily KBOS (2022-3)'!AP185+'Daily KBED (2022-3)'!AP185)/2</f>
        <v>34.549999999999997</v>
      </c>
      <c r="AG185">
        <f>('Daily KBOS (2022-3)'!AQ185+'Daily KBED (2022-3)'!AQ185)/2</f>
        <v>35.549999999999997</v>
      </c>
      <c r="AH185">
        <f>('Daily KBOS (2022-3)'!AR185+'Daily KBED (2022-3)'!AR185)/2</f>
        <v>36.549999999999997</v>
      </c>
    </row>
    <row r="186" spans="1:34" x14ac:dyDescent="0.25">
      <c r="A186" s="1">
        <v>44952</v>
      </c>
      <c r="B186">
        <f>('Daily KBOS (2022-3)'!B186+'Daily KBED (2022-3)'!B186)/2</f>
        <v>0.4</v>
      </c>
      <c r="C186">
        <f>('Daily KBOS (2022-3)'!C186+'Daily KBED (2022-3)'!C186)/2</f>
        <v>0.7</v>
      </c>
      <c r="D186">
        <f>('Daily KBOS (2022-3)'!D186+'Daily KBED (2022-3)'!D186)/2</f>
        <v>1</v>
      </c>
      <c r="E186">
        <f>('Daily KBOS (2022-3)'!E186+'Daily KBED (2022-3)'!E186)/2</f>
        <v>1.4</v>
      </c>
      <c r="F186">
        <f>('Daily KBOS (2022-3)'!F186+'Daily KBED (2022-3)'!F186)/2</f>
        <v>1.85</v>
      </c>
      <c r="G186">
        <f>('Daily KBOS (2022-3)'!G186+'Daily KBED (2022-3)'!G186)/2</f>
        <v>2.35</v>
      </c>
      <c r="H186">
        <f>('Daily KBOS (2022-3)'!H186+'Daily KBED (2022-3)'!H186)/2</f>
        <v>3</v>
      </c>
      <c r="I186">
        <f>('Daily KBOS (2022-3)'!I186+'Daily KBED (2022-3)'!I186)/2</f>
        <v>3.7</v>
      </c>
      <c r="J186">
        <f>('Daily KBOS (2022-3)'!J186+'Daily KBED (2022-3)'!J186)/2</f>
        <v>4.5</v>
      </c>
      <c r="K186">
        <f>('Daily KBOS (2022-3)'!K186+'Daily KBED (2022-3)'!K186)/2</f>
        <v>5.3</v>
      </c>
      <c r="L186">
        <f>('Daily KBOS (2022-3)'!L186+'Daily KBED (2022-3)'!L186)/2</f>
        <v>6.2</v>
      </c>
      <c r="M186">
        <f>('Daily KBOS (2022-3)'!M186+'Daily KBED (2022-3)'!M186)/2</f>
        <v>7.0500000000000007</v>
      </c>
      <c r="N186">
        <f>('Daily KBOS (2022-3)'!N186+'Daily KBED (2022-3)'!N186)/2</f>
        <v>7.95</v>
      </c>
      <c r="O186">
        <f>('Daily KBOS (2022-3)'!T186+'Daily KBED (2022-3)'!T186)/2</f>
        <v>8.85</v>
      </c>
      <c r="P186">
        <f>('Daily KBOS (2022-3)'!U186+'Daily KBED (2022-3)'!U186)/2</f>
        <v>9.75</v>
      </c>
      <c r="Q186">
        <f>('Daily KBOS (2022-3)'!V186+'Daily KBED (2022-3)'!V186)/2</f>
        <v>10.7</v>
      </c>
      <c r="R186">
        <f>('Daily KBOS (2022-3)'!W186+'Daily KBED (2022-3)'!W186)/2</f>
        <v>11.7</v>
      </c>
      <c r="S186">
        <f>('Daily KBOS (2022-3)'!X186+'Daily KBED (2022-3)'!X186)/2</f>
        <v>12.7</v>
      </c>
      <c r="T186">
        <f>('Daily KBOS (2022-3)'!Y186+'Daily KBED (2022-3)'!Y186)/2</f>
        <v>13.7</v>
      </c>
      <c r="U186">
        <f>('Daily KBOS (2022-3)'!Z186+'Daily KBED (2022-3)'!Z186)/2</f>
        <v>14.7</v>
      </c>
      <c r="V186">
        <f>('Daily KBOS (2022-3)'!AA186+'Daily KBED (2022-3)'!AA186)/2</f>
        <v>15.7</v>
      </c>
      <c r="W186">
        <f>('Daily KBOS (2022-3)'!AG186+'Daily KBED (2022-3)'!AG186)/2</f>
        <v>16.7</v>
      </c>
      <c r="X186">
        <f>('Daily KBOS (2022-3)'!AH186+'Daily KBED (2022-3)'!AH186)/2</f>
        <v>17.7</v>
      </c>
      <c r="Y186">
        <f>('Daily KBOS (2022-3)'!AI186+'Daily KBED (2022-3)'!AI186)/2</f>
        <v>18.7</v>
      </c>
      <c r="Z186">
        <f>('Daily KBOS (2022-3)'!AJ186+'Daily KBED (2022-3)'!AJ186)/2</f>
        <v>19.7</v>
      </c>
      <c r="AA186">
        <f>('Daily KBOS (2022-3)'!AK186+'Daily KBED (2022-3)'!AK186)/2</f>
        <v>20.7</v>
      </c>
      <c r="AB186">
        <f>('Daily KBOS (2022-3)'!AL186+'Daily KBED (2022-3)'!AL186)/2</f>
        <v>21.7</v>
      </c>
      <c r="AC186">
        <f>('Daily KBOS (2022-3)'!AM186+'Daily KBED (2022-3)'!AM186)/2</f>
        <v>22.7</v>
      </c>
      <c r="AD186">
        <f>('Daily KBOS (2022-3)'!AN186+'Daily KBED (2022-3)'!AN186)/2</f>
        <v>23.7</v>
      </c>
      <c r="AE186">
        <f>('Daily KBOS (2022-3)'!AO186+'Daily KBED (2022-3)'!AO186)/2</f>
        <v>24.7</v>
      </c>
      <c r="AF186">
        <f>('Daily KBOS (2022-3)'!AP186+'Daily KBED (2022-3)'!AP186)/2</f>
        <v>25.7</v>
      </c>
      <c r="AG186">
        <f>('Daily KBOS (2022-3)'!AQ186+'Daily KBED (2022-3)'!AQ186)/2</f>
        <v>26.7</v>
      </c>
      <c r="AH186">
        <f>('Daily KBOS (2022-3)'!AR186+'Daily KBED (2022-3)'!AR186)/2</f>
        <v>27.7</v>
      </c>
    </row>
    <row r="187" spans="1:34" x14ac:dyDescent="0.25">
      <c r="A187" s="1">
        <v>44953</v>
      </c>
      <c r="B187">
        <f>('Daily KBOS (2022-3)'!B187+'Daily KBED (2022-3)'!B187)/2</f>
        <v>4.6500000000000004</v>
      </c>
      <c r="C187">
        <f>('Daily KBOS (2022-3)'!C187+'Daily KBED (2022-3)'!C187)/2</f>
        <v>5.4499999999999993</v>
      </c>
      <c r="D187">
        <f>('Daily KBOS (2022-3)'!D187+'Daily KBED (2022-3)'!D187)/2</f>
        <v>6.4</v>
      </c>
      <c r="E187">
        <f>('Daily KBOS (2022-3)'!E187+'Daily KBED (2022-3)'!E187)/2</f>
        <v>7.4</v>
      </c>
      <c r="F187">
        <f>('Daily KBOS (2022-3)'!F187+'Daily KBED (2022-3)'!F187)/2</f>
        <v>8.4</v>
      </c>
      <c r="G187">
        <f>('Daily KBOS (2022-3)'!G187+'Daily KBED (2022-3)'!G187)/2</f>
        <v>9.3999999999999986</v>
      </c>
      <c r="H187">
        <f>('Daily KBOS (2022-3)'!H187+'Daily KBED (2022-3)'!H187)/2</f>
        <v>10.399999999999999</v>
      </c>
      <c r="I187">
        <f>('Daily KBOS (2022-3)'!I187+'Daily KBED (2022-3)'!I187)/2</f>
        <v>11.399999999999999</v>
      </c>
      <c r="J187">
        <f>('Daily KBOS (2022-3)'!J187+'Daily KBED (2022-3)'!J187)/2</f>
        <v>12.399999999999999</v>
      </c>
      <c r="K187">
        <f>('Daily KBOS (2022-3)'!K187+'Daily KBED (2022-3)'!K187)/2</f>
        <v>13.399999999999999</v>
      </c>
      <c r="L187">
        <f>('Daily KBOS (2022-3)'!L187+'Daily KBED (2022-3)'!L187)/2</f>
        <v>14.399999999999999</v>
      </c>
      <c r="M187">
        <f>('Daily KBOS (2022-3)'!M187+'Daily KBED (2022-3)'!M187)/2</f>
        <v>15.4</v>
      </c>
      <c r="N187">
        <f>('Daily KBOS (2022-3)'!N187+'Daily KBED (2022-3)'!N187)/2</f>
        <v>16.399999999999999</v>
      </c>
      <c r="O187">
        <f>('Daily KBOS (2022-3)'!T187+'Daily KBED (2022-3)'!T187)/2</f>
        <v>17.399999999999999</v>
      </c>
      <c r="P187">
        <f>('Daily KBOS (2022-3)'!U187+'Daily KBED (2022-3)'!U187)/2</f>
        <v>18.399999999999999</v>
      </c>
      <c r="Q187">
        <f>('Daily KBOS (2022-3)'!V187+'Daily KBED (2022-3)'!V187)/2</f>
        <v>19.399999999999999</v>
      </c>
      <c r="R187">
        <f>('Daily KBOS (2022-3)'!W187+'Daily KBED (2022-3)'!W187)/2</f>
        <v>20.399999999999999</v>
      </c>
      <c r="S187">
        <f>('Daily KBOS (2022-3)'!X187+'Daily KBED (2022-3)'!X187)/2</f>
        <v>21.4</v>
      </c>
      <c r="T187">
        <f>('Daily KBOS (2022-3)'!Y187+'Daily KBED (2022-3)'!Y187)/2</f>
        <v>22.4</v>
      </c>
      <c r="U187">
        <f>('Daily KBOS (2022-3)'!Z187+'Daily KBED (2022-3)'!Z187)/2</f>
        <v>23.4</v>
      </c>
      <c r="V187">
        <f>('Daily KBOS (2022-3)'!AA187+'Daily KBED (2022-3)'!AA187)/2</f>
        <v>24.4</v>
      </c>
      <c r="W187">
        <f>('Daily KBOS (2022-3)'!AG187+'Daily KBED (2022-3)'!AG187)/2</f>
        <v>25.4</v>
      </c>
      <c r="X187">
        <f>('Daily KBOS (2022-3)'!AH187+'Daily KBED (2022-3)'!AH187)/2</f>
        <v>26.4</v>
      </c>
      <c r="Y187">
        <f>('Daily KBOS (2022-3)'!AI187+'Daily KBED (2022-3)'!AI187)/2</f>
        <v>27.4</v>
      </c>
      <c r="Z187">
        <f>('Daily KBOS (2022-3)'!AJ187+'Daily KBED (2022-3)'!AJ187)/2</f>
        <v>28.4</v>
      </c>
      <c r="AA187">
        <f>('Daily KBOS (2022-3)'!AK187+'Daily KBED (2022-3)'!AK187)/2</f>
        <v>29.4</v>
      </c>
      <c r="AB187">
        <f>('Daily KBOS (2022-3)'!AL187+'Daily KBED (2022-3)'!AL187)/2</f>
        <v>30.4</v>
      </c>
      <c r="AC187">
        <f>('Daily KBOS (2022-3)'!AM187+'Daily KBED (2022-3)'!AM187)/2</f>
        <v>31.4</v>
      </c>
      <c r="AD187">
        <f>('Daily KBOS (2022-3)'!AN187+'Daily KBED (2022-3)'!AN187)/2</f>
        <v>32.4</v>
      </c>
      <c r="AE187">
        <f>('Daily KBOS (2022-3)'!AO187+'Daily KBED (2022-3)'!AO187)/2</f>
        <v>33.400000000000006</v>
      </c>
      <c r="AF187">
        <f>('Daily KBOS (2022-3)'!AP187+'Daily KBED (2022-3)'!AP187)/2</f>
        <v>34.400000000000006</v>
      </c>
      <c r="AG187">
        <f>('Daily KBOS (2022-3)'!AQ187+'Daily KBED (2022-3)'!AQ187)/2</f>
        <v>35.400000000000006</v>
      </c>
      <c r="AH187">
        <f>('Daily KBOS (2022-3)'!AR187+'Daily KBED (2022-3)'!AR187)/2</f>
        <v>36.400000000000006</v>
      </c>
    </row>
    <row r="188" spans="1:34" x14ac:dyDescent="0.25">
      <c r="A188" s="1">
        <v>44954</v>
      </c>
      <c r="B188">
        <f>('Daily KBOS (2022-3)'!B188+'Daily KBED (2022-3)'!B188)/2</f>
        <v>3.0999999999999996</v>
      </c>
      <c r="C188">
        <f>('Daily KBOS (2022-3)'!C188+'Daily KBED (2022-3)'!C188)/2</f>
        <v>3.65</v>
      </c>
      <c r="D188">
        <f>('Daily KBOS (2022-3)'!D188+'Daily KBED (2022-3)'!D188)/2</f>
        <v>4.1500000000000004</v>
      </c>
      <c r="E188">
        <f>('Daily KBOS (2022-3)'!E188+'Daily KBED (2022-3)'!E188)/2</f>
        <v>4.6500000000000004</v>
      </c>
      <c r="F188">
        <f>('Daily KBOS (2022-3)'!F188+'Daily KBED (2022-3)'!F188)/2</f>
        <v>5.25</v>
      </c>
      <c r="G188">
        <f>('Daily KBOS (2022-3)'!G188+'Daily KBED (2022-3)'!G188)/2</f>
        <v>5.85</v>
      </c>
      <c r="H188">
        <f>('Daily KBOS (2022-3)'!H188+'Daily KBED (2022-3)'!H188)/2</f>
        <v>6.5</v>
      </c>
      <c r="I188">
        <f>('Daily KBOS (2022-3)'!I188+'Daily KBED (2022-3)'!I188)/2</f>
        <v>7.2</v>
      </c>
      <c r="J188">
        <f>('Daily KBOS (2022-3)'!J188+'Daily KBED (2022-3)'!J188)/2</f>
        <v>7.9499999999999993</v>
      </c>
      <c r="K188">
        <f>('Daily KBOS (2022-3)'!K188+'Daily KBED (2022-3)'!K188)/2</f>
        <v>8.75</v>
      </c>
      <c r="L188">
        <f>('Daily KBOS (2022-3)'!L188+'Daily KBED (2022-3)'!L188)/2</f>
        <v>9.5500000000000007</v>
      </c>
      <c r="M188">
        <f>('Daily KBOS (2022-3)'!M188+'Daily KBED (2022-3)'!M188)/2</f>
        <v>10.45</v>
      </c>
      <c r="N188">
        <f>('Daily KBOS (2022-3)'!N188+'Daily KBED (2022-3)'!N188)/2</f>
        <v>11.45</v>
      </c>
      <c r="O188">
        <f>('Daily KBOS (2022-3)'!T188+'Daily KBED (2022-3)'!T188)/2</f>
        <v>12.45</v>
      </c>
      <c r="P188">
        <f>('Daily KBOS (2022-3)'!U188+'Daily KBED (2022-3)'!U188)/2</f>
        <v>13.45</v>
      </c>
      <c r="Q188">
        <f>('Daily KBOS (2022-3)'!V188+'Daily KBED (2022-3)'!V188)/2</f>
        <v>14.45</v>
      </c>
      <c r="R188">
        <f>('Daily KBOS (2022-3)'!W188+'Daily KBED (2022-3)'!W188)/2</f>
        <v>15.45</v>
      </c>
      <c r="S188">
        <f>('Daily KBOS (2022-3)'!X188+'Daily KBED (2022-3)'!X188)/2</f>
        <v>16.45</v>
      </c>
      <c r="T188">
        <f>('Daily KBOS (2022-3)'!Y188+'Daily KBED (2022-3)'!Y188)/2</f>
        <v>17.45</v>
      </c>
      <c r="U188">
        <f>('Daily KBOS (2022-3)'!Z188+'Daily KBED (2022-3)'!Z188)/2</f>
        <v>18.45</v>
      </c>
      <c r="V188">
        <f>('Daily KBOS (2022-3)'!AA188+'Daily KBED (2022-3)'!AA188)/2</f>
        <v>19.45</v>
      </c>
      <c r="W188">
        <f>('Daily KBOS (2022-3)'!AG188+'Daily KBED (2022-3)'!AG188)/2</f>
        <v>20.45</v>
      </c>
      <c r="X188">
        <f>('Daily KBOS (2022-3)'!AH188+'Daily KBED (2022-3)'!AH188)/2</f>
        <v>21.45</v>
      </c>
      <c r="Y188">
        <f>('Daily KBOS (2022-3)'!AI188+'Daily KBED (2022-3)'!AI188)/2</f>
        <v>22.45</v>
      </c>
      <c r="Z188">
        <f>('Daily KBOS (2022-3)'!AJ188+'Daily KBED (2022-3)'!AJ188)/2</f>
        <v>23.45</v>
      </c>
      <c r="AA188">
        <f>('Daily KBOS (2022-3)'!AK188+'Daily KBED (2022-3)'!AK188)/2</f>
        <v>24.45</v>
      </c>
      <c r="AB188">
        <f>('Daily KBOS (2022-3)'!AL188+'Daily KBED (2022-3)'!AL188)/2</f>
        <v>25.45</v>
      </c>
      <c r="AC188">
        <f>('Daily KBOS (2022-3)'!AM188+'Daily KBED (2022-3)'!AM188)/2</f>
        <v>26.45</v>
      </c>
      <c r="AD188">
        <f>('Daily KBOS (2022-3)'!AN188+'Daily KBED (2022-3)'!AN188)/2</f>
        <v>27.45</v>
      </c>
      <c r="AE188">
        <f>('Daily KBOS (2022-3)'!AO188+'Daily KBED (2022-3)'!AO188)/2</f>
        <v>28.45</v>
      </c>
      <c r="AF188">
        <f>('Daily KBOS (2022-3)'!AP188+'Daily KBED (2022-3)'!AP188)/2</f>
        <v>29.45</v>
      </c>
      <c r="AG188">
        <f>('Daily KBOS (2022-3)'!AQ188+'Daily KBED (2022-3)'!AQ188)/2</f>
        <v>30.45</v>
      </c>
      <c r="AH188">
        <f>('Daily KBOS (2022-3)'!AR188+'Daily KBED (2022-3)'!AR188)/2</f>
        <v>31.45</v>
      </c>
    </row>
    <row r="189" spans="1:34" x14ac:dyDescent="0.25">
      <c r="A189" s="1">
        <v>44955</v>
      </c>
      <c r="B189">
        <f>('Daily KBOS (2022-3)'!B189+'Daily KBED (2022-3)'!B189)/2</f>
        <v>1.95</v>
      </c>
      <c r="C189">
        <f>('Daily KBOS (2022-3)'!C189+'Daily KBED (2022-3)'!C189)/2</f>
        <v>2.35</v>
      </c>
      <c r="D189">
        <f>('Daily KBOS (2022-3)'!D189+'Daily KBED (2022-3)'!D189)/2</f>
        <v>2.75</v>
      </c>
      <c r="E189">
        <f>('Daily KBOS (2022-3)'!E189+'Daily KBED (2022-3)'!E189)/2</f>
        <v>3.15</v>
      </c>
      <c r="F189">
        <f>('Daily KBOS (2022-3)'!F189+'Daily KBED (2022-3)'!F189)/2</f>
        <v>3.6</v>
      </c>
      <c r="G189">
        <f>('Daily KBOS (2022-3)'!G189+'Daily KBED (2022-3)'!G189)/2</f>
        <v>4.0500000000000007</v>
      </c>
      <c r="H189">
        <f>('Daily KBOS (2022-3)'!H189+'Daily KBED (2022-3)'!H189)/2</f>
        <v>4.5</v>
      </c>
      <c r="I189">
        <f>('Daily KBOS (2022-3)'!I189+'Daily KBED (2022-3)'!I189)/2</f>
        <v>5</v>
      </c>
      <c r="J189">
        <f>('Daily KBOS (2022-3)'!J189+'Daily KBED (2022-3)'!J189)/2</f>
        <v>5.5</v>
      </c>
      <c r="K189">
        <f>('Daily KBOS (2022-3)'!K189+'Daily KBED (2022-3)'!K189)/2</f>
        <v>6.15</v>
      </c>
      <c r="L189">
        <f>('Daily KBOS (2022-3)'!L189+'Daily KBED (2022-3)'!L189)/2</f>
        <v>6.85</v>
      </c>
      <c r="M189">
        <f>('Daily KBOS (2022-3)'!M189+'Daily KBED (2022-3)'!M189)/2</f>
        <v>7.5500000000000007</v>
      </c>
      <c r="N189">
        <f>('Daily KBOS (2022-3)'!N189+'Daily KBED (2022-3)'!N189)/2</f>
        <v>8.4</v>
      </c>
      <c r="O189">
        <f>('Daily KBOS (2022-3)'!T189+'Daily KBED (2022-3)'!T189)/2</f>
        <v>9.3500000000000014</v>
      </c>
      <c r="P189">
        <f>('Daily KBOS (2022-3)'!U189+'Daily KBED (2022-3)'!U189)/2</f>
        <v>10.3</v>
      </c>
      <c r="Q189">
        <f>('Daily KBOS (2022-3)'!V189+'Daily KBED (2022-3)'!V189)/2</f>
        <v>11.3</v>
      </c>
      <c r="R189">
        <f>('Daily KBOS (2022-3)'!W189+'Daily KBED (2022-3)'!W189)/2</f>
        <v>12.3</v>
      </c>
      <c r="S189">
        <f>('Daily KBOS (2022-3)'!X189+'Daily KBED (2022-3)'!X189)/2</f>
        <v>13.3</v>
      </c>
      <c r="T189">
        <f>('Daily KBOS (2022-3)'!Y189+'Daily KBED (2022-3)'!Y189)/2</f>
        <v>14.3</v>
      </c>
      <c r="U189">
        <f>('Daily KBOS (2022-3)'!Z189+'Daily KBED (2022-3)'!Z189)/2</f>
        <v>15.3</v>
      </c>
      <c r="V189">
        <f>('Daily KBOS (2022-3)'!AA189+'Daily KBED (2022-3)'!AA189)/2</f>
        <v>16.3</v>
      </c>
      <c r="W189">
        <f>('Daily KBOS (2022-3)'!AG189+'Daily KBED (2022-3)'!AG189)/2</f>
        <v>17.3</v>
      </c>
      <c r="X189">
        <f>('Daily KBOS (2022-3)'!AH189+'Daily KBED (2022-3)'!AH189)/2</f>
        <v>18.3</v>
      </c>
      <c r="Y189">
        <f>('Daily KBOS (2022-3)'!AI189+'Daily KBED (2022-3)'!AI189)/2</f>
        <v>19.3</v>
      </c>
      <c r="Z189">
        <f>('Daily KBOS (2022-3)'!AJ189+'Daily KBED (2022-3)'!AJ189)/2</f>
        <v>20.3</v>
      </c>
      <c r="AA189">
        <f>('Daily KBOS (2022-3)'!AK189+'Daily KBED (2022-3)'!AK189)/2</f>
        <v>21.3</v>
      </c>
      <c r="AB189">
        <f>('Daily KBOS (2022-3)'!AL189+'Daily KBED (2022-3)'!AL189)/2</f>
        <v>22.3</v>
      </c>
      <c r="AC189">
        <f>('Daily KBOS (2022-3)'!AM189+'Daily KBED (2022-3)'!AM189)/2</f>
        <v>23.3</v>
      </c>
      <c r="AD189">
        <f>('Daily KBOS (2022-3)'!AN189+'Daily KBED (2022-3)'!AN189)/2</f>
        <v>24.3</v>
      </c>
      <c r="AE189">
        <f>('Daily KBOS (2022-3)'!AO189+'Daily KBED (2022-3)'!AO189)/2</f>
        <v>25.3</v>
      </c>
      <c r="AF189">
        <f>('Daily KBOS (2022-3)'!AP189+'Daily KBED (2022-3)'!AP189)/2</f>
        <v>26.3</v>
      </c>
      <c r="AG189">
        <f>('Daily KBOS (2022-3)'!AQ189+'Daily KBED (2022-3)'!AQ189)/2</f>
        <v>27.3</v>
      </c>
      <c r="AH189">
        <f>('Daily KBOS (2022-3)'!AR189+'Daily KBED (2022-3)'!AR189)/2</f>
        <v>28.3</v>
      </c>
    </row>
    <row r="190" spans="1:34" x14ac:dyDescent="0.25">
      <c r="A190" s="1">
        <v>44956</v>
      </c>
      <c r="B190">
        <f>('Daily KBOS (2022-3)'!B190+'Daily KBED (2022-3)'!B190)/2</f>
        <v>0.35</v>
      </c>
      <c r="C190">
        <f>('Daily KBOS (2022-3)'!C190+'Daily KBED (2022-3)'!C190)/2</f>
        <v>0.60000000000000009</v>
      </c>
      <c r="D190">
        <f>('Daily KBOS (2022-3)'!D190+'Daily KBED (2022-3)'!D190)/2</f>
        <v>0.9</v>
      </c>
      <c r="E190">
        <f>('Daily KBOS (2022-3)'!E190+'Daily KBED (2022-3)'!E190)/2</f>
        <v>1.4500000000000002</v>
      </c>
      <c r="F190">
        <f>('Daily KBOS (2022-3)'!F190+'Daily KBED (2022-3)'!F190)/2</f>
        <v>2.0499999999999998</v>
      </c>
      <c r="G190">
        <f>('Daily KBOS (2022-3)'!G190+'Daily KBED (2022-3)'!G190)/2</f>
        <v>2.8</v>
      </c>
      <c r="H190">
        <f>('Daily KBOS (2022-3)'!H190+'Daily KBED (2022-3)'!H190)/2</f>
        <v>3.5999999999999996</v>
      </c>
      <c r="I190">
        <f>('Daily KBOS (2022-3)'!I190+'Daily KBED (2022-3)'!I190)/2</f>
        <v>4.45</v>
      </c>
      <c r="J190">
        <f>('Daily KBOS (2022-3)'!J190+'Daily KBED (2022-3)'!J190)/2</f>
        <v>5.35</v>
      </c>
      <c r="K190">
        <f>('Daily KBOS (2022-3)'!K190+'Daily KBED (2022-3)'!K190)/2</f>
        <v>6.25</v>
      </c>
      <c r="L190">
        <f>('Daily KBOS (2022-3)'!L190+'Daily KBED (2022-3)'!L190)/2</f>
        <v>7.25</v>
      </c>
      <c r="M190">
        <f>('Daily KBOS (2022-3)'!M190+'Daily KBED (2022-3)'!M190)/2</f>
        <v>8.1999999999999993</v>
      </c>
      <c r="N190">
        <f>('Daily KBOS (2022-3)'!N190+'Daily KBED (2022-3)'!N190)/2</f>
        <v>9.1999999999999993</v>
      </c>
      <c r="O190">
        <f>('Daily KBOS (2022-3)'!T190+'Daily KBED (2022-3)'!T190)/2</f>
        <v>10.199999999999999</v>
      </c>
      <c r="P190">
        <f>('Daily KBOS (2022-3)'!U190+'Daily KBED (2022-3)'!U190)/2</f>
        <v>11.2</v>
      </c>
      <c r="Q190">
        <f>('Daily KBOS (2022-3)'!V190+'Daily KBED (2022-3)'!V190)/2</f>
        <v>12.2</v>
      </c>
      <c r="R190">
        <f>('Daily KBOS (2022-3)'!W190+'Daily KBED (2022-3)'!W190)/2</f>
        <v>13.2</v>
      </c>
      <c r="S190">
        <f>('Daily KBOS (2022-3)'!X190+'Daily KBED (2022-3)'!X190)/2</f>
        <v>14.2</v>
      </c>
      <c r="T190">
        <f>('Daily KBOS (2022-3)'!Y190+'Daily KBED (2022-3)'!Y190)/2</f>
        <v>15.2</v>
      </c>
      <c r="U190">
        <f>('Daily KBOS (2022-3)'!Z190+'Daily KBED (2022-3)'!Z190)/2</f>
        <v>16.2</v>
      </c>
      <c r="V190">
        <f>('Daily KBOS (2022-3)'!AA190+'Daily KBED (2022-3)'!AA190)/2</f>
        <v>17.2</v>
      </c>
      <c r="W190">
        <f>('Daily KBOS (2022-3)'!AG190+'Daily KBED (2022-3)'!AG190)/2</f>
        <v>18.2</v>
      </c>
      <c r="X190">
        <f>('Daily KBOS (2022-3)'!AH190+'Daily KBED (2022-3)'!AH190)/2</f>
        <v>19.2</v>
      </c>
      <c r="Y190">
        <f>('Daily KBOS (2022-3)'!AI190+'Daily KBED (2022-3)'!AI190)/2</f>
        <v>20.2</v>
      </c>
      <c r="Z190">
        <f>('Daily KBOS (2022-3)'!AJ190+'Daily KBED (2022-3)'!AJ190)/2</f>
        <v>21.2</v>
      </c>
      <c r="AA190">
        <f>('Daily KBOS (2022-3)'!AK190+'Daily KBED (2022-3)'!AK190)/2</f>
        <v>22.2</v>
      </c>
      <c r="AB190">
        <f>('Daily KBOS (2022-3)'!AL190+'Daily KBED (2022-3)'!AL190)/2</f>
        <v>23.2</v>
      </c>
      <c r="AC190">
        <f>('Daily KBOS (2022-3)'!AM190+'Daily KBED (2022-3)'!AM190)/2</f>
        <v>24.2</v>
      </c>
      <c r="AD190">
        <f>('Daily KBOS (2022-3)'!AN190+'Daily KBED (2022-3)'!AN190)/2</f>
        <v>25.2</v>
      </c>
      <c r="AE190">
        <f>('Daily KBOS (2022-3)'!AO190+'Daily KBED (2022-3)'!AO190)/2</f>
        <v>26.2</v>
      </c>
      <c r="AF190">
        <f>('Daily KBOS (2022-3)'!AP190+'Daily KBED (2022-3)'!AP190)/2</f>
        <v>27.2</v>
      </c>
      <c r="AG190">
        <f>('Daily KBOS (2022-3)'!AQ190+'Daily KBED (2022-3)'!AQ190)/2</f>
        <v>28.2</v>
      </c>
      <c r="AH190">
        <f>('Daily KBOS (2022-3)'!AR190+'Daily KBED (2022-3)'!AR190)/2</f>
        <v>29.2</v>
      </c>
    </row>
    <row r="191" spans="1:34" x14ac:dyDescent="0.25">
      <c r="A191" s="1">
        <v>44957</v>
      </c>
      <c r="B191">
        <f>('Daily KBOS (2022-3)'!B191+'Daily KBED (2022-3)'!B191)/2</f>
        <v>6.75</v>
      </c>
      <c r="C191">
        <f>('Daily KBOS (2022-3)'!C191+'Daily KBED (2022-3)'!C191)/2</f>
        <v>7.75</v>
      </c>
      <c r="D191">
        <f>('Daily KBOS (2022-3)'!D191+'Daily KBED (2022-3)'!D191)/2</f>
        <v>8.75</v>
      </c>
      <c r="E191">
        <f>('Daily KBOS (2022-3)'!E191+'Daily KBED (2022-3)'!E191)/2</f>
        <v>9.75</v>
      </c>
      <c r="F191">
        <f>('Daily KBOS (2022-3)'!F191+'Daily KBED (2022-3)'!F191)/2</f>
        <v>10.75</v>
      </c>
      <c r="G191">
        <f>('Daily KBOS (2022-3)'!G191+'Daily KBED (2022-3)'!G191)/2</f>
        <v>11.75</v>
      </c>
      <c r="H191">
        <f>('Daily KBOS (2022-3)'!H191+'Daily KBED (2022-3)'!H191)/2</f>
        <v>12.75</v>
      </c>
      <c r="I191">
        <f>('Daily KBOS (2022-3)'!I191+'Daily KBED (2022-3)'!I191)/2</f>
        <v>13.75</v>
      </c>
      <c r="J191">
        <f>('Daily KBOS (2022-3)'!J191+'Daily KBED (2022-3)'!J191)/2</f>
        <v>14.75</v>
      </c>
      <c r="K191">
        <f>('Daily KBOS (2022-3)'!K191+'Daily KBED (2022-3)'!K191)/2</f>
        <v>15.75</v>
      </c>
      <c r="L191">
        <f>('Daily KBOS (2022-3)'!L191+'Daily KBED (2022-3)'!L191)/2</f>
        <v>16.75</v>
      </c>
      <c r="M191">
        <f>('Daily KBOS (2022-3)'!M191+'Daily KBED (2022-3)'!M191)/2</f>
        <v>17.75</v>
      </c>
      <c r="N191">
        <f>('Daily KBOS (2022-3)'!N191+'Daily KBED (2022-3)'!N191)/2</f>
        <v>18.75</v>
      </c>
      <c r="O191">
        <f>('Daily KBOS (2022-3)'!T191+'Daily KBED (2022-3)'!T191)/2</f>
        <v>19.75</v>
      </c>
      <c r="P191">
        <f>('Daily KBOS (2022-3)'!U191+'Daily KBED (2022-3)'!U191)/2</f>
        <v>20.75</v>
      </c>
      <c r="Q191">
        <f>('Daily KBOS (2022-3)'!V191+'Daily KBED (2022-3)'!V191)/2</f>
        <v>21.75</v>
      </c>
      <c r="R191">
        <f>('Daily KBOS (2022-3)'!W191+'Daily KBED (2022-3)'!W191)/2</f>
        <v>22.75</v>
      </c>
      <c r="S191">
        <f>('Daily KBOS (2022-3)'!X191+'Daily KBED (2022-3)'!X191)/2</f>
        <v>23.75</v>
      </c>
      <c r="T191">
        <f>('Daily KBOS (2022-3)'!Y191+'Daily KBED (2022-3)'!Y191)/2</f>
        <v>24.75</v>
      </c>
      <c r="U191">
        <f>('Daily KBOS (2022-3)'!Z191+'Daily KBED (2022-3)'!Z191)/2</f>
        <v>25.75</v>
      </c>
      <c r="V191">
        <f>('Daily KBOS (2022-3)'!AA191+'Daily KBED (2022-3)'!AA191)/2</f>
        <v>26.75</v>
      </c>
      <c r="W191">
        <f>('Daily KBOS (2022-3)'!AG191+'Daily KBED (2022-3)'!AG191)/2</f>
        <v>27.75</v>
      </c>
      <c r="X191">
        <f>('Daily KBOS (2022-3)'!AH191+'Daily KBED (2022-3)'!AH191)/2</f>
        <v>28.75</v>
      </c>
      <c r="Y191">
        <f>('Daily KBOS (2022-3)'!AI191+'Daily KBED (2022-3)'!AI191)/2</f>
        <v>29.75</v>
      </c>
      <c r="Z191">
        <f>('Daily KBOS (2022-3)'!AJ191+'Daily KBED (2022-3)'!AJ191)/2</f>
        <v>30.75</v>
      </c>
      <c r="AA191">
        <f>('Daily KBOS (2022-3)'!AK191+'Daily KBED (2022-3)'!AK191)/2</f>
        <v>31.75</v>
      </c>
      <c r="AB191">
        <f>('Daily KBOS (2022-3)'!AL191+'Daily KBED (2022-3)'!AL191)/2</f>
        <v>32.75</v>
      </c>
      <c r="AC191">
        <f>('Daily KBOS (2022-3)'!AM191+'Daily KBED (2022-3)'!AM191)/2</f>
        <v>33.75</v>
      </c>
      <c r="AD191">
        <f>('Daily KBOS (2022-3)'!AN191+'Daily KBED (2022-3)'!AN191)/2</f>
        <v>34.75</v>
      </c>
      <c r="AE191">
        <f>('Daily KBOS (2022-3)'!AO191+'Daily KBED (2022-3)'!AO191)/2</f>
        <v>35.75</v>
      </c>
      <c r="AF191">
        <f>('Daily KBOS (2022-3)'!AP191+'Daily KBED (2022-3)'!AP191)/2</f>
        <v>36.75</v>
      </c>
      <c r="AG191">
        <f>('Daily KBOS (2022-3)'!AQ191+'Daily KBED (2022-3)'!AQ191)/2</f>
        <v>37.75</v>
      </c>
      <c r="AH191">
        <f>('Daily KBOS (2022-3)'!AR191+'Daily KBED (2022-3)'!AR191)/2</f>
        <v>38.75</v>
      </c>
    </row>
    <row r="192" spans="1:34" x14ac:dyDescent="0.25">
      <c r="A192" s="1">
        <v>44958</v>
      </c>
      <c r="B192">
        <f>('Daily KBOS (2022-3)'!B192+'Daily KBED (2022-3)'!B192)/2</f>
        <v>13.3</v>
      </c>
      <c r="C192">
        <f>('Daily KBOS (2022-3)'!C192+'Daily KBED (2022-3)'!C192)/2</f>
        <v>14.3</v>
      </c>
      <c r="D192">
        <f>('Daily KBOS (2022-3)'!D192+'Daily KBED (2022-3)'!D192)/2</f>
        <v>15.3</v>
      </c>
      <c r="E192">
        <f>('Daily KBOS (2022-3)'!E192+'Daily KBED (2022-3)'!E192)/2</f>
        <v>16.3</v>
      </c>
      <c r="F192">
        <f>('Daily KBOS (2022-3)'!F192+'Daily KBED (2022-3)'!F192)/2</f>
        <v>17.3</v>
      </c>
      <c r="G192">
        <f>('Daily KBOS (2022-3)'!G192+'Daily KBED (2022-3)'!G192)/2</f>
        <v>18.3</v>
      </c>
      <c r="H192">
        <f>('Daily KBOS (2022-3)'!H192+'Daily KBED (2022-3)'!H192)/2</f>
        <v>19.3</v>
      </c>
      <c r="I192">
        <f>('Daily KBOS (2022-3)'!I192+'Daily KBED (2022-3)'!I192)/2</f>
        <v>20.3</v>
      </c>
      <c r="J192">
        <f>('Daily KBOS (2022-3)'!J192+'Daily KBED (2022-3)'!J192)/2</f>
        <v>21.3</v>
      </c>
      <c r="K192">
        <f>('Daily KBOS (2022-3)'!K192+'Daily KBED (2022-3)'!K192)/2</f>
        <v>22.3</v>
      </c>
      <c r="L192">
        <f>('Daily KBOS (2022-3)'!L192+'Daily KBED (2022-3)'!L192)/2</f>
        <v>23.3</v>
      </c>
      <c r="M192">
        <f>('Daily KBOS (2022-3)'!M192+'Daily KBED (2022-3)'!M192)/2</f>
        <v>24.3</v>
      </c>
      <c r="N192">
        <f>('Daily KBOS (2022-3)'!N192+'Daily KBED (2022-3)'!N192)/2</f>
        <v>25.3</v>
      </c>
      <c r="O192">
        <f>('Daily KBOS (2022-3)'!T192+'Daily KBED (2022-3)'!T192)/2</f>
        <v>26.3</v>
      </c>
      <c r="P192">
        <f>('Daily KBOS (2022-3)'!U192+'Daily KBED (2022-3)'!U192)/2</f>
        <v>27.3</v>
      </c>
      <c r="Q192">
        <f>('Daily KBOS (2022-3)'!V192+'Daily KBED (2022-3)'!V192)/2</f>
        <v>28.3</v>
      </c>
      <c r="R192">
        <f>('Daily KBOS (2022-3)'!W192+'Daily KBED (2022-3)'!W192)/2</f>
        <v>29.3</v>
      </c>
      <c r="S192">
        <f>('Daily KBOS (2022-3)'!X192+'Daily KBED (2022-3)'!X192)/2</f>
        <v>30.3</v>
      </c>
      <c r="T192">
        <f>('Daily KBOS (2022-3)'!Y192+'Daily KBED (2022-3)'!Y192)/2</f>
        <v>31.3</v>
      </c>
      <c r="U192">
        <f>('Daily KBOS (2022-3)'!Z192+'Daily KBED (2022-3)'!Z192)/2</f>
        <v>32.299999999999997</v>
      </c>
      <c r="V192">
        <f>('Daily KBOS (2022-3)'!AA192+'Daily KBED (2022-3)'!AA192)/2</f>
        <v>33.299999999999997</v>
      </c>
      <c r="W192">
        <f>('Daily KBOS (2022-3)'!AG192+'Daily KBED (2022-3)'!AG192)/2</f>
        <v>34.299999999999997</v>
      </c>
      <c r="X192">
        <f>('Daily KBOS (2022-3)'!AH192+'Daily KBED (2022-3)'!AH192)/2</f>
        <v>35.299999999999997</v>
      </c>
      <c r="Y192">
        <f>('Daily KBOS (2022-3)'!AI192+'Daily KBED (2022-3)'!AI192)/2</f>
        <v>36.299999999999997</v>
      </c>
      <c r="Z192">
        <f>('Daily KBOS (2022-3)'!AJ192+'Daily KBED (2022-3)'!AJ192)/2</f>
        <v>37.299999999999997</v>
      </c>
      <c r="AA192">
        <f>('Daily KBOS (2022-3)'!AK192+'Daily KBED (2022-3)'!AK192)/2</f>
        <v>38.299999999999997</v>
      </c>
      <c r="AB192">
        <f>('Daily KBOS (2022-3)'!AL192+'Daily KBED (2022-3)'!AL192)/2</f>
        <v>39.299999999999997</v>
      </c>
      <c r="AC192">
        <f>('Daily KBOS (2022-3)'!AM192+'Daily KBED (2022-3)'!AM192)/2</f>
        <v>40.299999999999997</v>
      </c>
      <c r="AD192">
        <f>('Daily KBOS (2022-3)'!AN192+'Daily KBED (2022-3)'!AN192)/2</f>
        <v>41.3</v>
      </c>
      <c r="AE192">
        <f>('Daily KBOS (2022-3)'!AO192+'Daily KBED (2022-3)'!AO192)/2</f>
        <v>42.3</v>
      </c>
      <c r="AF192">
        <f>('Daily KBOS (2022-3)'!AP192+'Daily KBED (2022-3)'!AP192)/2</f>
        <v>43.3</v>
      </c>
      <c r="AG192">
        <f>('Daily KBOS (2022-3)'!AQ192+'Daily KBED (2022-3)'!AQ192)/2</f>
        <v>44.3</v>
      </c>
      <c r="AH192">
        <f>('Daily KBOS (2022-3)'!AR192+'Daily KBED (2022-3)'!AR192)/2</f>
        <v>45.3</v>
      </c>
    </row>
    <row r="193" spans="1:34" x14ac:dyDescent="0.25">
      <c r="A193" s="1">
        <v>44959</v>
      </c>
      <c r="B193">
        <f>('Daily KBOS (2022-3)'!B193+'Daily KBED (2022-3)'!B193)/2</f>
        <v>8.4499999999999993</v>
      </c>
      <c r="C193">
        <f>('Daily KBOS (2022-3)'!C193+'Daily KBED (2022-3)'!C193)/2</f>
        <v>9.4499999999999993</v>
      </c>
      <c r="D193">
        <f>('Daily KBOS (2022-3)'!D193+'Daily KBED (2022-3)'!D193)/2</f>
        <v>10.45</v>
      </c>
      <c r="E193">
        <f>('Daily KBOS (2022-3)'!E193+'Daily KBED (2022-3)'!E193)/2</f>
        <v>11.45</v>
      </c>
      <c r="F193">
        <f>('Daily KBOS (2022-3)'!F193+'Daily KBED (2022-3)'!F193)/2</f>
        <v>12.45</v>
      </c>
      <c r="G193">
        <f>('Daily KBOS (2022-3)'!G193+'Daily KBED (2022-3)'!G193)/2</f>
        <v>13.45</v>
      </c>
      <c r="H193">
        <f>('Daily KBOS (2022-3)'!H193+'Daily KBED (2022-3)'!H193)/2</f>
        <v>14.45</v>
      </c>
      <c r="I193">
        <f>('Daily KBOS (2022-3)'!I193+'Daily KBED (2022-3)'!I193)/2</f>
        <v>15.45</v>
      </c>
      <c r="J193">
        <f>('Daily KBOS (2022-3)'!J193+'Daily KBED (2022-3)'!J193)/2</f>
        <v>16.45</v>
      </c>
      <c r="K193">
        <f>('Daily KBOS (2022-3)'!K193+'Daily KBED (2022-3)'!K193)/2</f>
        <v>17.45</v>
      </c>
      <c r="L193">
        <f>('Daily KBOS (2022-3)'!L193+'Daily KBED (2022-3)'!L193)/2</f>
        <v>18.45</v>
      </c>
      <c r="M193">
        <f>('Daily KBOS (2022-3)'!M193+'Daily KBED (2022-3)'!M193)/2</f>
        <v>19.45</v>
      </c>
      <c r="N193">
        <f>('Daily KBOS (2022-3)'!N193+'Daily KBED (2022-3)'!N193)/2</f>
        <v>20.45</v>
      </c>
      <c r="O193">
        <f>('Daily KBOS (2022-3)'!T193+'Daily KBED (2022-3)'!T193)/2</f>
        <v>21.45</v>
      </c>
      <c r="P193">
        <f>('Daily KBOS (2022-3)'!U193+'Daily KBED (2022-3)'!U193)/2</f>
        <v>22.45</v>
      </c>
      <c r="Q193">
        <f>('Daily KBOS (2022-3)'!V193+'Daily KBED (2022-3)'!V193)/2</f>
        <v>23.45</v>
      </c>
      <c r="R193">
        <f>('Daily KBOS (2022-3)'!W193+'Daily KBED (2022-3)'!W193)/2</f>
        <v>24.45</v>
      </c>
      <c r="S193">
        <f>('Daily KBOS (2022-3)'!X193+'Daily KBED (2022-3)'!X193)/2</f>
        <v>25.45</v>
      </c>
      <c r="T193">
        <f>('Daily KBOS (2022-3)'!Y193+'Daily KBED (2022-3)'!Y193)/2</f>
        <v>26.45</v>
      </c>
      <c r="U193">
        <f>('Daily KBOS (2022-3)'!Z193+'Daily KBED (2022-3)'!Z193)/2</f>
        <v>27.45</v>
      </c>
      <c r="V193">
        <f>('Daily KBOS (2022-3)'!AA193+'Daily KBED (2022-3)'!AA193)/2</f>
        <v>28.45</v>
      </c>
      <c r="W193">
        <f>('Daily KBOS (2022-3)'!AG193+'Daily KBED (2022-3)'!AG193)/2</f>
        <v>29.45</v>
      </c>
      <c r="X193">
        <f>('Daily KBOS (2022-3)'!AH193+'Daily KBED (2022-3)'!AH193)/2</f>
        <v>30.45</v>
      </c>
      <c r="Y193">
        <f>('Daily KBOS (2022-3)'!AI193+'Daily KBED (2022-3)'!AI193)/2</f>
        <v>31.45</v>
      </c>
      <c r="Z193">
        <f>('Daily KBOS (2022-3)'!AJ193+'Daily KBED (2022-3)'!AJ193)/2</f>
        <v>32.450000000000003</v>
      </c>
      <c r="AA193">
        <f>('Daily KBOS (2022-3)'!AK193+'Daily KBED (2022-3)'!AK193)/2</f>
        <v>33.450000000000003</v>
      </c>
      <c r="AB193">
        <f>('Daily KBOS (2022-3)'!AL193+'Daily KBED (2022-3)'!AL193)/2</f>
        <v>34.450000000000003</v>
      </c>
      <c r="AC193">
        <f>('Daily KBOS (2022-3)'!AM193+'Daily KBED (2022-3)'!AM193)/2</f>
        <v>35.450000000000003</v>
      </c>
      <c r="AD193">
        <f>('Daily KBOS (2022-3)'!AN193+'Daily KBED (2022-3)'!AN193)/2</f>
        <v>36.450000000000003</v>
      </c>
      <c r="AE193">
        <f>('Daily KBOS (2022-3)'!AO193+'Daily KBED (2022-3)'!AO193)/2</f>
        <v>37.450000000000003</v>
      </c>
      <c r="AF193">
        <f>('Daily KBOS (2022-3)'!AP193+'Daily KBED (2022-3)'!AP193)/2</f>
        <v>38.450000000000003</v>
      </c>
      <c r="AG193">
        <f>('Daily KBOS (2022-3)'!AQ193+'Daily KBED (2022-3)'!AQ193)/2</f>
        <v>39.450000000000003</v>
      </c>
      <c r="AH193">
        <f>('Daily KBOS (2022-3)'!AR193+'Daily KBED (2022-3)'!AR193)/2</f>
        <v>40.450000000000003</v>
      </c>
    </row>
    <row r="194" spans="1:34" x14ac:dyDescent="0.25">
      <c r="A194" s="1">
        <v>44960</v>
      </c>
      <c r="B194">
        <f>('Daily KBOS (2022-3)'!B194+'Daily KBED (2022-3)'!B194)/2</f>
        <v>22.35</v>
      </c>
      <c r="C194">
        <f>('Daily KBOS (2022-3)'!C194+'Daily KBED (2022-3)'!C194)/2</f>
        <v>23.35</v>
      </c>
      <c r="D194">
        <f>('Daily KBOS (2022-3)'!D194+'Daily KBED (2022-3)'!D194)/2</f>
        <v>24.35</v>
      </c>
      <c r="E194">
        <f>('Daily KBOS (2022-3)'!E194+'Daily KBED (2022-3)'!E194)/2</f>
        <v>25.35</v>
      </c>
      <c r="F194">
        <f>('Daily KBOS (2022-3)'!F194+'Daily KBED (2022-3)'!F194)/2</f>
        <v>26.35</v>
      </c>
      <c r="G194">
        <f>('Daily KBOS (2022-3)'!G194+'Daily KBED (2022-3)'!G194)/2</f>
        <v>27.35</v>
      </c>
      <c r="H194">
        <f>('Daily KBOS (2022-3)'!H194+'Daily KBED (2022-3)'!H194)/2</f>
        <v>28.35</v>
      </c>
      <c r="I194">
        <f>('Daily KBOS (2022-3)'!I194+'Daily KBED (2022-3)'!I194)/2</f>
        <v>29.35</v>
      </c>
      <c r="J194">
        <f>('Daily KBOS (2022-3)'!J194+'Daily KBED (2022-3)'!J194)/2</f>
        <v>30.35</v>
      </c>
      <c r="K194">
        <f>('Daily KBOS (2022-3)'!K194+'Daily KBED (2022-3)'!K194)/2</f>
        <v>31.35</v>
      </c>
      <c r="L194">
        <f>('Daily KBOS (2022-3)'!L194+'Daily KBED (2022-3)'!L194)/2</f>
        <v>32.35</v>
      </c>
      <c r="M194">
        <f>('Daily KBOS (2022-3)'!M194+'Daily KBED (2022-3)'!M194)/2</f>
        <v>33.349999999999994</v>
      </c>
      <c r="N194">
        <f>('Daily KBOS (2022-3)'!N194+'Daily KBED (2022-3)'!N194)/2</f>
        <v>34.349999999999994</v>
      </c>
      <c r="O194">
        <f>('Daily KBOS (2022-3)'!T194+'Daily KBED (2022-3)'!T194)/2</f>
        <v>35.349999999999994</v>
      </c>
      <c r="P194">
        <f>('Daily KBOS (2022-3)'!U194+'Daily KBED (2022-3)'!U194)/2</f>
        <v>36.349999999999994</v>
      </c>
      <c r="Q194">
        <f>('Daily KBOS (2022-3)'!V194+'Daily KBED (2022-3)'!V194)/2</f>
        <v>37.349999999999994</v>
      </c>
      <c r="R194">
        <f>('Daily KBOS (2022-3)'!W194+'Daily KBED (2022-3)'!W194)/2</f>
        <v>38.349999999999994</v>
      </c>
      <c r="S194">
        <f>('Daily KBOS (2022-3)'!X194+'Daily KBED (2022-3)'!X194)/2</f>
        <v>39.349999999999994</v>
      </c>
      <c r="T194">
        <f>('Daily KBOS (2022-3)'!Y194+'Daily KBED (2022-3)'!Y194)/2</f>
        <v>40.349999999999994</v>
      </c>
      <c r="U194">
        <f>('Daily KBOS (2022-3)'!Z194+'Daily KBED (2022-3)'!Z194)/2</f>
        <v>41.349999999999994</v>
      </c>
      <c r="V194">
        <f>('Daily KBOS (2022-3)'!AA194+'Daily KBED (2022-3)'!AA194)/2</f>
        <v>42.349999999999994</v>
      </c>
      <c r="W194">
        <f>('Daily KBOS (2022-3)'!AG194+'Daily KBED (2022-3)'!AG194)/2</f>
        <v>43.349999999999994</v>
      </c>
      <c r="X194">
        <f>('Daily KBOS (2022-3)'!AH194+'Daily KBED (2022-3)'!AH194)/2</f>
        <v>44.349999999999994</v>
      </c>
      <c r="Y194">
        <f>('Daily KBOS (2022-3)'!AI194+'Daily KBED (2022-3)'!AI194)/2</f>
        <v>45.349999999999994</v>
      </c>
      <c r="Z194">
        <f>('Daily KBOS (2022-3)'!AJ194+'Daily KBED (2022-3)'!AJ194)/2</f>
        <v>46.349999999999994</v>
      </c>
      <c r="AA194">
        <f>('Daily KBOS (2022-3)'!AK194+'Daily KBED (2022-3)'!AK194)/2</f>
        <v>47.349999999999994</v>
      </c>
      <c r="AB194">
        <f>('Daily KBOS (2022-3)'!AL194+'Daily KBED (2022-3)'!AL194)/2</f>
        <v>48.349999999999994</v>
      </c>
      <c r="AC194">
        <f>('Daily KBOS (2022-3)'!AM194+'Daily KBED (2022-3)'!AM194)/2</f>
        <v>49.349999999999994</v>
      </c>
      <c r="AD194">
        <f>('Daily KBOS (2022-3)'!AN194+'Daily KBED (2022-3)'!AN194)/2</f>
        <v>50.349999999999994</v>
      </c>
      <c r="AE194">
        <f>('Daily KBOS (2022-3)'!AO194+'Daily KBED (2022-3)'!AO194)/2</f>
        <v>51.349999999999994</v>
      </c>
      <c r="AF194">
        <f>('Daily KBOS (2022-3)'!AP194+'Daily KBED (2022-3)'!AP194)/2</f>
        <v>52.349999999999994</v>
      </c>
      <c r="AG194">
        <f>('Daily KBOS (2022-3)'!AQ194+'Daily KBED (2022-3)'!AQ194)/2</f>
        <v>53.349999999999994</v>
      </c>
      <c r="AH194">
        <f>('Daily KBOS (2022-3)'!AR194+'Daily KBED (2022-3)'!AR194)/2</f>
        <v>54.349999999999994</v>
      </c>
    </row>
    <row r="195" spans="1:34" x14ac:dyDescent="0.25">
      <c r="A195" s="1">
        <v>44961</v>
      </c>
      <c r="B195">
        <f>('Daily KBOS (2022-3)'!B195+'Daily KBED (2022-3)'!B195)/2</f>
        <v>35.25</v>
      </c>
      <c r="C195">
        <f>('Daily KBOS (2022-3)'!C195+'Daily KBED (2022-3)'!C195)/2</f>
        <v>36.25</v>
      </c>
      <c r="D195">
        <f>('Daily KBOS (2022-3)'!D195+'Daily KBED (2022-3)'!D195)/2</f>
        <v>37.25</v>
      </c>
      <c r="E195">
        <f>('Daily KBOS (2022-3)'!E195+'Daily KBED (2022-3)'!E195)/2</f>
        <v>38.25</v>
      </c>
      <c r="F195">
        <f>('Daily KBOS (2022-3)'!F195+'Daily KBED (2022-3)'!F195)/2</f>
        <v>39.25</v>
      </c>
      <c r="G195">
        <f>('Daily KBOS (2022-3)'!G195+'Daily KBED (2022-3)'!G195)/2</f>
        <v>40.25</v>
      </c>
      <c r="H195">
        <f>('Daily KBOS (2022-3)'!H195+'Daily KBED (2022-3)'!H195)/2</f>
        <v>41.25</v>
      </c>
      <c r="I195">
        <f>('Daily KBOS (2022-3)'!I195+'Daily KBED (2022-3)'!I195)/2</f>
        <v>42.25</v>
      </c>
      <c r="J195">
        <f>('Daily KBOS (2022-3)'!J195+'Daily KBED (2022-3)'!J195)/2</f>
        <v>43.25</v>
      </c>
      <c r="K195">
        <f>('Daily KBOS (2022-3)'!K195+'Daily KBED (2022-3)'!K195)/2</f>
        <v>44.25</v>
      </c>
      <c r="L195">
        <f>('Daily KBOS (2022-3)'!L195+'Daily KBED (2022-3)'!L195)/2</f>
        <v>45.25</v>
      </c>
      <c r="M195">
        <f>('Daily KBOS (2022-3)'!M195+'Daily KBED (2022-3)'!M195)/2</f>
        <v>46.25</v>
      </c>
      <c r="N195">
        <f>('Daily KBOS (2022-3)'!N195+'Daily KBED (2022-3)'!N195)/2</f>
        <v>47.25</v>
      </c>
      <c r="O195">
        <f>('Daily KBOS (2022-3)'!T195+'Daily KBED (2022-3)'!T195)/2</f>
        <v>48.25</v>
      </c>
      <c r="P195">
        <f>('Daily KBOS (2022-3)'!U195+'Daily KBED (2022-3)'!U195)/2</f>
        <v>49.25</v>
      </c>
      <c r="Q195">
        <f>('Daily KBOS (2022-3)'!V195+'Daily KBED (2022-3)'!V195)/2</f>
        <v>50.25</v>
      </c>
      <c r="R195">
        <f>('Daily KBOS (2022-3)'!W195+'Daily KBED (2022-3)'!W195)/2</f>
        <v>51.25</v>
      </c>
      <c r="S195">
        <f>('Daily KBOS (2022-3)'!X195+'Daily KBED (2022-3)'!X195)/2</f>
        <v>52.25</v>
      </c>
      <c r="T195">
        <f>('Daily KBOS (2022-3)'!Y195+'Daily KBED (2022-3)'!Y195)/2</f>
        <v>53.25</v>
      </c>
      <c r="U195">
        <f>('Daily KBOS (2022-3)'!Z195+'Daily KBED (2022-3)'!Z195)/2</f>
        <v>54.25</v>
      </c>
      <c r="V195">
        <f>('Daily KBOS (2022-3)'!AA195+'Daily KBED (2022-3)'!AA195)/2</f>
        <v>55.25</v>
      </c>
      <c r="W195">
        <f>('Daily KBOS (2022-3)'!AG195+'Daily KBED (2022-3)'!AG195)/2</f>
        <v>56.25</v>
      </c>
      <c r="X195">
        <f>('Daily KBOS (2022-3)'!AH195+'Daily KBED (2022-3)'!AH195)/2</f>
        <v>57.25</v>
      </c>
      <c r="Y195">
        <f>('Daily KBOS (2022-3)'!AI195+'Daily KBED (2022-3)'!AI195)/2</f>
        <v>58.25</v>
      </c>
      <c r="Z195">
        <f>('Daily KBOS (2022-3)'!AJ195+'Daily KBED (2022-3)'!AJ195)/2</f>
        <v>59.25</v>
      </c>
      <c r="AA195">
        <f>('Daily KBOS (2022-3)'!AK195+'Daily KBED (2022-3)'!AK195)/2</f>
        <v>60.25</v>
      </c>
      <c r="AB195">
        <f>('Daily KBOS (2022-3)'!AL195+'Daily KBED (2022-3)'!AL195)/2</f>
        <v>61.25</v>
      </c>
      <c r="AC195">
        <f>('Daily KBOS (2022-3)'!AM195+'Daily KBED (2022-3)'!AM195)/2</f>
        <v>62.25</v>
      </c>
      <c r="AD195">
        <f>('Daily KBOS (2022-3)'!AN195+'Daily KBED (2022-3)'!AN195)/2</f>
        <v>63.25</v>
      </c>
      <c r="AE195">
        <f>('Daily KBOS (2022-3)'!AO195+'Daily KBED (2022-3)'!AO195)/2</f>
        <v>64.25</v>
      </c>
      <c r="AF195">
        <f>('Daily KBOS (2022-3)'!AP195+'Daily KBED (2022-3)'!AP195)/2</f>
        <v>65.25</v>
      </c>
      <c r="AG195">
        <f>('Daily KBOS (2022-3)'!AQ195+'Daily KBED (2022-3)'!AQ195)/2</f>
        <v>66.25</v>
      </c>
      <c r="AH195">
        <f>('Daily KBOS (2022-3)'!AR195+'Daily KBED (2022-3)'!AR195)/2</f>
        <v>67.25</v>
      </c>
    </row>
    <row r="196" spans="1:34" x14ac:dyDescent="0.25">
      <c r="A196" s="1">
        <v>44962</v>
      </c>
      <c r="B196">
        <f>('Daily KBOS (2022-3)'!B196+'Daily KBED (2022-3)'!B196)/2</f>
        <v>6.35</v>
      </c>
      <c r="C196">
        <f>('Daily KBOS (2022-3)'!C196+'Daily KBED (2022-3)'!C196)/2</f>
        <v>6.85</v>
      </c>
      <c r="D196">
        <f>('Daily KBOS (2022-3)'!D196+'Daily KBED (2022-3)'!D196)/2</f>
        <v>7.4</v>
      </c>
      <c r="E196">
        <f>('Daily KBOS (2022-3)'!E196+'Daily KBED (2022-3)'!E196)/2</f>
        <v>8.0500000000000007</v>
      </c>
      <c r="F196">
        <f>('Daily KBOS (2022-3)'!F196+'Daily KBED (2022-3)'!F196)/2</f>
        <v>8.75</v>
      </c>
      <c r="G196">
        <f>('Daily KBOS (2022-3)'!G196+'Daily KBED (2022-3)'!G196)/2</f>
        <v>9.4499999999999993</v>
      </c>
      <c r="H196">
        <f>('Daily KBOS (2022-3)'!H196+'Daily KBED (2022-3)'!H196)/2</f>
        <v>10.199999999999999</v>
      </c>
      <c r="I196">
        <f>('Daily KBOS (2022-3)'!I196+'Daily KBED (2022-3)'!I196)/2</f>
        <v>11</v>
      </c>
      <c r="J196">
        <f>('Daily KBOS (2022-3)'!J196+'Daily KBED (2022-3)'!J196)/2</f>
        <v>11.8</v>
      </c>
      <c r="K196">
        <f>('Daily KBOS (2022-3)'!K196+'Daily KBED (2022-3)'!K196)/2</f>
        <v>12.65</v>
      </c>
      <c r="L196">
        <f>('Daily KBOS (2022-3)'!L196+'Daily KBED (2022-3)'!L196)/2</f>
        <v>13.45</v>
      </c>
      <c r="M196">
        <f>('Daily KBOS (2022-3)'!M196+'Daily KBED (2022-3)'!M196)/2</f>
        <v>14.35</v>
      </c>
      <c r="N196">
        <f>('Daily KBOS (2022-3)'!N196+'Daily KBED (2022-3)'!N196)/2</f>
        <v>15.3</v>
      </c>
      <c r="O196">
        <f>('Daily KBOS (2022-3)'!T196+'Daily KBED (2022-3)'!T196)/2</f>
        <v>16.299999999999997</v>
      </c>
      <c r="P196">
        <f>('Daily KBOS (2022-3)'!U196+'Daily KBED (2022-3)'!U196)/2</f>
        <v>17.299999999999997</v>
      </c>
      <c r="Q196">
        <f>('Daily KBOS (2022-3)'!V196+'Daily KBED (2022-3)'!V196)/2</f>
        <v>18.299999999999997</v>
      </c>
      <c r="R196">
        <f>('Daily KBOS (2022-3)'!W196+'Daily KBED (2022-3)'!W196)/2</f>
        <v>19.299999999999997</v>
      </c>
      <c r="S196">
        <f>('Daily KBOS (2022-3)'!X196+'Daily KBED (2022-3)'!X196)/2</f>
        <v>20.299999999999997</v>
      </c>
      <c r="T196">
        <f>('Daily KBOS (2022-3)'!Y196+'Daily KBED (2022-3)'!Y196)/2</f>
        <v>21.299999999999997</v>
      </c>
      <c r="U196">
        <f>('Daily KBOS (2022-3)'!Z196+'Daily KBED (2022-3)'!Z196)/2</f>
        <v>22.299999999999997</v>
      </c>
      <c r="V196">
        <f>('Daily KBOS (2022-3)'!AA196+'Daily KBED (2022-3)'!AA196)/2</f>
        <v>23.299999999999997</v>
      </c>
      <c r="W196">
        <f>('Daily KBOS (2022-3)'!AG196+'Daily KBED (2022-3)'!AG196)/2</f>
        <v>24.299999999999997</v>
      </c>
      <c r="X196">
        <f>('Daily KBOS (2022-3)'!AH196+'Daily KBED (2022-3)'!AH196)/2</f>
        <v>25.299999999999997</v>
      </c>
      <c r="Y196">
        <f>('Daily KBOS (2022-3)'!AI196+'Daily KBED (2022-3)'!AI196)/2</f>
        <v>26.299999999999997</v>
      </c>
      <c r="Z196">
        <f>('Daily KBOS (2022-3)'!AJ196+'Daily KBED (2022-3)'!AJ196)/2</f>
        <v>27.299999999999997</v>
      </c>
      <c r="AA196">
        <f>('Daily KBOS (2022-3)'!AK196+'Daily KBED (2022-3)'!AK196)/2</f>
        <v>28.299999999999997</v>
      </c>
      <c r="AB196">
        <f>('Daily KBOS (2022-3)'!AL196+'Daily KBED (2022-3)'!AL196)/2</f>
        <v>29.299999999999997</v>
      </c>
      <c r="AC196">
        <f>('Daily KBOS (2022-3)'!AM196+'Daily KBED (2022-3)'!AM196)/2</f>
        <v>30.299999999999997</v>
      </c>
      <c r="AD196">
        <f>('Daily KBOS (2022-3)'!AN196+'Daily KBED (2022-3)'!AN196)/2</f>
        <v>31.299999999999997</v>
      </c>
      <c r="AE196">
        <f>('Daily KBOS (2022-3)'!AO196+'Daily KBED (2022-3)'!AO196)/2</f>
        <v>32.299999999999997</v>
      </c>
      <c r="AF196">
        <f>('Daily KBOS (2022-3)'!AP196+'Daily KBED (2022-3)'!AP196)/2</f>
        <v>33.299999999999997</v>
      </c>
      <c r="AG196">
        <f>('Daily KBOS (2022-3)'!AQ196+'Daily KBED (2022-3)'!AQ196)/2</f>
        <v>34.299999999999997</v>
      </c>
      <c r="AH196">
        <f>('Daily KBOS (2022-3)'!AR196+'Daily KBED (2022-3)'!AR196)/2</f>
        <v>35.299999999999997</v>
      </c>
    </row>
    <row r="197" spans="1:34" x14ac:dyDescent="0.25">
      <c r="A197" s="1">
        <v>44963</v>
      </c>
      <c r="B197">
        <f>('Daily KBOS (2022-3)'!B197+'Daily KBED (2022-3)'!B197)/2</f>
        <v>2.5</v>
      </c>
      <c r="C197">
        <f>('Daily KBOS (2022-3)'!C197+'Daily KBED (2022-3)'!C197)/2</f>
        <v>3.0500000000000003</v>
      </c>
      <c r="D197">
        <f>('Daily KBOS (2022-3)'!D197+'Daily KBED (2022-3)'!D197)/2</f>
        <v>3.65</v>
      </c>
      <c r="E197">
        <f>('Daily KBOS (2022-3)'!E197+'Daily KBED (2022-3)'!E197)/2</f>
        <v>4.3</v>
      </c>
      <c r="F197">
        <f>('Daily KBOS (2022-3)'!F197+'Daily KBED (2022-3)'!F197)/2</f>
        <v>5</v>
      </c>
      <c r="G197">
        <f>('Daily KBOS (2022-3)'!G197+'Daily KBED (2022-3)'!G197)/2</f>
        <v>5.65</v>
      </c>
      <c r="H197">
        <f>('Daily KBOS (2022-3)'!H197+'Daily KBED (2022-3)'!H197)/2</f>
        <v>6.45</v>
      </c>
      <c r="I197">
        <f>('Daily KBOS (2022-3)'!I197+'Daily KBED (2022-3)'!I197)/2</f>
        <v>7.2</v>
      </c>
      <c r="J197">
        <f>('Daily KBOS (2022-3)'!J197+'Daily KBED (2022-3)'!J197)/2</f>
        <v>8.0500000000000007</v>
      </c>
      <c r="K197">
        <f>('Daily KBOS (2022-3)'!K197+'Daily KBED (2022-3)'!K197)/2</f>
        <v>8.9499999999999993</v>
      </c>
      <c r="L197">
        <f>('Daily KBOS (2022-3)'!L197+'Daily KBED (2022-3)'!L197)/2</f>
        <v>9.9499999999999993</v>
      </c>
      <c r="M197">
        <f>('Daily KBOS (2022-3)'!M197+'Daily KBED (2022-3)'!M197)/2</f>
        <v>10.95</v>
      </c>
      <c r="N197">
        <f>('Daily KBOS (2022-3)'!N197+'Daily KBED (2022-3)'!N197)/2</f>
        <v>11.95</v>
      </c>
      <c r="O197">
        <f>('Daily KBOS (2022-3)'!T197+'Daily KBED (2022-3)'!T197)/2</f>
        <v>12.95</v>
      </c>
      <c r="P197">
        <f>('Daily KBOS (2022-3)'!U197+'Daily KBED (2022-3)'!U197)/2</f>
        <v>13.95</v>
      </c>
      <c r="Q197">
        <f>('Daily KBOS (2022-3)'!V197+'Daily KBED (2022-3)'!V197)/2</f>
        <v>14.950000000000001</v>
      </c>
      <c r="R197">
        <f>('Daily KBOS (2022-3)'!W197+'Daily KBED (2022-3)'!W197)/2</f>
        <v>15.950000000000001</v>
      </c>
      <c r="S197">
        <f>('Daily KBOS (2022-3)'!X197+'Daily KBED (2022-3)'!X197)/2</f>
        <v>16.950000000000003</v>
      </c>
      <c r="T197">
        <f>('Daily KBOS (2022-3)'!Y197+'Daily KBED (2022-3)'!Y197)/2</f>
        <v>17.950000000000003</v>
      </c>
      <c r="U197">
        <f>('Daily KBOS (2022-3)'!Z197+'Daily KBED (2022-3)'!Z197)/2</f>
        <v>18.950000000000003</v>
      </c>
      <c r="V197">
        <f>('Daily KBOS (2022-3)'!AA197+'Daily KBED (2022-3)'!AA197)/2</f>
        <v>19.950000000000003</v>
      </c>
      <c r="W197">
        <f>('Daily KBOS (2022-3)'!AG197+'Daily KBED (2022-3)'!AG197)/2</f>
        <v>20.950000000000003</v>
      </c>
      <c r="X197">
        <f>('Daily KBOS (2022-3)'!AH197+'Daily KBED (2022-3)'!AH197)/2</f>
        <v>21.950000000000003</v>
      </c>
      <c r="Y197">
        <f>('Daily KBOS (2022-3)'!AI197+'Daily KBED (2022-3)'!AI197)/2</f>
        <v>22.950000000000003</v>
      </c>
      <c r="Z197">
        <f>('Daily KBOS (2022-3)'!AJ197+'Daily KBED (2022-3)'!AJ197)/2</f>
        <v>23.950000000000003</v>
      </c>
      <c r="AA197">
        <f>('Daily KBOS (2022-3)'!AK197+'Daily KBED (2022-3)'!AK197)/2</f>
        <v>24.950000000000003</v>
      </c>
      <c r="AB197">
        <f>('Daily KBOS (2022-3)'!AL197+'Daily KBED (2022-3)'!AL197)/2</f>
        <v>25.950000000000003</v>
      </c>
      <c r="AC197">
        <f>('Daily KBOS (2022-3)'!AM197+'Daily KBED (2022-3)'!AM197)/2</f>
        <v>26.950000000000003</v>
      </c>
      <c r="AD197">
        <f>('Daily KBOS (2022-3)'!AN197+'Daily KBED (2022-3)'!AN197)/2</f>
        <v>27.950000000000003</v>
      </c>
      <c r="AE197">
        <f>('Daily KBOS (2022-3)'!AO197+'Daily KBED (2022-3)'!AO197)/2</f>
        <v>28.950000000000003</v>
      </c>
      <c r="AF197">
        <f>('Daily KBOS (2022-3)'!AP197+'Daily KBED (2022-3)'!AP197)/2</f>
        <v>29.950000000000003</v>
      </c>
      <c r="AG197">
        <f>('Daily KBOS (2022-3)'!AQ197+'Daily KBED (2022-3)'!AQ197)/2</f>
        <v>30.950000000000003</v>
      </c>
      <c r="AH197">
        <f>('Daily KBOS (2022-3)'!AR197+'Daily KBED (2022-3)'!AR197)/2</f>
        <v>31.950000000000003</v>
      </c>
    </row>
    <row r="198" spans="1:34" x14ac:dyDescent="0.25">
      <c r="A198" s="1">
        <v>44964</v>
      </c>
      <c r="B198">
        <f>('Daily KBOS (2022-3)'!B198+'Daily KBED (2022-3)'!B198)/2</f>
        <v>9</v>
      </c>
      <c r="C198">
        <f>('Daily KBOS (2022-3)'!C198+'Daily KBED (2022-3)'!C198)/2</f>
        <v>10</v>
      </c>
      <c r="D198">
        <f>('Daily KBOS (2022-3)'!D198+'Daily KBED (2022-3)'!D198)/2</f>
        <v>11</v>
      </c>
      <c r="E198">
        <f>('Daily KBOS (2022-3)'!E198+'Daily KBED (2022-3)'!E198)/2</f>
        <v>12</v>
      </c>
      <c r="F198">
        <f>('Daily KBOS (2022-3)'!F198+'Daily KBED (2022-3)'!F198)/2</f>
        <v>13</v>
      </c>
      <c r="G198">
        <f>('Daily KBOS (2022-3)'!G198+'Daily KBED (2022-3)'!G198)/2</f>
        <v>14</v>
      </c>
      <c r="H198">
        <f>('Daily KBOS (2022-3)'!H198+'Daily KBED (2022-3)'!H198)/2</f>
        <v>15</v>
      </c>
      <c r="I198">
        <f>('Daily KBOS (2022-3)'!I198+'Daily KBED (2022-3)'!I198)/2</f>
        <v>16</v>
      </c>
      <c r="J198">
        <f>('Daily KBOS (2022-3)'!J198+'Daily KBED (2022-3)'!J198)/2</f>
        <v>17</v>
      </c>
      <c r="K198">
        <f>('Daily KBOS (2022-3)'!K198+'Daily KBED (2022-3)'!K198)/2</f>
        <v>18</v>
      </c>
      <c r="L198">
        <f>('Daily KBOS (2022-3)'!L198+'Daily KBED (2022-3)'!L198)/2</f>
        <v>19</v>
      </c>
      <c r="M198">
        <f>('Daily KBOS (2022-3)'!M198+'Daily KBED (2022-3)'!M198)/2</f>
        <v>20</v>
      </c>
      <c r="N198">
        <f>('Daily KBOS (2022-3)'!N198+'Daily KBED (2022-3)'!N198)/2</f>
        <v>21</v>
      </c>
      <c r="O198">
        <f>('Daily KBOS (2022-3)'!T198+'Daily KBED (2022-3)'!T198)/2</f>
        <v>22</v>
      </c>
      <c r="P198">
        <f>('Daily KBOS (2022-3)'!U198+'Daily KBED (2022-3)'!U198)/2</f>
        <v>23</v>
      </c>
      <c r="Q198">
        <f>('Daily KBOS (2022-3)'!V198+'Daily KBED (2022-3)'!V198)/2</f>
        <v>24</v>
      </c>
      <c r="R198">
        <f>('Daily KBOS (2022-3)'!W198+'Daily KBED (2022-3)'!W198)/2</f>
        <v>25</v>
      </c>
      <c r="S198">
        <f>('Daily KBOS (2022-3)'!X198+'Daily KBED (2022-3)'!X198)/2</f>
        <v>26</v>
      </c>
      <c r="T198">
        <f>('Daily KBOS (2022-3)'!Y198+'Daily KBED (2022-3)'!Y198)/2</f>
        <v>27</v>
      </c>
      <c r="U198">
        <f>('Daily KBOS (2022-3)'!Z198+'Daily KBED (2022-3)'!Z198)/2</f>
        <v>28</v>
      </c>
      <c r="V198">
        <f>('Daily KBOS (2022-3)'!AA198+'Daily KBED (2022-3)'!AA198)/2</f>
        <v>29</v>
      </c>
      <c r="W198">
        <f>('Daily KBOS (2022-3)'!AG198+'Daily KBED (2022-3)'!AG198)/2</f>
        <v>30</v>
      </c>
      <c r="X198">
        <f>('Daily KBOS (2022-3)'!AH198+'Daily KBED (2022-3)'!AH198)/2</f>
        <v>31</v>
      </c>
      <c r="Y198">
        <f>('Daily KBOS (2022-3)'!AI198+'Daily KBED (2022-3)'!AI198)/2</f>
        <v>32</v>
      </c>
      <c r="Z198">
        <f>('Daily KBOS (2022-3)'!AJ198+'Daily KBED (2022-3)'!AJ198)/2</f>
        <v>33</v>
      </c>
      <c r="AA198">
        <f>('Daily KBOS (2022-3)'!AK198+'Daily KBED (2022-3)'!AK198)/2</f>
        <v>34</v>
      </c>
      <c r="AB198">
        <f>('Daily KBOS (2022-3)'!AL198+'Daily KBED (2022-3)'!AL198)/2</f>
        <v>35</v>
      </c>
      <c r="AC198">
        <f>('Daily KBOS (2022-3)'!AM198+'Daily KBED (2022-3)'!AM198)/2</f>
        <v>36</v>
      </c>
      <c r="AD198">
        <f>('Daily KBOS (2022-3)'!AN198+'Daily KBED (2022-3)'!AN198)/2</f>
        <v>37</v>
      </c>
      <c r="AE198">
        <f>('Daily KBOS (2022-3)'!AO198+'Daily KBED (2022-3)'!AO198)/2</f>
        <v>38</v>
      </c>
      <c r="AF198">
        <f>('Daily KBOS (2022-3)'!AP198+'Daily KBED (2022-3)'!AP198)/2</f>
        <v>39</v>
      </c>
      <c r="AG198">
        <f>('Daily KBOS (2022-3)'!AQ198+'Daily KBED (2022-3)'!AQ198)/2</f>
        <v>40</v>
      </c>
      <c r="AH198">
        <f>('Daily KBOS (2022-3)'!AR198+'Daily KBED (2022-3)'!AR198)/2</f>
        <v>41</v>
      </c>
    </row>
    <row r="199" spans="1:34" x14ac:dyDescent="0.25">
      <c r="A199" s="1">
        <v>44965</v>
      </c>
      <c r="B199">
        <f>('Daily KBOS (2022-3)'!B199+'Daily KBED (2022-3)'!B199)/2</f>
        <v>1.0499999999999998</v>
      </c>
      <c r="C199">
        <f>('Daily KBOS (2022-3)'!C199+'Daily KBED (2022-3)'!C199)/2</f>
        <v>1.45</v>
      </c>
      <c r="D199">
        <f>('Daily KBOS (2022-3)'!D199+'Daily KBED (2022-3)'!D199)/2</f>
        <v>1.9</v>
      </c>
      <c r="E199">
        <f>('Daily KBOS (2022-3)'!E199+'Daily KBED (2022-3)'!E199)/2</f>
        <v>2.4500000000000002</v>
      </c>
      <c r="F199">
        <f>('Daily KBOS (2022-3)'!F199+'Daily KBED (2022-3)'!F199)/2</f>
        <v>3.05</v>
      </c>
      <c r="G199">
        <f>('Daily KBOS (2022-3)'!G199+'Daily KBED (2022-3)'!G199)/2</f>
        <v>3.7</v>
      </c>
      <c r="H199">
        <f>('Daily KBOS (2022-3)'!H199+'Daily KBED (2022-3)'!H199)/2</f>
        <v>4.4000000000000004</v>
      </c>
      <c r="I199">
        <f>('Daily KBOS (2022-3)'!I199+'Daily KBED (2022-3)'!I199)/2</f>
        <v>5.15</v>
      </c>
      <c r="J199">
        <f>('Daily KBOS (2022-3)'!J199+'Daily KBED (2022-3)'!J199)/2</f>
        <v>5.95</v>
      </c>
      <c r="K199">
        <f>('Daily KBOS (2022-3)'!K199+'Daily KBED (2022-3)'!K199)/2</f>
        <v>6.8</v>
      </c>
      <c r="L199">
        <f>('Daily KBOS (2022-3)'!L199+'Daily KBED (2022-3)'!L199)/2</f>
        <v>7.75</v>
      </c>
      <c r="M199">
        <f>('Daily KBOS (2022-3)'!M199+'Daily KBED (2022-3)'!M199)/2</f>
        <v>8.75</v>
      </c>
      <c r="N199">
        <f>('Daily KBOS (2022-3)'!N199+'Daily KBED (2022-3)'!N199)/2</f>
        <v>9.75</v>
      </c>
      <c r="O199">
        <f>('Daily KBOS (2022-3)'!T199+'Daily KBED (2022-3)'!T199)/2</f>
        <v>10.75</v>
      </c>
      <c r="P199">
        <f>('Daily KBOS (2022-3)'!U199+'Daily KBED (2022-3)'!U199)/2</f>
        <v>11.75</v>
      </c>
      <c r="Q199">
        <f>('Daily KBOS (2022-3)'!V199+'Daily KBED (2022-3)'!V199)/2</f>
        <v>12.75</v>
      </c>
      <c r="R199">
        <f>('Daily KBOS (2022-3)'!W199+'Daily KBED (2022-3)'!W199)/2</f>
        <v>13.75</v>
      </c>
      <c r="S199">
        <f>('Daily KBOS (2022-3)'!X199+'Daily KBED (2022-3)'!X199)/2</f>
        <v>14.75</v>
      </c>
      <c r="T199">
        <f>('Daily KBOS (2022-3)'!Y199+'Daily KBED (2022-3)'!Y199)/2</f>
        <v>15.75</v>
      </c>
      <c r="U199">
        <f>('Daily KBOS (2022-3)'!Z199+'Daily KBED (2022-3)'!Z199)/2</f>
        <v>16.75</v>
      </c>
      <c r="V199">
        <f>('Daily KBOS (2022-3)'!AA199+'Daily KBED (2022-3)'!AA199)/2</f>
        <v>17.75</v>
      </c>
      <c r="W199">
        <f>('Daily KBOS (2022-3)'!AG199+'Daily KBED (2022-3)'!AG199)/2</f>
        <v>18.75</v>
      </c>
      <c r="X199">
        <f>('Daily KBOS (2022-3)'!AH199+'Daily KBED (2022-3)'!AH199)/2</f>
        <v>19.75</v>
      </c>
      <c r="Y199">
        <f>('Daily KBOS (2022-3)'!AI199+'Daily KBED (2022-3)'!AI199)/2</f>
        <v>20.75</v>
      </c>
      <c r="Z199">
        <f>('Daily KBOS (2022-3)'!AJ199+'Daily KBED (2022-3)'!AJ199)/2</f>
        <v>21.75</v>
      </c>
      <c r="AA199">
        <f>('Daily KBOS (2022-3)'!AK199+'Daily KBED (2022-3)'!AK199)/2</f>
        <v>22.75</v>
      </c>
      <c r="AB199">
        <f>('Daily KBOS (2022-3)'!AL199+'Daily KBED (2022-3)'!AL199)/2</f>
        <v>23.75</v>
      </c>
      <c r="AC199">
        <f>('Daily KBOS (2022-3)'!AM199+'Daily KBED (2022-3)'!AM199)/2</f>
        <v>24.75</v>
      </c>
      <c r="AD199">
        <f>('Daily KBOS (2022-3)'!AN199+'Daily KBED (2022-3)'!AN199)/2</f>
        <v>25.75</v>
      </c>
      <c r="AE199">
        <f>('Daily KBOS (2022-3)'!AO199+'Daily KBED (2022-3)'!AO199)/2</f>
        <v>26.75</v>
      </c>
      <c r="AF199">
        <f>('Daily KBOS (2022-3)'!AP199+'Daily KBED (2022-3)'!AP199)/2</f>
        <v>27.75</v>
      </c>
      <c r="AG199">
        <f>('Daily KBOS (2022-3)'!AQ199+'Daily KBED (2022-3)'!AQ199)/2</f>
        <v>28.75</v>
      </c>
      <c r="AH199">
        <f>('Daily KBOS (2022-3)'!AR199+'Daily KBED (2022-3)'!AR199)/2</f>
        <v>29.75</v>
      </c>
    </row>
    <row r="200" spans="1:34" x14ac:dyDescent="0.25">
      <c r="A200" s="1">
        <v>44966</v>
      </c>
      <c r="B200">
        <f>('Daily KBOS (2022-3)'!B200+'Daily KBED (2022-3)'!B200)/2</f>
        <v>2.5499999999999998</v>
      </c>
      <c r="C200">
        <f>('Daily KBOS (2022-3)'!C200+'Daily KBED (2022-3)'!C200)/2</f>
        <v>2.95</v>
      </c>
      <c r="D200">
        <f>('Daily KBOS (2022-3)'!D200+'Daily KBED (2022-3)'!D200)/2</f>
        <v>3.3</v>
      </c>
      <c r="E200">
        <f>('Daily KBOS (2022-3)'!E200+'Daily KBED (2022-3)'!E200)/2</f>
        <v>3.75</v>
      </c>
      <c r="F200">
        <f>('Daily KBOS (2022-3)'!F200+'Daily KBED (2022-3)'!F200)/2</f>
        <v>4.25</v>
      </c>
      <c r="G200">
        <f>('Daily KBOS (2022-3)'!G200+'Daily KBED (2022-3)'!G200)/2</f>
        <v>4.95</v>
      </c>
      <c r="H200">
        <f>('Daily KBOS (2022-3)'!H200+'Daily KBED (2022-3)'!H200)/2</f>
        <v>5.6999999999999993</v>
      </c>
      <c r="I200">
        <f>('Daily KBOS (2022-3)'!I200+'Daily KBED (2022-3)'!I200)/2</f>
        <v>6.55</v>
      </c>
      <c r="J200">
        <f>('Daily KBOS (2022-3)'!J200+'Daily KBED (2022-3)'!J200)/2</f>
        <v>7.45</v>
      </c>
      <c r="K200">
        <f>('Daily KBOS (2022-3)'!K200+'Daily KBED (2022-3)'!K200)/2</f>
        <v>8.35</v>
      </c>
      <c r="L200">
        <f>('Daily KBOS (2022-3)'!L200+'Daily KBED (2022-3)'!L200)/2</f>
        <v>9.3000000000000007</v>
      </c>
      <c r="M200">
        <f>('Daily KBOS (2022-3)'!M200+'Daily KBED (2022-3)'!M200)/2</f>
        <v>10.25</v>
      </c>
      <c r="N200">
        <f>('Daily KBOS (2022-3)'!N200+'Daily KBED (2022-3)'!N200)/2</f>
        <v>11.25</v>
      </c>
      <c r="O200">
        <f>('Daily KBOS (2022-3)'!T200+'Daily KBED (2022-3)'!T200)/2</f>
        <v>12.25</v>
      </c>
      <c r="P200">
        <f>('Daily KBOS (2022-3)'!U200+'Daily KBED (2022-3)'!U200)/2</f>
        <v>13.25</v>
      </c>
      <c r="Q200">
        <f>('Daily KBOS (2022-3)'!V200+'Daily KBED (2022-3)'!V200)/2</f>
        <v>14.25</v>
      </c>
      <c r="R200">
        <f>('Daily KBOS (2022-3)'!W200+'Daily KBED (2022-3)'!W200)/2</f>
        <v>15.25</v>
      </c>
      <c r="S200">
        <f>('Daily KBOS (2022-3)'!X200+'Daily KBED (2022-3)'!X200)/2</f>
        <v>16.25</v>
      </c>
      <c r="T200">
        <f>('Daily KBOS (2022-3)'!Y200+'Daily KBED (2022-3)'!Y200)/2</f>
        <v>17.25</v>
      </c>
      <c r="U200">
        <f>('Daily KBOS (2022-3)'!Z200+'Daily KBED (2022-3)'!Z200)/2</f>
        <v>18.25</v>
      </c>
      <c r="V200">
        <f>('Daily KBOS (2022-3)'!AA200+'Daily KBED (2022-3)'!AA200)/2</f>
        <v>19.25</v>
      </c>
      <c r="W200">
        <f>('Daily KBOS (2022-3)'!AG200+'Daily KBED (2022-3)'!AG200)/2</f>
        <v>20.25</v>
      </c>
      <c r="X200">
        <f>('Daily KBOS (2022-3)'!AH200+'Daily KBED (2022-3)'!AH200)/2</f>
        <v>21.25</v>
      </c>
      <c r="Y200">
        <f>('Daily KBOS (2022-3)'!AI200+'Daily KBED (2022-3)'!AI200)/2</f>
        <v>22.25</v>
      </c>
      <c r="Z200">
        <f>('Daily KBOS (2022-3)'!AJ200+'Daily KBED (2022-3)'!AJ200)/2</f>
        <v>23.25</v>
      </c>
      <c r="AA200">
        <f>('Daily KBOS (2022-3)'!AK200+'Daily KBED (2022-3)'!AK200)/2</f>
        <v>24.25</v>
      </c>
      <c r="AB200">
        <f>('Daily KBOS (2022-3)'!AL200+'Daily KBED (2022-3)'!AL200)/2</f>
        <v>25.25</v>
      </c>
      <c r="AC200">
        <f>('Daily KBOS (2022-3)'!AM200+'Daily KBED (2022-3)'!AM200)/2</f>
        <v>26.25</v>
      </c>
      <c r="AD200">
        <f>('Daily KBOS (2022-3)'!AN200+'Daily KBED (2022-3)'!AN200)/2</f>
        <v>27.25</v>
      </c>
      <c r="AE200">
        <f>('Daily KBOS (2022-3)'!AO200+'Daily KBED (2022-3)'!AO200)/2</f>
        <v>28.25</v>
      </c>
      <c r="AF200">
        <f>('Daily KBOS (2022-3)'!AP200+'Daily KBED (2022-3)'!AP200)/2</f>
        <v>29.25</v>
      </c>
      <c r="AG200">
        <f>('Daily KBOS (2022-3)'!AQ200+'Daily KBED (2022-3)'!AQ200)/2</f>
        <v>30.25</v>
      </c>
      <c r="AH200">
        <f>('Daily KBOS (2022-3)'!AR200+'Daily KBED (2022-3)'!AR200)/2</f>
        <v>31.25</v>
      </c>
    </row>
    <row r="201" spans="1:34" x14ac:dyDescent="0.25">
      <c r="A201" s="1">
        <v>44967</v>
      </c>
      <c r="B201">
        <f>('Daily KBOS (2022-3)'!B201+'Daily KBED (2022-3)'!B201)/2</f>
        <v>0.55000000000000004</v>
      </c>
      <c r="C201">
        <f>('Daily KBOS (2022-3)'!C201+'Daily KBED (2022-3)'!C201)/2</f>
        <v>0.7</v>
      </c>
      <c r="D201">
        <f>('Daily KBOS (2022-3)'!D201+'Daily KBED (2022-3)'!D201)/2</f>
        <v>0.9</v>
      </c>
      <c r="E201">
        <f>('Daily KBOS (2022-3)'!E201+'Daily KBED (2022-3)'!E201)/2</f>
        <v>1.25</v>
      </c>
      <c r="F201">
        <f>('Daily KBOS (2022-3)'!F201+'Daily KBED (2022-3)'!F201)/2</f>
        <v>1.7</v>
      </c>
      <c r="G201">
        <f>('Daily KBOS (2022-3)'!G201+'Daily KBED (2022-3)'!G201)/2</f>
        <v>2.2000000000000002</v>
      </c>
      <c r="H201">
        <f>('Daily KBOS (2022-3)'!H201+'Daily KBED (2022-3)'!H201)/2</f>
        <v>2.7</v>
      </c>
      <c r="I201">
        <f>('Daily KBOS (2022-3)'!I201+'Daily KBED (2022-3)'!I201)/2</f>
        <v>3.25</v>
      </c>
      <c r="J201">
        <f>('Daily KBOS (2022-3)'!J201+'Daily KBED (2022-3)'!J201)/2</f>
        <v>3.9</v>
      </c>
      <c r="K201">
        <f>('Daily KBOS (2022-3)'!K201+'Daily KBED (2022-3)'!K201)/2</f>
        <v>4.45</v>
      </c>
      <c r="L201">
        <f>('Daily KBOS (2022-3)'!L201+'Daily KBED (2022-3)'!L201)/2</f>
        <v>5.0999999999999996</v>
      </c>
      <c r="M201">
        <f>('Daily KBOS (2022-3)'!M201+'Daily KBED (2022-3)'!M201)/2</f>
        <v>5.75</v>
      </c>
      <c r="N201">
        <f>('Daily KBOS (2022-3)'!N201+'Daily KBED (2022-3)'!N201)/2</f>
        <v>6.4</v>
      </c>
      <c r="O201">
        <f>('Daily KBOS (2022-3)'!T201+'Daily KBED (2022-3)'!T201)/2</f>
        <v>7.1</v>
      </c>
      <c r="P201">
        <f>('Daily KBOS (2022-3)'!U201+'Daily KBED (2022-3)'!U201)/2</f>
        <v>7.8000000000000007</v>
      </c>
      <c r="Q201">
        <f>('Daily KBOS (2022-3)'!V201+'Daily KBED (2022-3)'!V201)/2</f>
        <v>8.5500000000000007</v>
      </c>
      <c r="R201">
        <f>('Daily KBOS (2022-3)'!W201+'Daily KBED (2022-3)'!W201)/2</f>
        <v>9.35</v>
      </c>
      <c r="S201">
        <f>('Daily KBOS (2022-3)'!X201+'Daily KBED (2022-3)'!X201)/2</f>
        <v>10.050000000000001</v>
      </c>
      <c r="T201">
        <f>('Daily KBOS (2022-3)'!Y201+'Daily KBED (2022-3)'!Y201)/2</f>
        <v>10.899999999999999</v>
      </c>
      <c r="U201">
        <f>('Daily KBOS (2022-3)'!Z201+'Daily KBED (2022-3)'!Z201)/2</f>
        <v>11.75</v>
      </c>
      <c r="V201">
        <f>('Daily KBOS (2022-3)'!AA201+'Daily KBED (2022-3)'!AA201)/2</f>
        <v>12.65</v>
      </c>
      <c r="W201">
        <f>('Daily KBOS (2022-3)'!AG201+'Daily KBED (2022-3)'!AG201)/2</f>
        <v>13.65</v>
      </c>
      <c r="X201">
        <f>('Daily KBOS (2022-3)'!AH201+'Daily KBED (2022-3)'!AH201)/2</f>
        <v>14.65</v>
      </c>
      <c r="Y201">
        <f>('Daily KBOS (2022-3)'!AI201+'Daily KBED (2022-3)'!AI201)/2</f>
        <v>15.65</v>
      </c>
      <c r="Z201">
        <f>('Daily KBOS (2022-3)'!AJ201+'Daily KBED (2022-3)'!AJ201)/2</f>
        <v>16.649999999999999</v>
      </c>
      <c r="AA201">
        <f>('Daily KBOS (2022-3)'!AK201+'Daily KBED (2022-3)'!AK201)/2</f>
        <v>17.649999999999999</v>
      </c>
      <c r="AB201">
        <f>('Daily KBOS (2022-3)'!AL201+'Daily KBED (2022-3)'!AL201)/2</f>
        <v>18.649999999999999</v>
      </c>
      <c r="AC201">
        <f>('Daily KBOS (2022-3)'!AM201+'Daily KBED (2022-3)'!AM201)/2</f>
        <v>19.649999999999999</v>
      </c>
      <c r="AD201">
        <f>('Daily KBOS (2022-3)'!AN201+'Daily KBED (2022-3)'!AN201)/2</f>
        <v>20.65</v>
      </c>
      <c r="AE201">
        <f>('Daily KBOS (2022-3)'!AO201+'Daily KBED (2022-3)'!AO201)/2</f>
        <v>21.65</v>
      </c>
      <c r="AF201">
        <f>('Daily KBOS (2022-3)'!AP201+'Daily KBED (2022-3)'!AP201)/2</f>
        <v>22.65</v>
      </c>
      <c r="AG201">
        <f>('Daily KBOS (2022-3)'!AQ201+'Daily KBED (2022-3)'!AQ201)/2</f>
        <v>23.65</v>
      </c>
      <c r="AH201">
        <f>('Daily KBOS (2022-3)'!AR201+'Daily KBED (2022-3)'!AR201)/2</f>
        <v>24.65</v>
      </c>
    </row>
    <row r="202" spans="1:34" x14ac:dyDescent="0.25">
      <c r="A202" s="1">
        <v>44968</v>
      </c>
      <c r="B202">
        <f>('Daily KBOS (2022-3)'!B202+'Daily KBED (2022-3)'!B202)/2</f>
        <v>1.65</v>
      </c>
      <c r="C202">
        <f>('Daily KBOS (2022-3)'!C202+'Daily KBED (2022-3)'!C202)/2</f>
        <v>2.15</v>
      </c>
      <c r="D202">
        <f>('Daily KBOS (2022-3)'!D202+'Daily KBED (2022-3)'!D202)/2</f>
        <v>2.7</v>
      </c>
      <c r="E202">
        <f>('Daily KBOS (2022-3)'!E202+'Daily KBED (2022-3)'!E202)/2</f>
        <v>3.3499999999999996</v>
      </c>
      <c r="F202">
        <f>('Daily KBOS (2022-3)'!F202+'Daily KBED (2022-3)'!F202)/2</f>
        <v>4.0999999999999996</v>
      </c>
      <c r="G202">
        <f>('Daily KBOS (2022-3)'!G202+'Daily KBED (2022-3)'!G202)/2</f>
        <v>4.9000000000000004</v>
      </c>
      <c r="H202">
        <f>('Daily KBOS (2022-3)'!H202+'Daily KBED (2022-3)'!H202)/2</f>
        <v>5.85</v>
      </c>
      <c r="I202">
        <f>('Daily KBOS (2022-3)'!I202+'Daily KBED (2022-3)'!I202)/2</f>
        <v>6.85</v>
      </c>
      <c r="J202">
        <f>('Daily KBOS (2022-3)'!J202+'Daily KBED (2022-3)'!J202)/2</f>
        <v>7.85</v>
      </c>
      <c r="K202">
        <f>('Daily KBOS (2022-3)'!K202+'Daily KBED (2022-3)'!K202)/2</f>
        <v>8.85</v>
      </c>
      <c r="L202">
        <f>('Daily KBOS (2022-3)'!L202+'Daily KBED (2022-3)'!L202)/2</f>
        <v>9.85</v>
      </c>
      <c r="M202">
        <f>('Daily KBOS (2022-3)'!M202+'Daily KBED (2022-3)'!M202)/2</f>
        <v>10.85</v>
      </c>
      <c r="N202">
        <f>('Daily KBOS (2022-3)'!N202+'Daily KBED (2022-3)'!N202)/2</f>
        <v>11.85</v>
      </c>
      <c r="O202">
        <f>('Daily KBOS (2022-3)'!T202+'Daily KBED (2022-3)'!T202)/2</f>
        <v>12.85</v>
      </c>
      <c r="P202">
        <f>('Daily KBOS (2022-3)'!U202+'Daily KBED (2022-3)'!U202)/2</f>
        <v>13.85</v>
      </c>
      <c r="Q202">
        <f>('Daily KBOS (2022-3)'!V202+'Daily KBED (2022-3)'!V202)/2</f>
        <v>14.85</v>
      </c>
      <c r="R202">
        <f>('Daily KBOS (2022-3)'!W202+'Daily KBED (2022-3)'!W202)/2</f>
        <v>15.85</v>
      </c>
      <c r="S202">
        <f>('Daily KBOS (2022-3)'!X202+'Daily KBED (2022-3)'!X202)/2</f>
        <v>16.850000000000001</v>
      </c>
      <c r="T202">
        <f>('Daily KBOS (2022-3)'!Y202+'Daily KBED (2022-3)'!Y202)/2</f>
        <v>17.850000000000001</v>
      </c>
      <c r="U202">
        <f>('Daily KBOS (2022-3)'!Z202+'Daily KBED (2022-3)'!Z202)/2</f>
        <v>18.850000000000001</v>
      </c>
      <c r="V202">
        <f>('Daily KBOS (2022-3)'!AA202+'Daily KBED (2022-3)'!AA202)/2</f>
        <v>19.850000000000001</v>
      </c>
      <c r="W202">
        <f>('Daily KBOS (2022-3)'!AG202+'Daily KBED (2022-3)'!AG202)/2</f>
        <v>20.85</v>
      </c>
      <c r="X202">
        <f>('Daily KBOS (2022-3)'!AH202+'Daily KBED (2022-3)'!AH202)/2</f>
        <v>21.85</v>
      </c>
      <c r="Y202">
        <f>('Daily KBOS (2022-3)'!AI202+'Daily KBED (2022-3)'!AI202)/2</f>
        <v>22.85</v>
      </c>
      <c r="Z202">
        <f>('Daily KBOS (2022-3)'!AJ202+'Daily KBED (2022-3)'!AJ202)/2</f>
        <v>23.85</v>
      </c>
      <c r="AA202">
        <f>('Daily KBOS (2022-3)'!AK202+'Daily KBED (2022-3)'!AK202)/2</f>
        <v>24.85</v>
      </c>
      <c r="AB202">
        <f>('Daily KBOS (2022-3)'!AL202+'Daily KBED (2022-3)'!AL202)/2</f>
        <v>25.85</v>
      </c>
      <c r="AC202">
        <f>('Daily KBOS (2022-3)'!AM202+'Daily KBED (2022-3)'!AM202)/2</f>
        <v>26.85</v>
      </c>
      <c r="AD202">
        <f>('Daily KBOS (2022-3)'!AN202+'Daily KBED (2022-3)'!AN202)/2</f>
        <v>27.85</v>
      </c>
      <c r="AE202">
        <f>('Daily KBOS (2022-3)'!AO202+'Daily KBED (2022-3)'!AO202)/2</f>
        <v>28.85</v>
      </c>
      <c r="AF202">
        <f>('Daily KBOS (2022-3)'!AP202+'Daily KBED (2022-3)'!AP202)/2</f>
        <v>29.85</v>
      </c>
      <c r="AG202">
        <f>('Daily KBOS (2022-3)'!AQ202+'Daily KBED (2022-3)'!AQ202)/2</f>
        <v>30.85</v>
      </c>
      <c r="AH202">
        <f>('Daily KBOS (2022-3)'!AR202+'Daily KBED (2022-3)'!AR202)/2</f>
        <v>31.85</v>
      </c>
    </row>
    <row r="203" spans="1:34" x14ac:dyDescent="0.25">
      <c r="A203" s="1">
        <v>44969</v>
      </c>
      <c r="B203">
        <f>('Daily KBOS (2022-3)'!B203+'Daily KBED (2022-3)'!B203)/2</f>
        <v>3.3</v>
      </c>
      <c r="C203">
        <f>('Daily KBOS (2022-3)'!C203+'Daily KBED (2022-3)'!C203)/2</f>
        <v>3.85</v>
      </c>
      <c r="D203">
        <f>('Daily KBOS (2022-3)'!D203+'Daily KBED (2022-3)'!D203)/2</f>
        <v>4.4000000000000004</v>
      </c>
      <c r="E203">
        <f>('Daily KBOS (2022-3)'!E203+'Daily KBED (2022-3)'!E203)/2</f>
        <v>5.05</v>
      </c>
      <c r="F203">
        <f>('Daily KBOS (2022-3)'!F203+'Daily KBED (2022-3)'!F203)/2</f>
        <v>5.65</v>
      </c>
      <c r="G203">
        <f>('Daily KBOS (2022-3)'!G203+'Daily KBED (2022-3)'!G203)/2</f>
        <v>6.3</v>
      </c>
      <c r="H203">
        <f>('Daily KBOS (2022-3)'!H203+'Daily KBED (2022-3)'!H203)/2</f>
        <v>7</v>
      </c>
      <c r="I203">
        <f>('Daily KBOS (2022-3)'!I203+'Daily KBED (2022-3)'!I203)/2</f>
        <v>7.75</v>
      </c>
      <c r="J203">
        <f>('Daily KBOS (2022-3)'!J203+'Daily KBED (2022-3)'!J203)/2</f>
        <v>8.5500000000000007</v>
      </c>
      <c r="K203">
        <f>('Daily KBOS (2022-3)'!K203+'Daily KBED (2022-3)'!K203)/2</f>
        <v>9.3000000000000007</v>
      </c>
      <c r="L203">
        <f>('Daily KBOS (2022-3)'!L203+'Daily KBED (2022-3)'!L203)/2</f>
        <v>10.199999999999999</v>
      </c>
      <c r="M203">
        <f>('Daily KBOS (2022-3)'!M203+'Daily KBED (2022-3)'!M203)/2</f>
        <v>11.1</v>
      </c>
      <c r="N203">
        <f>('Daily KBOS (2022-3)'!N203+'Daily KBED (2022-3)'!N203)/2</f>
        <v>12.1</v>
      </c>
      <c r="O203">
        <f>('Daily KBOS (2022-3)'!T203+'Daily KBED (2022-3)'!T203)/2</f>
        <v>13.1</v>
      </c>
      <c r="P203">
        <f>('Daily KBOS (2022-3)'!U203+'Daily KBED (2022-3)'!U203)/2</f>
        <v>14.1</v>
      </c>
      <c r="Q203">
        <f>('Daily KBOS (2022-3)'!V203+'Daily KBED (2022-3)'!V203)/2</f>
        <v>15.1</v>
      </c>
      <c r="R203">
        <f>('Daily KBOS (2022-3)'!W203+'Daily KBED (2022-3)'!W203)/2</f>
        <v>16.100000000000001</v>
      </c>
      <c r="S203">
        <f>('Daily KBOS (2022-3)'!X203+'Daily KBED (2022-3)'!X203)/2</f>
        <v>17.100000000000001</v>
      </c>
      <c r="T203">
        <f>('Daily KBOS (2022-3)'!Y203+'Daily KBED (2022-3)'!Y203)/2</f>
        <v>18.100000000000001</v>
      </c>
      <c r="U203">
        <f>('Daily KBOS (2022-3)'!Z203+'Daily KBED (2022-3)'!Z203)/2</f>
        <v>19.100000000000001</v>
      </c>
      <c r="V203">
        <f>('Daily KBOS (2022-3)'!AA203+'Daily KBED (2022-3)'!AA203)/2</f>
        <v>20.100000000000001</v>
      </c>
      <c r="W203">
        <f>('Daily KBOS (2022-3)'!AG203+'Daily KBED (2022-3)'!AG203)/2</f>
        <v>21.1</v>
      </c>
      <c r="X203">
        <f>('Daily KBOS (2022-3)'!AH203+'Daily KBED (2022-3)'!AH203)/2</f>
        <v>22.1</v>
      </c>
      <c r="Y203">
        <f>('Daily KBOS (2022-3)'!AI203+'Daily KBED (2022-3)'!AI203)/2</f>
        <v>23.1</v>
      </c>
      <c r="Z203">
        <f>('Daily KBOS (2022-3)'!AJ203+'Daily KBED (2022-3)'!AJ203)/2</f>
        <v>24.1</v>
      </c>
      <c r="AA203">
        <f>('Daily KBOS (2022-3)'!AK203+'Daily KBED (2022-3)'!AK203)/2</f>
        <v>25.1</v>
      </c>
      <c r="AB203">
        <f>('Daily KBOS (2022-3)'!AL203+'Daily KBED (2022-3)'!AL203)/2</f>
        <v>26.1</v>
      </c>
      <c r="AC203">
        <f>('Daily KBOS (2022-3)'!AM203+'Daily KBED (2022-3)'!AM203)/2</f>
        <v>27.1</v>
      </c>
      <c r="AD203">
        <f>('Daily KBOS (2022-3)'!AN203+'Daily KBED (2022-3)'!AN203)/2</f>
        <v>28.1</v>
      </c>
      <c r="AE203">
        <f>('Daily KBOS (2022-3)'!AO203+'Daily KBED (2022-3)'!AO203)/2</f>
        <v>29.1</v>
      </c>
      <c r="AF203">
        <f>('Daily KBOS (2022-3)'!AP203+'Daily KBED (2022-3)'!AP203)/2</f>
        <v>30.1</v>
      </c>
      <c r="AG203">
        <f>('Daily KBOS (2022-3)'!AQ203+'Daily KBED (2022-3)'!AQ203)/2</f>
        <v>31.1</v>
      </c>
      <c r="AH203">
        <f>('Daily KBOS (2022-3)'!AR203+'Daily KBED (2022-3)'!AR203)/2</f>
        <v>32.1</v>
      </c>
    </row>
    <row r="204" spans="1:34" x14ac:dyDescent="0.25">
      <c r="A204" s="1">
        <v>44970</v>
      </c>
      <c r="B204">
        <f>('Daily KBOS (2022-3)'!B204+'Daily KBED (2022-3)'!B204)/2</f>
        <v>1.6</v>
      </c>
      <c r="C204">
        <f>('Daily KBOS (2022-3)'!C204+'Daily KBED (2022-3)'!C204)/2</f>
        <v>2.25</v>
      </c>
      <c r="D204">
        <f>('Daily KBOS (2022-3)'!D204+'Daily KBED (2022-3)'!D204)/2</f>
        <v>2.9</v>
      </c>
      <c r="E204">
        <f>('Daily KBOS (2022-3)'!E204+'Daily KBED (2022-3)'!E204)/2</f>
        <v>3.5999999999999996</v>
      </c>
      <c r="F204">
        <f>('Daily KBOS (2022-3)'!F204+'Daily KBED (2022-3)'!F204)/2</f>
        <v>4.4499999999999993</v>
      </c>
      <c r="G204">
        <f>('Daily KBOS (2022-3)'!G204+'Daily KBED (2022-3)'!G204)/2</f>
        <v>5.4499999999999993</v>
      </c>
      <c r="H204">
        <f>('Daily KBOS (2022-3)'!H204+'Daily KBED (2022-3)'!H204)/2</f>
        <v>6.4499999999999993</v>
      </c>
      <c r="I204">
        <f>('Daily KBOS (2022-3)'!I204+'Daily KBED (2022-3)'!I204)/2</f>
        <v>7.4499999999999993</v>
      </c>
      <c r="J204">
        <f>('Daily KBOS (2022-3)'!J204+'Daily KBED (2022-3)'!J204)/2</f>
        <v>8.4499999999999993</v>
      </c>
      <c r="K204">
        <f>('Daily KBOS (2022-3)'!K204+'Daily KBED (2022-3)'!K204)/2</f>
        <v>9.4499999999999993</v>
      </c>
      <c r="L204">
        <f>('Daily KBOS (2022-3)'!L204+'Daily KBED (2022-3)'!L204)/2</f>
        <v>10.45</v>
      </c>
      <c r="M204">
        <f>('Daily KBOS (2022-3)'!M204+'Daily KBED (2022-3)'!M204)/2</f>
        <v>11.45</v>
      </c>
      <c r="N204">
        <f>('Daily KBOS (2022-3)'!N204+'Daily KBED (2022-3)'!N204)/2</f>
        <v>12.45</v>
      </c>
      <c r="O204">
        <f>('Daily KBOS (2022-3)'!T204+'Daily KBED (2022-3)'!T204)/2</f>
        <v>13.45</v>
      </c>
      <c r="P204">
        <f>('Daily KBOS (2022-3)'!U204+'Daily KBED (2022-3)'!U204)/2</f>
        <v>14.45</v>
      </c>
      <c r="Q204">
        <f>('Daily KBOS (2022-3)'!V204+'Daily KBED (2022-3)'!V204)/2</f>
        <v>15.450000000000001</v>
      </c>
      <c r="R204">
        <f>('Daily KBOS (2022-3)'!W204+'Daily KBED (2022-3)'!W204)/2</f>
        <v>16.450000000000003</v>
      </c>
      <c r="S204">
        <f>('Daily KBOS (2022-3)'!X204+'Daily KBED (2022-3)'!X204)/2</f>
        <v>17.450000000000003</v>
      </c>
      <c r="T204">
        <f>('Daily KBOS (2022-3)'!Y204+'Daily KBED (2022-3)'!Y204)/2</f>
        <v>18.450000000000003</v>
      </c>
      <c r="U204">
        <f>('Daily KBOS (2022-3)'!Z204+'Daily KBED (2022-3)'!Z204)/2</f>
        <v>19.450000000000003</v>
      </c>
      <c r="V204">
        <f>('Daily KBOS (2022-3)'!AA204+'Daily KBED (2022-3)'!AA204)/2</f>
        <v>20.450000000000003</v>
      </c>
      <c r="W204">
        <f>('Daily KBOS (2022-3)'!AG204+'Daily KBED (2022-3)'!AG204)/2</f>
        <v>21.450000000000003</v>
      </c>
      <c r="X204">
        <f>('Daily KBOS (2022-3)'!AH204+'Daily KBED (2022-3)'!AH204)/2</f>
        <v>22.450000000000003</v>
      </c>
      <c r="Y204">
        <f>('Daily KBOS (2022-3)'!AI204+'Daily KBED (2022-3)'!AI204)/2</f>
        <v>23.450000000000003</v>
      </c>
      <c r="Z204">
        <f>('Daily KBOS (2022-3)'!AJ204+'Daily KBED (2022-3)'!AJ204)/2</f>
        <v>24.450000000000003</v>
      </c>
      <c r="AA204">
        <f>('Daily KBOS (2022-3)'!AK204+'Daily KBED (2022-3)'!AK204)/2</f>
        <v>25.450000000000003</v>
      </c>
      <c r="AB204">
        <f>('Daily KBOS (2022-3)'!AL204+'Daily KBED (2022-3)'!AL204)/2</f>
        <v>26.450000000000003</v>
      </c>
      <c r="AC204">
        <f>('Daily KBOS (2022-3)'!AM204+'Daily KBED (2022-3)'!AM204)/2</f>
        <v>27.450000000000003</v>
      </c>
      <c r="AD204">
        <f>('Daily KBOS (2022-3)'!AN204+'Daily KBED (2022-3)'!AN204)/2</f>
        <v>28.450000000000003</v>
      </c>
      <c r="AE204">
        <f>('Daily KBOS (2022-3)'!AO204+'Daily KBED (2022-3)'!AO204)/2</f>
        <v>29.450000000000003</v>
      </c>
      <c r="AF204">
        <f>('Daily KBOS (2022-3)'!AP204+'Daily KBED (2022-3)'!AP204)/2</f>
        <v>30.450000000000003</v>
      </c>
      <c r="AG204">
        <f>('Daily KBOS (2022-3)'!AQ204+'Daily KBED (2022-3)'!AQ204)/2</f>
        <v>31.450000000000003</v>
      </c>
      <c r="AH204">
        <f>('Daily KBOS (2022-3)'!AR204+'Daily KBED (2022-3)'!AR204)/2</f>
        <v>32.450000000000003</v>
      </c>
    </row>
    <row r="205" spans="1:34" x14ac:dyDescent="0.25">
      <c r="A205" s="1">
        <v>44971</v>
      </c>
      <c r="B205">
        <f>('Daily KBOS (2022-3)'!B205+'Daily KBED (2022-3)'!B205)/2</f>
        <v>1.85</v>
      </c>
      <c r="C205">
        <f>('Daily KBOS (2022-3)'!C205+'Daily KBED (2022-3)'!C205)/2</f>
        <v>2.25</v>
      </c>
      <c r="D205">
        <f>('Daily KBOS (2022-3)'!D205+'Daily KBED (2022-3)'!D205)/2</f>
        <v>2.75</v>
      </c>
      <c r="E205">
        <f>('Daily KBOS (2022-3)'!E205+'Daily KBED (2022-3)'!E205)/2</f>
        <v>3.3</v>
      </c>
      <c r="F205">
        <f>('Daily KBOS (2022-3)'!F205+'Daily KBED (2022-3)'!F205)/2</f>
        <v>3.85</v>
      </c>
      <c r="G205">
        <f>('Daily KBOS (2022-3)'!G205+'Daily KBED (2022-3)'!G205)/2</f>
        <v>4.4000000000000004</v>
      </c>
      <c r="H205">
        <f>('Daily KBOS (2022-3)'!H205+'Daily KBED (2022-3)'!H205)/2</f>
        <v>5</v>
      </c>
      <c r="I205">
        <f>('Daily KBOS (2022-3)'!I205+'Daily KBED (2022-3)'!I205)/2</f>
        <v>5.65</v>
      </c>
      <c r="J205">
        <f>('Daily KBOS (2022-3)'!J205+'Daily KBED (2022-3)'!J205)/2</f>
        <v>6.35</v>
      </c>
      <c r="K205">
        <f>('Daily KBOS (2022-3)'!K205+'Daily KBED (2022-3)'!K205)/2</f>
        <v>7.05</v>
      </c>
      <c r="L205">
        <f>('Daily KBOS (2022-3)'!L205+'Daily KBED (2022-3)'!L205)/2</f>
        <v>7.85</v>
      </c>
      <c r="M205">
        <f>('Daily KBOS (2022-3)'!M205+'Daily KBED (2022-3)'!M205)/2</f>
        <v>8.6999999999999993</v>
      </c>
      <c r="N205">
        <f>('Daily KBOS (2022-3)'!N205+'Daily KBED (2022-3)'!N205)/2</f>
        <v>9.6</v>
      </c>
      <c r="O205">
        <f>('Daily KBOS (2022-3)'!T205+'Daily KBED (2022-3)'!T205)/2</f>
        <v>10.55</v>
      </c>
      <c r="P205">
        <f>('Daily KBOS (2022-3)'!U205+'Daily KBED (2022-3)'!U205)/2</f>
        <v>11.55</v>
      </c>
      <c r="Q205">
        <f>('Daily KBOS (2022-3)'!V205+'Daily KBED (2022-3)'!V205)/2</f>
        <v>12.55</v>
      </c>
      <c r="R205">
        <f>('Daily KBOS (2022-3)'!W205+'Daily KBED (2022-3)'!W205)/2</f>
        <v>13.55</v>
      </c>
      <c r="S205">
        <f>('Daily KBOS (2022-3)'!X205+'Daily KBED (2022-3)'!X205)/2</f>
        <v>14.55</v>
      </c>
      <c r="T205">
        <f>('Daily KBOS (2022-3)'!Y205+'Daily KBED (2022-3)'!Y205)/2</f>
        <v>15.55</v>
      </c>
      <c r="U205">
        <f>('Daily KBOS (2022-3)'!Z205+'Daily KBED (2022-3)'!Z205)/2</f>
        <v>16.55</v>
      </c>
      <c r="V205">
        <f>('Daily KBOS (2022-3)'!AA205+'Daily KBED (2022-3)'!AA205)/2</f>
        <v>17.55</v>
      </c>
      <c r="W205">
        <f>('Daily KBOS (2022-3)'!AG205+'Daily KBED (2022-3)'!AG205)/2</f>
        <v>18.55</v>
      </c>
      <c r="X205">
        <f>('Daily KBOS (2022-3)'!AH205+'Daily KBED (2022-3)'!AH205)/2</f>
        <v>19.55</v>
      </c>
      <c r="Y205">
        <f>('Daily KBOS (2022-3)'!AI205+'Daily KBED (2022-3)'!AI205)/2</f>
        <v>20.55</v>
      </c>
      <c r="Z205">
        <f>('Daily KBOS (2022-3)'!AJ205+'Daily KBED (2022-3)'!AJ205)/2</f>
        <v>21.55</v>
      </c>
      <c r="AA205">
        <f>('Daily KBOS (2022-3)'!AK205+'Daily KBED (2022-3)'!AK205)/2</f>
        <v>22.55</v>
      </c>
      <c r="AB205">
        <f>('Daily KBOS (2022-3)'!AL205+'Daily KBED (2022-3)'!AL205)/2</f>
        <v>23.55</v>
      </c>
      <c r="AC205">
        <f>('Daily KBOS (2022-3)'!AM205+'Daily KBED (2022-3)'!AM205)/2</f>
        <v>24.55</v>
      </c>
      <c r="AD205">
        <f>('Daily KBOS (2022-3)'!AN205+'Daily KBED (2022-3)'!AN205)/2</f>
        <v>25.55</v>
      </c>
      <c r="AE205">
        <f>('Daily KBOS (2022-3)'!AO205+'Daily KBED (2022-3)'!AO205)/2</f>
        <v>26.55</v>
      </c>
      <c r="AF205">
        <f>('Daily KBOS (2022-3)'!AP205+'Daily KBED (2022-3)'!AP205)/2</f>
        <v>27.55</v>
      </c>
      <c r="AG205">
        <f>('Daily KBOS (2022-3)'!AQ205+'Daily KBED (2022-3)'!AQ205)/2</f>
        <v>28.55</v>
      </c>
      <c r="AH205">
        <f>('Daily KBOS (2022-3)'!AR205+'Daily KBED (2022-3)'!AR205)/2</f>
        <v>29.55</v>
      </c>
    </row>
    <row r="206" spans="1:34" x14ac:dyDescent="0.25">
      <c r="A206" s="1">
        <v>44972</v>
      </c>
      <c r="B206">
        <f>('Daily KBOS (2022-3)'!B206+'Daily KBED (2022-3)'!B206)/2</f>
        <v>2.25</v>
      </c>
      <c r="C206">
        <f>('Daily KBOS (2022-3)'!C206+'Daily KBED (2022-3)'!C206)/2</f>
        <v>2.5999999999999996</v>
      </c>
      <c r="D206">
        <f>('Daily KBOS (2022-3)'!D206+'Daily KBED (2022-3)'!D206)/2</f>
        <v>2.9499999999999997</v>
      </c>
      <c r="E206">
        <f>('Daily KBOS (2022-3)'!E206+'Daily KBED (2022-3)'!E206)/2</f>
        <v>3.3</v>
      </c>
      <c r="F206">
        <f>('Daily KBOS (2022-3)'!F206+'Daily KBED (2022-3)'!F206)/2</f>
        <v>3.7</v>
      </c>
      <c r="G206">
        <f>('Daily KBOS (2022-3)'!G206+'Daily KBED (2022-3)'!G206)/2</f>
        <v>4.0999999999999996</v>
      </c>
      <c r="H206">
        <f>('Daily KBOS (2022-3)'!H206+'Daily KBED (2022-3)'!H206)/2</f>
        <v>4.55</v>
      </c>
      <c r="I206">
        <f>('Daily KBOS (2022-3)'!I206+'Daily KBED (2022-3)'!I206)/2</f>
        <v>4.9499999999999993</v>
      </c>
      <c r="J206">
        <f>('Daily KBOS (2022-3)'!J206+'Daily KBED (2022-3)'!J206)/2</f>
        <v>5.4</v>
      </c>
      <c r="K206">
        <f>('Daily KBOS (2022-3)'!K206+'Daily KBED (2022-3)'!K206)/2</f>
        <v>5.85</v>
      </c>
      <c r="L206">
        <f>('Daily KBOS (2022-3)'!L206+'Daily KBED (2022-3)'!L206)/2</f>
        <v>6.35</v>
      </c>
      <c r="M206">
        <f>('Daily KBOS (2022-3)'!M206+'Daily KBED (2022-3)'!M206)/2</f>
        <v>6.85</v>
      </c>
      <c r="N206">
        <f>('Daily KBOS (2022-3)'!N206+'Daily KBED (2022-3)'!N206)/2</f>
        <v>7.45</v>
      </c>
      <c r="O206">
        <f>('Daily KBOS (2022-3)'!T206+'Daily KBED (2022-3)'!T206)/2</f>
        <v>8.0500000000000007</v>
      </c>
      <c r="P206">
        <f>('Daily KBOS (2022-3)'!U206+'Daily KBED (2022-3)'!U206)/2</f>
        <v>8.75</v>
      </c>
      <c r="Q206">
        <f>('Daily KBOS (2022-3)'!V206+'Daily KBED (2022-3)'!V206)/2</f>
        <v>9.5500000000000007</v>
      </c>
      <c r="R206">
        <f>('Daily KBOS (2022-3)'!W206+'Daily KBED (2022-3)'!W206)/2</f>
        <v>10.3</v>
      </c>
      <c r="S206">
        <f>('Daily KBOS (2022-3)'!X206+'Daily KBED (2022-3)'!X206)/2</f>
        <v>11.15</v>
      </c>
      <c r="T206">
        <f>('Daily KBOS (2022-3)'!Y206+'Daily KBED (2022-3)'!Y206)/2</f>
        <v>12</v>
      </c>
      <c r="U206">
        <f>('Daily KBOS (2022-3)'!Z206+'Daily KBED (2022-3)'!Z206)/2</f>
        <v>12.899999999999999</v>
      </c>
      <c r="V206">
        <f>('Daily KBOS (2022-3)'!AA206+'Daily KBED (2022-3)'!AA206)/2</f>
        <v>13.85</v>
      </c>
      <c r="W206">
        <f>('Daily KBOS (2022-3)'!AG206+'Daily KBED (2022-3)'!AG206)/2</f>
        <v>14.8</v>
      </c>
      <c r="X206">
        <f>('Daily KBOS (2022-3)'!AH206+'Daily KBED (2022-3)'!AH206)/2</f>
        <v>15.799999999999999</v>
      </c>
      <c r="Y206">
        <f>('Daily KBOS (2022-3)'!AI206+'Daily KBED (2022-3)'!AI206)/2</f>
        <v>16.799999999999997</v>
      </c>
      <c r="Z206">
        <f>('Daily KBOS (2022-3)'!AJ206+'Daily KBED (2022-3)'!AJ206)/2</f>
        <v>17.799999999999997</v>
      </c>
      <c r="AA206">
        <f>('Daily KBOS (2022-3)'!AK206+'Daily KBED (2022-3)'!AK206)/2</f>
        <v>18.799999999999997</v>
      </c>
      <c r="AB206">
        <f>('Daily KBOS (2022-3)'!AL206+'Daily KBED (2022-3)'!AL206)/2</f>
        <v>19.799999999999997</v>
      </c>
      <c r="AC206">
        <f>('Daily KBOS (2022-3)'!AM206+'Daily KBED (2022-3)'!AM206)/2</f>
        <v>20.799999999999997</v>
      </c>
      <c r="AD206">
        <f>('Daily KBOS (2022-3)'!AN206+'Daily KBED (2022-3)'!AN206)/2</f>
        <v>21.799999999999997</v>
      </c>
      <c r="AE206">
        <f>('Daily KBOS (2022-3)'!AO206+'Daily KBED (2022-3)'!AO206)/2</f>
        <v>22.799999999999997</v>
      </c>
      <c r="AF206">
        <f>('Daily KBOS (2022-3)'!AP206+'Daily KBED (2022-3)'!AP206)/2</f>
        <v>23.799999999999997</v>
      </c>
      <c r="AG206">
        <f>('Daily KBOS (2022-3)'!AQ206+'Daily KBED (2022-3)'!AQ206)/2</f>
        <v>24.799999999999997</v>
      </c>
      <c r="AH206">
        <f>('Daily KBOS (2022-3)'!AR206+'Daily KBED (2022-3)'!AR206)/2</f>
        <v>25.799999999999997</v>
      </c>
    </row>
    <row r="207" spans="1:34" x14ac:dyDescent="0.25">
      <c r="A207" s="1">
        <v>44973</v>
      </c>
      <c r="B207">
        <f>('Daily KBOS (2022-3)'!B207+'Daily KBED (2022-3)'!B207)/2</f>
        <v>0</v>
      </c>
      <c r="C207">
        <f>('Daily KBOS (2022-3)'!C207+'Daily KBED (2022-3)'!C207)/2</f>
        <v>0</v>
      </c>
      <c r="D207">
        <f>('Daily KBOS (2022-3)'!D207+'Daily KBED (2022-3)'!D207)/2</f>
        <v>0</v>
      </c>
      <c r="E207">
        <f>('Daily KBOS (2022-3)'!E207+'Daily KBED (2022-3)'!E207)/2</f>
        <v>0</v>
      </c>
      <c r="F207">
        <f>('Daily KBOS (2022-3)'!F207+'Daily KBED (2022-3)'!F207)/2</f>
        <v>0</v>
      </c>
      <c r="G207">
        <f>('Daily KBOS (2022-3)'!G207+'Daily KBED (2022-3)'!G207)/2</f>
        <v>0</v>
      </c>
      <c r="H207">
        <f>('Daily KBOS (2022-3)'!H207+'Daily KBED (2022-3)'!H207)/2</f>
        <v>0</v>
      </c>
      <c r="I207">
        <f>('Daily KBOS (2022-3)'!I207+'Daily KBED (2022-3)'!I207)/2</f>
        <v>0</v>
      </c>
      <c r="J207">
        <f>('Daily KBOS (2022-3)'!J207+'Daily KBED (2022-3)'!J207)/2</f>
        <v>0</v>
      </c>
      <c r="K207">
        <f>('Daily KBOS (2022-3)'!K207+'Daily KBED (2022-3)'!K207)/2</f>
        <v>0</v>
      </c>
      <c r="L207">
        <f>('Daily KBOS (2022-3)'!L207+'Daily KBED (2022-3)'!L207)/2</f>
        <v>0.05</v>
      </c>
      <c r="M207">
        <f>('Daily KBOS (2022-3)'!M207+'Daily KBED (2022-3)'!M207)/2</f>
        <v>0.1</v>
      </c>
      <c r="N207">
        <f>('Daily KBOS (2022-3)'!N207+'Daily KBED (2022-3)'!N207)/2</f>
        <v>0.3</v>
      </c>
      <c r="O207">
        <f>('Daily KBOS (2022-3)'!T207+'Daily KBED (2022-3)'!T207)/2</f>
        <v>0.55000000000000004</v>
      </c>
      <c r="P207">
        <f>('Daily KBOS (2022-3)'!U207+'Daily KBED (2022-3)'!U207)/2</f>
        <v>0.85</v>
      </c>
      <c r="Q207">
        <f>('Daily KBOS (2022-3)'!V207+'Daily KBED (2022-3)'!V207)/2</f>
        <v>1.25</v>
      </c>
      <c r="R207">
        <f>('Daily KBOS (2022-3)'!W207+'Daily KBED (2022-3)'!W207)/2</f>
        <v>1.7</v>
      </c>
      <c r="S207">
        <f>('Daily KBOS (2022-3)'!X207+'Daily KBED (2022-3)'!X207)/2</f>
        <v>2.25</v>
      </c>
      <c r="T207">
        <f>('Daily KBOS (2022-3)'!Y207+'Daily KBED (2022-3)'!Y207)/2</f>
        <v>2.85</v>
      </c>
      <c r="U207">
        <f>('Daily KBOS (2022-3)'!Z207+'Daily KBED (2022-3)'!Z207)/2</f>
        <v>3.45</v>
      </c>
      <c r="V207">
        <f>('Daily KBOS (2022-3)'!AA207+'Daily KBED (2022-3)'!AA207)/2</f>
        <v>4.0999999999999996</v>
      </c>
      <c r="W207">
        <f>('Daily KBOS (2022-3)'!AG207+'Daily KBED (2022-3)'!AG207)/2</f>
        <v>4.75</v>
      </c>
      <c r="X207">
        <f>('Daily KBOS (2022-3)'!AH207+'Daily KBED (2022-3)'!AH207)/2</f>
        <v>5.5</v>
      </c>
      <c r="Y207">
        <f>('Daily KBOS (2022-3)'!AI207+'Daily KBED (2022-3)'!AI207)/2</f>
        <v>6.4</v>
      </c>
      <c r="Z207">
        <f>('Daily KBOS (2022-3)'!AJ207+'Daily KBED (2022-3)'!AJ207)/2</f>
        <v>7.4</v>
      </c>
      <c r="AA207">
        <f>('Daily KBOS (2022-3)'!AK207+'Daily KBED (2022-3)'!AK207)/2</f>
        <v>8.4</v>
      </c>
      <c r="AB207">
        <f>('Daily KBOS (2022-3)'!AL207+'Daily KBED (2022-3)'!AL207)/2</f>
        <v>9.4</v>
      </c>
      <c r="AC207">
        <f>('Daily KBOS (2022-3)'!AM207+'Daily KBED (2022-3)'!AM207)/2</f>
        <v>10.4</v>
      </c>
      <c r="AD207">
        <f>('Daily KBOS (2022-3)'!AN207+'Daily KBED (2022-3)'!AN207)/2</f>
        <v>11.4</v>
      </c>
      <c r="AE207">
        <f>('Daily KBOS (2022-3)'!AO207+'Daily KBED (2022-3)'!AO207)/2</f>
        <v>12.4</v>
      </c>
      <c r="AF207">
        <f>('Daily KBOS (2022-3)'!AP207+'Daily KBED (2022-3)'!AP207)/2</f>
        <v>13.4</v>
      </c>
      <c r="AG207">
        <f>('Daily KBOS (2022-3)'!AQ207+'Daily KBED (2022-3)'!AQ207)/2</f>
        <v>14.4</v>
      </c>
      <c r="AH207">
        <f>('Daily KBOS (2022-3)'!AR207+'Daily KBED (2022-3)'!AR207)/2</f>
        <v>15.4</v>
      </c>
    </row>
    <row r="208" spans="1:34" x14ac:dyDescent="0.25">
      <c r="A208" s="1">
        <v>44974</v>
      </c>
      <c r="B208">
        <f>('Daily KBOS (2022-3)'!B208+'Daily KBED (2022-3)'!B208)/2</f>
        <v>1.85</v>
      </c>
      <c r="C208">
        <f>('Daily KBOS (2022-3)'!C208+'Daily KBED (2022-3)'!C208)/2</f>
        <v>2.0499999999999998</v>
      </c>
      <c r="D208">
        <f>('Daily KBOS (2022-3)'!D208+'Daily KBED (2022-3)'!D208)/2</f>
        <v>2.2999999999999998</v>
      </c>
      <c r="E208">
        <f>('Daily KBOS (2022-3)'!E208+'Daily KBED (2022-3)'!E208)/2</f>
        <v>2.5999999999999996</v>
      </c>
      <c r="F208">
        <f>('Daily KBOS (2022-3)'!F208+'Daily KBED (2022-3)'!F208)/2</f>
        <v>2.85</v>
      </c>
      <c r="G208">
        <f>('Daily KBOS (2022-3)'!G208+'Daily KBED (2022-3)'!G208)/2</f>
        <v>3.0999999999999996</v>
      </c>
      <c r="H208">
        <f>('Daily KBOS (2022-3)'!H208+'Daily KBED (2022-3)'!H208)/2</f>
        <v>3.4000000000000004</v>
      </c>
      <c r="I208">
        <f>('Daily KBOS (2022-3)'!I208+'Daily KBED (2022-3)'!I208)/2</f>
        <v>3.7</v>
      </c>
      <c r="J208">
        <f>('Daily KBOS (2022-3)'!J208+'Daily KBED (2022-3)'!J208)/2</f>
        <v>4.05</v>
      </c>
      <c r="K208">
        <f>('Daily KBOS (2022-3)'!K208+'Daily KBED (2022-3)'!K208)/2</f>
        <v>4.55</v>
      </c>
      <c r="L208">
        <f>('Daily KBOS (2022-3)'!L208+'Daily KBED (2022-3)'!L208)/2</f>
        <v>5.05</v>
      </c>
      <c r="M208">
        <f>('Daily KBOS (2022-3)'!M208+'Daily KBED (2022-3)'!M208)/2</f>
        <v>5.6</v>
      </c>
      <c r="N208">
        <f>('Daily KBOS (2022-3)'!N208+'Daily KBED (2022-3)'!N208)/2</f>
        <v>6.25</v>
      </c>
      <c r="O208">
        <f>('Daily KBOS (2022-3)'!T208+'Daily KBED (2022-3)'!T208)/2</f>
        <v>6.9</v>
      </c>
      <c r="P208">
        <f>('Daily KBOS (2022-3)'!U208+'Daily KBED (2022-3)'!U208)/2</f>
        <v>7.6</v>
      </c>
      <c r="Q208">
        <f>('Daily KBOS (2022-3)'!V208+'Daily KBED (2022-3)'!V208)/2</f>
        <v>8.3500000000000014</v>
      </c>
      <c r="R208">
        <f>('Daily KBOS (2022-3)'!W208+'Daily KBED (2022-3)'!W208)/2</f>
        <v>9.1499999999999986</v>
      </c>
      <c r="S208">
        <f>('Daily KBOS (2022-3)'!X208+'Daily KBED (2022-3)'!X208)/2</f>
        <v>9.9499999999999993</v>
      </c>
      <c r="T208">
        <f>('Daily KBOS (2022-3)'!Y208+'Daily KBED (2022-3)'!Y208)/2</f>
        <v>10.850000000000001</v>
      </c>
      <c r="U208">
        <f>('Daily KBOS (2022-3)'!Z208+'Daily KBED (2022-3)'!Z208)/2</f>
        <v>11.7</v>
      </c>
      <c r="V208">
        <f>('Daily KBOS (2022-3)'!AA208+'Daily KBED (2022-3)'!AA208)/2</f>
        <v>12.649999999999999</v>
      </c>
      <c r="W208">
        <f>('Daily KBOS (2022-3)'!AG208+'Daily KBED (2022-3)'!AG208)/2</f>
        <v>13.649999999999999</v>
      </c>
      <c r="X208">
        <f>('Daily KBOS (2022-3)'!AH208+'Daily KBED (2022-3)'!AH208)/2</f>
        <v>14.649999999999999</v>
      </c>
      <c r="Y208">
        <f>('Daily KBOS (2022-3)'!AI208+'Daily KBED (2022-3)'!AI208)/2</f>
        <v>15.649999999999999</v>
      </c>
      <c r="Z208">
        <f>('Daily KBOS (2022-3)'!AJ208+'Daily KBED (2022-3)'!AJ208)/2</f>
        <v>16.649999999999999</v>
      </c>
      <c r="AA208">
        <f>('Daily KBOS (2022-3)'!AK208+'Daily KBED (2022-3)'!AK208)/2</f>
        <v>17.649999999999999</v>
      </c>
      <c r="AB208">
        <f>('Daily KBOS (2022-3)'!AL208+'Daily KBED (2022-3)'!AL208)/2</f>
        <v>18.649999999999999</v>
      </c>
      <c r="AC208">
        <f>('Daily KBOS (2022-3)'!AM208+'Daily KBED (2022-3)'!AM208)/2</f>
        <v>19.649999999999999</v>
      </c>
      <c r="AD208">
        <f>('Daily KBOS (2022-3)'!AN208+'Daily KBED (2022-3)'!AN208)/2</f>
        <v>20.65</v>
      </c>
      <c r="AE208">
        <f>('Daily KBOS (2022-3)'!AO208+'Daily KBED (2022-3)'!AO208)/2</f>
        <v>21.65</v>
      </c>
      <c r="AF208">
        <f>('Daily KBOS (2022-3)'!AP208+'Daily KBED (2022-3)'!AP208)/2</f>
        <v>22.65</v>
      </c>
      <c r="AG208">
        <f>('Daily KBOS (2022-3)'!AQ208+'Daily KBED (2022-3)'!AQ208)/2</f>
        <v>23.65</v>
      </c>
      <c r="AH208">
        <f>('Daily KBOS (2022-3)'!AR208+'Daily KBED (2022-3)'!AR208)/2</f>
        <v>24.65</v>
      </c>
    </row>
    <row r="209" spans="1:34" x14ac:dyDescent="0.25">
      <c r="A209" s="1">
        <v>44975</v>
      </c>
      <c r="B209">
        <f>('Daily KBOS (2022-3)'!B209+'Daily KBED (2022-3)'!B209)/2</f>
        <v>8.5</v>
      </c>
      <c r="C209">
        <f>('Daily KBOS (2022-3)'!C209+'Daily KBED (2022-3)'!C209)/2</f>
        <v>9.4</v>
      </c>
      <c r="D209">
        <f>('Daily KBOS (2022-3)'!D209+'Daily KBED (2022-3)'!D209)/2</f>
        <v>10.4</v>
      </c>
      <c r="E209">
        <f>('Daily KBOS (2022-3)'!E209+'Daily KBED (2022-3)'!E209)/2</f>
        <v>11.4</v>
      </c>
      <c r="F209">
        <f>('Daily KBOS (2022-3)'!F209+'Daily KBED (2022-3)'!F209)/2</f>
        <v>12.4</v>
      </c>
      <c r="G209">
        <f>('Daily KBOS (2022-3)'!G209+'Daily KBED (2022-3)'!G209)/2</f>
        <v>13.4</v>
      </c>
      <c r="H209">
        <f>('Daily KBOS (2022-3)'!H209+'Daily KBED (2022-3)'!H209)/2</f>
        <v>14.4</v>
      </c>
      <c r="I209">
        <f>('Daily KBOS (2022-3)'!I209+'Daily KBED (2022-3)'!I209)/2</f>
        <v>15.4</v>
      </c>
      <c r="J209">
        <f>('Daily KBOS (2022-3)'!J209+'Daily KBED (2022-3)'!J209)/2</f>
        <v>16.399999999999999</v>
      </c>
      <c r="K209">
        <f>('Daily KBOS (2022-3)'!K209+'Daily KBED (2022-3)'!K209)/2</f>
        <v>17.399999999999999</v>
      </c>
      <c r="L209">
        <f>('Daily KBOS (2022-3)'!L209+'Daily KBED (2022-3)'!L209)/2</f>
        <v>18.399999999999999</v>
      </c>
      <c r="M209">
        <f>('Daily KBOS (2022-3)'!M209+'Daily KBED (2022-3)'!M209)/2</f>
        <v>19.399999999999999</v>
      </c>
      <c r="N209">
        <f>('Daily KBOS (2022-3)'!N209+'Daily KBED (2022-3)'!N209)/2</f>
        <v>20.399999999999999</v>
      </c>
      <c r="O209">
        <f>('Daily KBOS (2022-3)'!T209+'Daily KBED (2022-3)'!T209)/2</f>
        <v>21.4</v>
      </c>
      <c r="P209">
        <f>('Daily KBOS (2022-3)'!U209+'Daily KBED (2022-3)'!U209)/2</f>
        <v>22.4</v>
      </c>
      <c r="Q209">
        <f>('Daily KBOS (2022-3)'!V209+'Daily KBED (2022-3)'!V209)/2</f>
        <v>23.4</v>
      </c>
      <c r="R209">
        <f>('Daily KBOS (2022-3)'!W209+'Daily KBED (2022-3)'!W209)/2</f>
        <v>24.4</v>
      </c>
      <c r="S209">
        <f>('Daily KBOS (2022-3)'!X209+'Daily KBED (2022-3)'!X209)/2</f>
        <v>25.4</v>
      </c>
      <c r="T209">
        <f>('Daily KBOS (2022-3)'!Y209+'Daily KBED (2022-3)'!Y209)/2</f>
        <v>26.4</v>
      </c>
      <c r="U209">
        <f>('Daily KBOS (2022-3)'!Z209+'Daily KBED (2022-3)'!Z209)/2</f>
        <v>27.4</v>
      </c>
      <c r="V209">
        <f>('Daily KBOS (2022-3)'!AA209+'Daily KBED (2022-3)'!AA209)/2</f>
        <v>28.4</v>
      </c>
      <c r="W209">
        <f>('Daily KBOS (2022-3)'!AG209+'Daily KBED (2022-3)'!AG209)/2</f>
        <v>29.4</v>
      </c>
      <c r="X209">
        <f>('Daily KBOS (2022-3)'!AH209+'Daily KBED (2022-3)'!AH209)/2</f>
        <v>30.4</v>
      </c>
      <c r="Y209">
        <f>('Daily KBOS (2022-3)'!AI209+'Daily KBED (2022-3)'!AI209)/2</f>
        <v>31.4</v>
      </c>
      <c r="Z209">
        <f>('Daily KBOS (2022-3)'!AJ209+'Daily KBED (2022-3)'!AJ209)/2</f>
        <v>32.4</v>
      </c>
      <c r="AA209">
        <f>('Daily KBOS (2022-3)'!AK209+'Daily KBED (2022-3)'!AK209)/2</f>
        <v>33.4</v>
      </c>
      <c r="AB209">
        <f>('Daily KBOS (2022-3)'!AL209+'Daily KBED (2022-3)'!AL209)/2</f>
        <v>34.4</v>
      </c>
      <c r="AC209">
        <f>('Daily KBOS (2022-3)'!AM209+'Daily KBED (2022-3)'!AM209)/2</f>
        <v>35.4</v>
      </c>
      <c r="AD209">
        <f>('Daily KBOS (2022-3)'!AN209+'Daily KBED (2022-3)'!AN209)/2</f>
        <v>36.4</v>
      </c>
      <c r="AE209">
        <f>('Daily KBOS (2022-3)'!AO209+'Daily KBED (2022-3)'!AO209)/2</f>
        <v>37.4</v>
      </c>
      <c r="AF209">
        <f>('Daily KBOS (2022-3)'!AP209+'Daily KBED (2022-3)'!AP209)/2</f>
        <v>38.4</v>
      </c>
      <c r="AG209">
        <f>('Daily KBOS (2022-3)'!AQ209+'Daily KBED (2022-3)'!AQ209)/2</f>
        <v>39.4</v>
      </c>
      <c r="AH209">
        <f>('Daily KBOS (2022-3)'!AR209+'Daily KBED (2022-3)'!AR209)/2</f>
        <v>40.4</v>
      </c>
    </row>
    <row r="210" spans="1:34" x14ac:dyDescent="0.25">
      <c r="A210" s="1">
        <v>44976</v>
      </c>
      <c r="B210">
        <f>('Daily KBOS (2022-3)'!B210+'Daily KBED (2022-3)'!B210)/2</f>
        <v>2.3499999999999996</v>
      </c>
      <c r="C210">
        <f>('Daily KBOS (2022-3)'!C210+'Daily KBED (2022-3)'!C210)/2</f>
        <v>2.75</v>
      </c>
      <c r="D210">
        <f>('Daily KBOS (2022-3)'!D210+'Daily KBED (2022-3)'!D210)/2</f>
        <v>3.15</v>
      </c>
      <c r="E210">
        <f>('Daily KBOS (2022-3)'!E210+'Daily KBED (2022-3)'!E210)/2</f>
        <v>3.6999999999999997</v>
      </c>
      <c r="F210">
        <f>('Daily KBOS (2022-3)'!F210+'Daily KBED (2022-3)'!F210)/2</f>
        <v>4.3499999999999996</v>
      </c>
      <c r="G210">
        <f>('Daily KBOS (2022-3)'!G210+'Daily KBED (2022-3)'!G210)/2</f>
        <v>5.0999999999999996</v>
      </c>
      <c r="H210">
        <f>('Daily KBOS (2022-3)'!H210+'Daily KBED (2022-3)'!H210)/2</f>
        <v>5.85</v>
      </c>
      <c r="I210">
        <f>('Daily KBOS (2022-3)'!I210+'Daily KBED (2022-3)'!I210)/2</f>
        <v>6.75</v>
      </c>
      <c r="J210">
        <f>('Daily KBOS (2022-3)'!J210+'Daily KBED (2022-3)'!J210)/2</f>
        <v>7.6999999999999993</v>
      </c>
      <c r="K210">
        <f>('Daily KBOS (2022-3)'!K210+'Daily KBED (2022-3)'!K210)/2</f>
        <v>8.6999999999999993</v>
      </c>
      <c r="L210">
        <f>('Daily KBOS (2022-3)'!L210+'Daily KBED (2022-3)'!L210)/2</f>
        <v>9.6999999999999993</v>
      </c>
      <c r="M210">
        <f>('Daily KBOS (2022-3)'!M210+'Daily KBED (2022-3)'!M210)/2</f>
        <v>10.7</v>
      </c>
      <c r="N210">
        <f>('Daily KBOS (2022-3)'!N210+'Daily KBED (2022-3)'!N210)/2</f>
        <v>11.7</v>
      </c>
      <c r="O210">
        <f>('Daily KBOS (2022-3)'!T210+'Daily KBED (2022-3)'!T210)/2</f>
        <v>12.7</v>
      </c>
      <c r="P210">
        <f>('Daily KBOS (2022-3)'!U210+'Daily KBED (2022-3)'!U210)/2</f>
        <v>13.7</v>
      </c>
      <c r="Q210">
        <f>('Daily KBOS (2022-3)'!V210+'Daily KBED (2022-3)'!V210)/2</f>
        <v>14.7</v>
      </c>
      <c r="R210">
        <f>('Daily KBOS (2022-3)'!W210+'Daily KBED (2022-3)'!W210)/2</f>
        <v>15.7</v>
      </c>
      <c r="S210">
        <f>('Daily KBOS (2022-3)'!X210+'Daily KBED (2022-3)'!X210)/2</f>
        <v>16.7</v>
      </c>
      <c r="T210">
        <f>('Daily KBOS (2022-3)'!Y210+'Daily KBED (2022-3)'!Y210)/2</f>
        <v>17.7</v>
      </c>
      <c r="U210">
        <f>('Daily KBOS (2022-3)'!Z210+'Daily KBED (2022-3)'!Z210)/2</f>
        <v>18.7</v>
      </c>
      <c r="V210">
        <f>('Daily KBOS (2022-3)'!AA210+'Daily KBED (2022-3)'!AA210)/2</f>
        <v>19.7</v>
      </c>
      <c r="W210">
        <f>('Daily KBOS (2022-3)'!AG210+'Daily KBED (2022-3)'!AG210)/2</f>
        <v>20.7</v>
      </c>
      <c r="X210">
        <f>('Daily KBOS (2022-3)'!AH210+'Daily KBED (2022-3)'!AH210)/2</f>
        <v>21.7</v>
      </c>
      <c r="Y210">
        <f>('Daily KBOS (2022-3)'!AI210+'Daily KBED (2022-3)'!AI210)/2</f>
        <v>22.7</v>
      </c>
      <c r="Z210">
        <f>('Daily KBOS (2022-3)'!AJ210+'Daily KBED (2022-3)'!AJ210)/2</f>
        <v>23.7</v>
      </c>
      <c r="AA210">
        <f>('Daily KBOS (2022-3)'!AK210+'Daily KBED (2022-3)'!AK210)/2</f>
        <v>24.7</v>
      </c>
      <c r="AB210">
        <f>('Daily KBOS (2022-3)'!AL210+'Daily KBED (2022-3)'!AL210)/2</f>
        <v>25.7</v>
      </c>
      <c r="AC210">
        <f>('Daily KBOS (2022-3)'!AM210+'Daily KBED (2022-3)'!AM210)/2</f>
        <v>26.7</v>
      </c>
      <c r="AD210">
        <f>('Daily KBOS (2022-3)'!AN210+'Daily KBED (2022-3)'!AN210)/2</f>
        <v>27.7</v>
      </c>
      <c r="AE210">
        <f>('Daily KBOS (2022-3)'!AO210+'Daily KBED (2022-3)'!AO210)/2</f>
        <v>28.7</v>
      </c>
      <c r="AF210">
        <f>('Daily KBOS (2022-3)'!AP210+'Daily KBED (2022-3)'!AP210)/2</f>
        <v>29.7</v>
      </c>
      <c r="AG210">
        <f>('Daily KBOS (2022-3)'!AQ210+'Daily KBED (2022-3)'!AQ210)/2</f>
        <v>30.7</v>
      </c>
      <c r="AH210">
        <f>('Daily KBOS (2022-3)'!AR210+'Daily KBED (2022-3)'!AR210)/2</f>
        <v>31.700000000000003</v>
      </c>
    </row>
    <row r="211" spans="1:34" x14ac:dyDescent="0.25">
      <c r="A211" s="1">
        <v>44977</v>
      </c>
      <c r="B211">
        <f>('Daily KBOS (2022-3)'!B211+'Daily KBED (2022-3)'!B211)/2</f>
        <v>0</v>
      </c>
      <c r="C211">
        <f>('Daily KBOS (2022-3)'!C211+'Daily KBED (2022-3)'!C211)/2</f>
        <v>0</v>
      </c>
      <c r="D211">
        <f>('Daily KBOS (2022-3)'!D211+'Daily KBED (2022-3)'!D211)/2</f>
        <v>0</v>
      </c>
      <c r="E211">
        <f>('Daily KBOS (2022-3)'!E211+'Daily KBED (2022-3)'!E211)/2</f>
        <v>0</v>
      </c>
      <c r="F211">
        <f>('Daily KBOS (2022-3)'!F211+'Daily KBED (2022-3)'!F211)/2</f>
        <v>0.05</v>
      </c>
      <c r="G211">
        <f>('Daily KBOS (2022-3)'!G211+'Daily KBED (2022-3)'!G211)/2</f>
        <v>0.1</v>
      </c>
      <c r="H211">
        <f>('Daily KBOS (2022-3)'!H211+'Daily KBED (2022-3)'!H211)/2</f>
        <v>0.15</v>
      </c>
      <c r="I211">
        <f>('Daily KBOS (2022-3)'!I211+'Daily KBED (2022-3)'!I211)/2</f>
        <v>0.25</v>
      </c>
      <c r="J211">
        <f>('Daily KBOS (2022-3)'!J211+'Daily KBED (2022-3)'!J211)/2</f>
        <v>0.44999999999999996</v>
      </c>
      <c r="K211">
        <f>('Daily KBOS (2022-3)'!K211+'Daily KBED (2022-3)'!K211)/2</f>
        <v>0.75</v>
      </c>
      <c r="L211">
        <f>('Daily KBOS (2022-3)'!L211+'Daily KBED (2022-3)'!L211)/2</f>
        <v>1.2</v>
      </c>
      <c r="M211">
        <f>('Daily KBOS (2022-3)'!M211+'Daily KBED (2022-3)'!M211)/2</f>
        <v>1.75</v>
      </c>
      <c r="N211">
        <f>('Daily KBOS (2022-3)'!N211+'Daily KBED (2022-3)'!N211)/2</f>
        <v>2.2999999999999998</v>
      </c>
      <c r="O211">
        <f>('Daily KBOS (2022-3)'!T211+'Daily KBED (2022-3)'!T211)/2</f>
        <v>2.9000000000000004</v>
      </c>
      <c r="P211">
        <f>('Daily KBOS (2022-3)'!U211+'Daily KBED (2022-3)'!U211)/2</f>
        <v>3.55</v>
      </c>
      <c r="Q211">
        <f>('Daily KBOS (2022-3)'!V211+'Daily KBED (2022-3)'!V211)/2</f>
        <v>4.25</v>
      </c>
      <c r="R211">
        <f>('Daily KBOS (2022-3)'!W211+'Daily KBED (2022-3)'!W211)/2</f>
        <v>4.9499999999999993</v>
      </c>
      <c r="S211">
        <f>('Daily KBOS (2022-3)'!X211+'Daily KBED (2022-3)'!X211)/2</f>
        <v>5.65</v>
      </c>
      <c r="T211">
        <f>('Daily KBOS (2022-3)'!Y211+'Daily KBED (2022-3)'!Y211)/2</f>
        <v>6.4</v>
      </c>
      <c r="U211">
        <f>('Daily KBOS (2022-3)'!Z211+'Daily KBED (2022-3)'!Z211)/2</f>
        <v>7.1999999999999993</v>
      </c>
      <c r="V211">
        <f>('Daily KBOS (2022-3)'!AA211+'Daily KBED (2022-3)'!AA211)/2</f>
        <v>8.1</v>
      </c>
      <c r="W211">
        <f>('Daily KBOS (2022-3)'!AG211+'Daily KBED (2022-3)'!AG211)/2</f>
        <v>9</v>
      </c>
      <c r="X211">
        <f>('Daily KBOS (2022-3)'!AH211+'Daily KBED (2022-3)'!AH211)/2</f>
        <v>9.9499999999999993</v>
      </c>
      <c r="Y211">
        <f>('Daily KBOS (2022-3)'!AI211+'Daily KBED (2022-3)'!AI211)/2</f>
        <v>10.95</v>
      </c>
      <c r="Z211">
        <f>('Daily KBOS (2022-3)'!AJ211+'Daily KBED (2022-3)'!AJ211)/2</f>
        <v>11.95</v>
      </c>
      <c r="AA211">
        <f>('Daily KBOS (2022-3)'!AK211+'Daily KBED (2022-3)'!AK211)/2</f>
        <v>12.95</v>
      </c>
      <c r="AB211">
        <f>('Daily KBOS (2022-3)'!AL211+'Daily KBED (2022-3)'!AL211)/2</f>
        <v>13.95</v>
      </c>
      <c r="AC211">
        <f>('Daily KBOS (2022-3)'!AM211+'Daily KBED (2022-3)'!AM211)/2</f>
        <v>14.95</v>
      </c>
      <c r="AD211">
        <f>('Daily KBOS (2022-3)'!AN211+'Daily KBED (2022-3)'!AN211)/2</f>
        <v>15.95</v>
      </c>
      <c r="AE211">
        <f>('Daily KBOS (2022-3)'!AO211+'Daily KBED (2022-3)'!AO211)/2</f>
        <v>16.950000000000003</v>
      </c>
      <c r="AF211">
        <f>('Daily KBOS (2022-3)'!AP211+'Daily KBED (2022-3)'!AP211)/2</f>
        <v>17.950000000000003</v>
      </c>
      <c r="AG211">
        <f>('Daily KBOS (2022-3)'!AQ211+'Daily KBED (2022-3)'!AQ211)/2</f>
        <v>18.950000000000003</v>
      </c>
      <c r="AH211">
        <f>('Daily KBOS (2022-3)'!AR211+'Daily KBED (2022-3)'!AR211)/2</f>
        <v>19.950000000000003</v>
      </c>
    </row>
    <row r="212" spans="1:34" x14ac:dyDescent="0.25">
      <c r="A212" s="1">
        <v>44978</v>
      </c>
      <c r="B212">
        <f>('Daily KBOS (2022-3)'!B212+'Daily KBED (2022-3)'!B212)/2</f>
        <v>1.75</v>
      </c>
      <c r="C212">
        <f>('Daily KBOS (2022-3)'!C212+'Daily KBED (2022-3)'!C212)/2</f>
        <v>2.5</v>
      </c>
      <c r="D212">
        <f>('Daily KBOS (2022-3)'!D212+'Daily KBED (2022-3)'!D212)/2</f>
        <v>3.3499999999999996</v>
      </c>
      <c r="E212">
        <f>('Daily KBOS (2022-3)'!E212+'Daily KBED (2022-3)'!E212)/2</f>
        <v>4.25</v>
      </c>
      <c r="F212">
        <f>('Daily KBOS (2022-3)'!F212+'Daily KBED (2022-3)'!F212)/2</f>
        <v>5.2</v>
      </c>
      <c r="G212">
        <f>('Daily KBOS (2022-3)'!G212+'Daily KBED (2022-3)'!G212)/2</f>
        <v>6.2</v>
      </c>
      <c r="H212">
        <f>('Daily KBOS (2022-3)'!H212+'Daily KBED (2022-3)'!H212)/2</f>
        <v>7.15</v>
      </c>
      <c r="I212">
        <f>('Daily KBOS (2022-3)'!I212+'Daily KBED (2022-3)'!I212)/2</f>
        <v>8.15</v>
      </c>
      <c r="J212">
        <f>('Daily KBOS (2022-3)'!J212+'Daily KBED (2022-3)'!J212)/2</f>
        <v>9.15</v>
      </c>
      <c r="K212">
        <f>('Daily KBOS (2022-3)'!K212+'Daily KBED (2022-3)'!K212)/2</f>
        <v>10.15</v>
      </c>
      <c r="L212">
        <f>('Daily KBOS (2022-3)'!L212+'Daily KBED (2022-3)'!L212)/2</f>
        <v>11.15</v>
      </c>
      <c r="M212">
        <f>('Daily KBOS (2022-3)'!M212+'Daily KBED (2022-3)'!M212)/2</f>
        <v>12.15</v>
      </c>
      <c r="N212">
        <f>('Daily KBOS (2022-3)'!N212+'Daily KBED (2022-3)'!N212)/2</f>
        <v>13.15</v>
      </c>
      <c r="O212">
        <f>('Daily KBOS (2022-3)'!T212+'Daily KBED (2022-3)'!T212)/2</f>
        <v>14.15</v>
      </c>
      <c r="P212">
        <f>('Daily KBOS (2022-3)'!U212+'Daily KBED (2022-3)'!U212)/2</f>
        <v>15.15</v>
      </c>
      <c r="Q212">
        <f>('Daily KBOS (2022-3)'!V212+'Daily KBED (2022-3)'!V212)/2</f>
        <v>16.149999999999999</v>
      </c>
      <c r="R212">
        <f>('Daily KBOS (2022-3)'!W212+'Daily KBED (2022-3)'!W212)/2</f>
        <v>17.149999999999999</v>
      </c>
      <c r="S212">
        <f>('Daily KBOS (2022-3)'!X212+'Daily KBED (2022-3)'!X212)/2</f>
        <v>18.149999999999999</v>
      </c>
      <c r="T212">
        <f>('Daily KBOS (2022-3)'!Y212+'Daily KBED (2022-3)'!Y212)/2</f>
        <v>19.149999999999999</v>
      </c>
      <c r="U212">
        <f>('Daily KBOS (2022-3)'!Z212+'Daily KBED (2022-3)'!Z212)/2</f>
        <v>20.149999999999999</v>
      </c>
      <c r="V212">
        <f>('Daily KBOS (2022-3)'!AA212+'Daily KBED (2022-3)'!AA212)/2</f>
        <v>21.15</v>
      </c>
      <c r="W212">
        <f>('Daily KBOS (2022-3)'!AG212+'Daily KBED (2022-3)'!AG212)/2</f>
        <v>22.15</v>
      </c>
      <c r="X212">
        <f>('Daily KBOS (2022-3)'!AH212+'Daily KBED (2022-3)'!AH212)/2</f>
        <v>23.15</v>
      </c>
      <c r="Y212">
        <f>('Daily KBOS (2022-3)'!AI212+'Daily KBED (2022-3)'!AI212)/2</f>
        <v>24.15</v>
      </c>
      <c r="Z212">
        <f>('Daily KBOS (2022-3)'!AJ212+'Daily KBED (2022-3)'!AJ212)/2</f>
        <v>25.15</v>
      </c>
      <c r="AA212">
        <f>('Daily KBOS (2022-3)'!AK212+'Daily KBED (2022-3)'!AK212)/2</f>
        <v>26.15</v>
      </c>
      <c r="AB212">
        <f>('Daily KBOS (2022-3)'!AL212+'Daily KBED (2022-3)'!AL212)/2</f>
        <v>27.15</v>
      </c>
      <c r="AC212">
        <f>('Daily KBOS (2022-3)'!AM212+'Daily KBED (2022-3)'!AM212)/2</f>
        <v>28.15</v>
      </c>
      <c r="AD212">
        <f>('Daily KBOS (2022-3)'!AN212+'Daily KBED (2022-3)'!AN212)/2</f>
        <v>29.15</v>
      </c>
      <c r="AE212">
        <f>('Daily KBOS (2022-3)'!AO212+'Daily KBED (2022-3)'!AO212)/2</f>
        <v>30.15</v>
      </c>
      <c r="AF212">
        <f>('Daily KBOS (2022-3)'!AP212+'Daily KBED (2022-3)'!AP212)/2</f>
        <v>31.15</v>
      </c>
      <c r="AG212">
        <f>('Daily KBOS (2022-3)'!AQ212+'Daily KBED (2022-3)'!AQ212)/2</f>
        <v>32.15</v>
      </c>
      <c r="AH212">
        <f>('Daily KBOS (2022-3)'!AR212+'Daily KBED (2022-3)'!AR212)/2</f>
        <v>33.15</v>
      </c>
    </row>
    <row r="213" spans="1:34" x14ac:dyDescent="0.25">
      <c r="A213" s="1">
        <v>44979</v>
      </c>
      <c r="B213">
        <f>('Daily KBOS (2022-3)'!B213+'Daily KBED (2022-3)'!B213)/2</f>
        <v>2.15</v>
      </c>
      <c r="C213">
        <f>('Daily KBOS (2022-3)'!C213+'Daily KBED (2022-3)'!C213)/2</f>
        <v>2.75</v>
      </c>
      <c r="D213">
        <f>('Daily KBOS (2022-3)'!D213+'Daily KBED (2022-3)'!D213)/2</f>
        <v>3.4</v>
      </c>
      <c r="E213">
        <f>('Daily KBOS (2022-3)'!E213+'Daily KBED (2022-3)'!E213)/2</f>
        <v>4.1500000000000004</v>
      </c>
      <c r="F213">
        <f>('Daily KBOS (2022-3)'!F213+'Daily KBED (2022-3)'!F213)/2</f>
        <v>5</v>
      </c>
      <c r="G213">
        <f>('Daily KBOS (2022-3)'!G213+'Daily KBED (2022-3)'!G213)/2</f>
        <v>6</v>
      </c>
      <c r="H213">
        <f>('Daily KBOS (2022-3)'!H213+'Daily KBED (2022-3)'!H213)/2</f>
        <v>7</v>
      </c>
      <c r="I213">
        <f>('Daily KBOS (2022-3)'!I213+'Daily KBED (2022-3)'!I213)/2</f>
        <v>8</v>
      </c>
      <c r="J213">
        <f>('Daily KBOS (2022-3)'!J213+'Daily KBED (2022-3)'!J213)/2</f>
        <v>9</v>
      </c>
      <c r="K213">
        <f>('Daily KBOS (2022-3)'!K213+'Daily KBED (2022-3)'!K213)/2</f>
        <v>10</v>
      </c>
      <c r="L213">
        <f>('Daily KBOS (2022-3)'!L213+'Daily KBED (2022-3)'!L213)/2</f>
        <v>11</v>
      </c>
      <c r="M213">
        <f>('Daily KBOS (2022-3)'!M213+'Daily KBED (2022-3)'!M213)/2</f>
        <v>12</v>
      </c>
      <c r="N213">
        <f>('Daily KBOS (2022-3)'!N213+'Daily KBED (2022-3)'!N213)/2</f>
        <v>13</v>
      </c>
      <c r="O213">
        <f>('Daily KBOS (2022-3)'!T213+'Daily KBED (2022-3)'!T213)/2</f>
        <v>14</v>
      </c>
      <c r="P213">
        <f>('Daily KBOS (2022-3)'!U213+'Daily KBED (2022-3)'!U213)/2</f>
        <v>15</v>
      </c>
      <c r="Q213">
        <f>('Daily KBOS (2022-3)'!V213+'Daily KBED (2022-3)'!V213)/2</f>
        <v>16</v>
      </c>
      <c r="R213">
        <f>('Daily KBOS (2022-3)'!W213+'Daily KBED (2022-3)'!W213)/2</f>
        <v>17</v>
      </c>
      <c r="S213">
        <f>('Daily KBOS (2022-3)'!X213+'Daily KBED (2022-3)'!X213)/2</f>
        <v>18</v>
      </c>
      <c r="T213">
        <f>('Daily KBOS (2022-3)'!Y213+'Daily KBED (2022-3)'!Y213)/2</f>
        <v>19</v>
      </c>
      <c r="U213">
        <f>('Daily KBOS (2022-3)'!Z213+'Daily KBED (2022-3)'!Z213)/2</f>
        <v>20</v>
      </c>
      <c r="V213">
        <f>('Daily KBOS (2022-3)'!AA213+'Daily KBED (2022-3)'!AA213)/2</f>
        <v>21</v>
      </c>
      <c r="W213">
        <f>('Daily KBOS (2022-3)'!AG213+'Daily KBED (2022-3)'!AG213)/2</f>
        <v>22</v>
      </c>
      <c r="X213">
        <f>('Daily KBOS (2022-3)'!AH213+'Daily KBED (2022-3)'!AH213)/2</f>
        <v>23</v>
      </c>
      <c r="Y213">
        <f>('Daily KBOS (2022-3)'!AI213+'Daily KBED (2022-3)'!AI213)/2</f>
        <v>24</v>
      </c>
      <c r="Z213">
        <f>('Daily KBOS (2022-3)'!AJ213+'Daily KBED (2022-3)'!AJ213)/2</f>
        <v>25</v>
      </c>
      <c r="AA213">
        <f>('Daily KBOS (2022-3)'!AK213+'Daily KBED (2022-3)'!AK213)/2</f>
        <v>26</v>
      </c>
      <c r="AB213">
        <f>('Daily KBOS (2022-3)'!AL213+'Daily KBED (2022-3)'!AL213)/2</f>
        <v>27</v>
      </c>
      <c r="AC213">
        <f>('Daily KBOS (2022-3)'!AM213+'Daily KBED (2022-3)'!AM213)/2</f>
        <v>28</v>
      </c>
      <c r="AD213">
        <f>('Daily KBOS (2022-3)'!AN213+'Daily KBED (2022-3)'!AN213)/2</f>
        <v>29</v>
      </c>
      <c r="AE213">
        <f>('Daily KBOS (2022-3)'!AO213+'Daily KBED (2022-3)'!AO213)/2</f>
        <v>30</v>
      </c>
      <c r="AF213">
        <f>('Daily KBOS (2022-3)'!AP213+'Daily KBED (2022-3)'!AP213)/2</f>
        <v>31</v>
      </c>
      <c r="AG213">
        <f>('Daily KBOS (2022-3)'!AQ213+'Daily KBED (2022-3)'!AQ213)/2</f>
        <v>32</v>
      </c>
      <c r="AH213">
        <f>('Daily KBOS (2022-3)'!AR213+'Daily KBED (2022-3)'!AR213)/2</f>
        <v>33</v>
      </c>
    </row>
    <row r="214" spans="1:34" x14ac:dyDescent="0.25">
      <c r="A214" s="1">
        <v>44980</v>
      </c>
      <c r="B214">
        <f>('Daily KBOS (2022-3)'!B214+'Daily KBED (2022-3)'!B214)/2</f>
        <v>9.6</v>
      </c>
      <c r="C214">
        <f>('Daily KBOS (2022-3)'!C214+'Daily KBED (2022-3)'!C214)/2</f>
        <v>10.6</v>
      </c>
      <c r="D214">
        <f>('Daily KBOS (2022-3)'!D214+'Daily KBED (2022-3)'!D214)/2</f>
        <v>11.6</v>
      </c>
      <c r="E214">
        <f>('Daily KBOS (2022-3)'!E214+'Daily KBED (2022-3)'!E214)/2</f>
        <v>12.6</v>
      </c>
      <c r="F214">
        <f>('Daily KBOS (2022-3)'!F214+'Daily KBED (2022-3)'!F214)/2</f>
        <v>13.6</v>
      </c>
      <c r="G214">
        <f>('Daily KBOS (2022-3)'!G214+'Daily KBED (2022-3)'!G214)/2</f>
        <v>14.600000000000001</v>
      </c>
      <c r="H214">
        <f>('Daily KBOS (2022-3)'!H214+'Daily KBED (2022-3)'!H214)/2</f>
        <v>15.600000000000001</v>
      </c>
      <c r="I214">
        <f>('Daily KBOS (2022-3)'!I214+'Daily KBED (2022-3)'!I214)/2</f>
        <v>16.600000000000001</v>
      </c>
      <c r="J214">
        <f>('Daily KBOS (2022-3)'!J214+'Daily KBED (2022-3)'!J214)/2</f>
        <v>17.600000000000001</v>
      </c>
      <c r="K214">
        <f>('Daily KBOS (2022-3)'!K214+'Daily KBED (2022-3)'!K214)/2</f>
        <v>18.600000000000001</v>
      </c>
      <c r="L214">
        <f>('Daily KBOS (2022-3)'!L214+'Daily KBED (2022-3)'!L214)/2</f>
        <v>19.600000000000001</v>
      </c>
      <c r="M214">
        <f>('Daily KBOS (2022-3)'!M214+'Daily KBED (2022-3)'!M214)/2</f>
        <v>20.6</v>
      </c>
      <c r="N214">
        <f>('Daily KBOS (2022-3)'!N214+'Daily KBED (2022-3)'!N214)/2</f>
        <v>21.6</v>
      </c>
      <c r="O214">
        <f>('Daily KBOS (2022-3)'!T214+'Daily KBED (2022-3)'!T214)/2</f>
        <v>22.6</v>
      </c>
      <c r="P214">
        <f>('Daily KBOS (2022-3)'!U214+'Daily KBED (2022-3)'!U214)/2</f>
        <v>23.6</v>
      </c>
      <c r="Q214">
        <f>('Daily KBOS (2022-3)'!V214+'Daily KBED (2022-3)'!V214)/2</f>
        <v>24.6</v>
      </c>
      <c r="R214">
        <f>('Daily KBOS (2022-3)'!W214+'Daily KBED (2022-3)'!W214)/2</f>
        <v>25.6</v>
      </c>
      <c r="S214">
        <f>('Daily KBOS (2022-3)'!X214+'Daily KBED (2022-3)'!X214)/2</f>
        <v>26.6</v>
      </c>
      <c r="T214">
        <f>('Daily KBOS (2022-3)'!Y214+'Daily KBED (2022-3)'!Y214)/2</f>
        <v>27.6</v>
      </c>
      <c r="U214">
        <f>('Daily KBOS (2022-3)'!Z214+'Daily KBED (2022-3)'!Z214)/2</f>
        <v>28.6</v>
      </c>
      <c r="V214">
        <f>('Daily KBOS (2022-3)'!AA214+'Daily KBED (2022-3)'!AA214)/2</f>
        <v>29.6</v>
      </c>
      <c r="W214">
        <f>('Daily KBOS (2022-3)'!AG214+'Daily KBED (2022-3)'!AG214)/2</f>
        <v>30.6</v>
      </c>
      <c r="X214">
        <f>('Daily KBOS (2022-3)'!AH214+'Daily KBED (2022-3)'!AH214)/2</f>
        <v>31.6</v>
      </c>
      <c r="Y214">
        <f>('Daily KBOS (2022-3)'!AI214+'Daily KBED (2022-3)'!AI214)/2</f>
        <v>32.6</v>
      </c>
      <c r="Z214">
        <f>('Daily KBOS (2022-3)'!AJ214+'Daily KBED (2022-3)'!AJ214)/2</f>
        <v>33.6</v>
      </c>
      <c r="AA214">
        <f>('Daily KBOS (2022-3)'!AK214+'Daily KBED (2022-3)'!AK214)/2</f>
        <v>34.6</v>
      </c>
      <c r="AB214">
        <f>('Daily KBOS (2022-3)'!AL214+'Daily KBED (2022-3)'!AL214)/2</f>
        <v>35.6</v>
      </c>
      <c r="AC214">
        <f>('Daily KBOS (2022-3)'!AM214+'Daily KBED (2022-3)'!AM214)/2</f>
        <v>36.6</v>
      </c>
      <c r="AD214">
        <f>('Daily KBOS (2022-3)'!AN214+'Daily KBED (2022-3)'!AN214)/2</f>
        <v>37.6</v>
      </c>
      <c r="AE214">
        <f>('Daily KBOS (2022-3)'!AO214+'Daily KBED (2022-3)'!AO214)/2</f>
        <v>38.6</v>
      </c>
      <c r="AF214">
        <f>('Daily KBOS (2022-3)'!AP214+'Daily KBED (2022-3)'!AP214)/2</f>
        <v>39.6</v>
      </c>
      <c r="AG214">
        <f>('Daily KBOS (2022-3)'!AQ214+'Daily KBED (2022-3)'!AQ214)/2</f>
        <v>40.6</v>
      </c>
      <c r="AH214">
        <f>('Daily KBOS (2022-3)'!AR214+'Daily KBED (2022-3)'!AR214)/2</f>
        <v>41.6</v>
      </c>
    </row>
    <row r="215" spans="1:34" x14ac:dyDescent="0.25">
      <c r="A215" s="1">
        <v>44981</v>
      </c>
      <c r="B215">
        <f>('Daily KBOS (2022-3)'!B215+'Daily KBED (2022-3)'!B215)/2</f>
        <v>10.350000000000001</v>
      </c>
      <c r="C215">
        <f>('Daily KBOS (2022-3)'!C215+'Daily KBED (2022-3)'!C215)/2</f>
        <v>11.350000000000001</v>
      </c>
      <c r="D215">
        <f>('Daily KBOS (2022-3)'!D215+'Daily KBED (2022-3)'!D215)/2</f>
        <v>12.350000000000001</v>
      </c>
      <c r="E215">
        <f>('Daily KBOS (2022-3)'!E215+'Daily KBED (2022-3)'!E215)/2</f>
        <v>13.350000000000001</v>
      </c>
      <c r="F215">
        <f>('Daily KBOS (2022-3)'!F215+'Daily KBED (2022-3)'!F215)/2</f>
        <v>14.350000000000001</v>
      </c>
      <c r="G215">
        <f>('Daily KBOS (2022-3)'!G215+'Daily KBED (2022-3)'!G215)/2</f>
        <v>15.350000000000001</v>
      </c>
      <c r="H215">
        <f>('Daily KBOS (2022-3)'!H215+'Daily KBED (2022-3)'!H215)/2</f>
        <v>16.350000000000001</v>
      </c>
      <c r="I215">
        <f>('Daily KBOS (2022-3)'!I215+'Daily KBED (2022-3)'!I215)/2</f>
        <v>17.350000000000001</v>
      </c>
      <c r="J215">
        <f>('Daily KBOS (2022-3)'!J215+'Daily KBED (2022-3)'!J215)/2</f>
        <v>18.350000000000001</v>
      </c>
      <c r="K215">
        <f>('Daily KBOS (2022-3)'!K215+'Daily KBED (2022-3)'!K215)/2</f>
        <v>19.350000000000001</v>
      </c>
      <c r="L215">
        <f>('Daily KBOS (2022-3)'!L215+'Daily KBED (2022-3)'!L215)/2</f>
        <v>20.350000000000001</v>
      </c>
      <c r="M215">
        <f>('Daily KBOS (2022-3)'!M215+'Daily KBED (2022-3)'!M215)/2</f>
        <v>21.35</v>
      </c>
      <c r="N215">
        <f>('Daily KBOS (2022-3)'!N215+'Daily KBED (2022-3)'!N215)/2</f>
        <v>22.35</v>
      </c>
      <c r="O215">
        <f>('Daily KBOS (2022-3)'!T215+'Daily KBED (2022-3)'!T215)/2</f>
        <v>23.35</v>
      </c>
      <c r="P215">
        <f>('Daily KBOS (2022-3)'!U215+'Daily KBED (2022-3)'!U215)/2</f>
        <v>24.35</v>
      </c>
      <c r="Q215">
        <f>('Daily KBOS (2022-3)'!V215+'Daily KBED (2022-3)'!V215)/2</f>
        <v>25.35</v>
      </c>
      <c r="R215">
        <f>('Daily KBOS (2022-3)'!W215+'Daily KBED (2022-3)'!W215)/2</f>
        <v>26.35</v>
      </c>
      <c r="S215">
        <f>('Daily KBOS (2022-3)'!X215+'Daily KBED (2022-3)'!X215)/2</f>
        <v>27.35</v>
      </c>
      <c r="T215">
        <f>('Daily KBOS (2022-3)'!Y215+'Daily KBED (2022-3)'!Y215)/2</f>
        <v>28.35</v>
      </c>
      <c r="U215">
        <f>('Daily KBOS (2022-3)'!Z215+'Daily KBED (2022-3)'!Z215)/2</f>
        <v>29.35</v>
      </c>
      <c r="V215">
        <f>('Daily KBOS (2022-3)'!AA215+'Daily KBED (2022-3)'!AA215)/2</f>
        <v>30.35</v>
      </c>
      <c r="W215">
        <f>('Daily KBOS (2022-3)'!AG215+'Daily KBED (2022-3)'!AG215)/2</f>
        <v>31.35</v>
      </c>
      <c r="X215">
        <f>('Daily KBOS (2022-3)'!AH215+'Daily KBED (2022-3)'!AH215)/2</f>
        <v>32.35</v>
      </c>
      <c r="Y215">
        <f>('Daily KBOS (2022-3)'!AI215+'Daily KBED (2022-3)'!AI215)/2</f>
        <v>33.349999999999994</v>
      </c>
      <c r="Z215">
        <f>('Daily KBOS (2022-3)'!AJ215+'Daily KBED (2022-3)'!AJ215)/2</f>
        <v>34.349999999999994</v>
      </c>
      <c r="AA215">
        <f>('Daily KBOS (2022-3)'!AK215+'Daily KBED (2022-3)'!AK215)/2</f>
        <v>35.349999999999994</v>
      </c>
      <c r="AB215">
        <f>('Daily KBOS (2022-3)'!AL215+'Daily KBED (2022-3)'!AL215)/2</f>
        <v>36.349999999999994</v>
      </c>
      <c r="AC215">
        <f>('Daily KBOS (2022-3)'!AM215+'Daily KBED (2022-3)'!AM215)/2</f>
        <v>37.349999999999994</v>
      </c>
      <c r="AD215">
        <f>('Daily KBOS (2022-3)'!AN215+'Daily KBED (2022-3)'!AN215)/2</f>
        <v>38.349999999999994</v>
      </c>
      <c r="AE215">
        <f>('Daily KBOS (2022-3)'!AO215+'Daily KBED (2022-3)'!AO215)/2</f>
        <v>39.349999999999994</v>
      </c>
      <c r="AF215">
        <f>('Daily KBOS (2022-3)'!AP215+'Daily KBED (2022-3)'!AP215)/2</f>
        <v>40.349999999999994</v>
      </c>
      <c r="AG215">
        <f>('Daily KBOS (2022-3)'!AQ215+'Daily KBED (2022-3)'!AQ215)/2</f>
        <v>41.349999999999994</v>
      </c>
      <c r="AH215">
        <f>('Daily KBOS (2022-3)'!AR215+'Daily KBED (2022-3)'!AR215)/2</f>
        <v>42.349999999999994</v>
      </c>
    </row>
    <row r="216" spans="1:34" x14ac:dyDescent="0.25">
      <c r="A216" s="1">
        <v>44982</v>
      </c>
      <c r="B216">
        <f>('Daily KBOS (2022-3)'!B216+'Daily KBED (2022-3)'!B216)/2</f>
        <v>22.65</v>
      </c>
      <c r="C216">
        <f>('Daily KBOS (2022-3)'!C216+'Daily KBED (2022-3)'!C216)/2</f>
        <v>23.65</v>
      </c>
      <c r="D216">
        <f>('Daily KBOS (2022-3)'!D216+'Daily KBED (2022-3)'!D216)/2</f>
        <v>24.65</v>
      </c>
      <c r="E216">
        <f>('Daily KBOS (2022-3)'!E216+'Daily KBED (2022-3)'!E216)/2</f>
        <v>25.65</v>
      </c>
      <c r="F216">
        <f>('Daily KBOS (2022-3)'!F216+'Daily KBED (2022-3)'!F216)/2</f>
        <v>26.65</v>
      </c>
      <c r="G216">
        <f>('Daily KBOS (2022-3)'!G216+'Daily KBED (2022-3)'!G216)/2</f>
        <v>27.65</v>
      </c>
      <c r="H216">
        <f>('Daily KBOS (2022-3)'!H216+'Daily KBED (2022-3)'!H216)/2</f>
        <v>28.65</v>
      </c>
      <c r="I216">
        <f>('Daily KBOS (2022-3)'!I216+'Daily KBED (2022-3)'!I216)/2</f>
        <v>29.65</v>
      </c>
      <c r="J216">
        <f>('Daily KBOS (2022-3)'!J216+'Daily KBED (2022-3)'!J216)/2</f>
        <v>30.65</v>
      </c>
      <c r="K216">
        <f>('Daily KBOS (2022-3)'!K216+'Daily KBED (2022-3)'!K216)/2</f>
        <v>31.65</v>
      </c>
      <c r="L216">
        <f>('Daily KBOS (2022-3)'!L216+'Daily KBED (2022-3)'!L216)/2</f>
        <v>32.65</v>
      </c>
      <c r="M216">
        <f>('Daily KBOS (2022-3)'!M216+'Daily KBED (2022-3)'!M216)/2</f>
        <v>33.65</v>
      </c>
      <c r="N216">
        <f>('Daily KBOS (2022-3)'!N216+'Daily KBED (2022-3)'!N216)/2</f>
        <v>34.65</v>
      </c>
      <c r="O216">
        <f>('Daily KBOS (2022-3)'!T216+'Daily KBED (2022-3)'!T216)/2</f>
        <v>35.65</v>
      </c>
      <c r="P216">
        <f>('Daily KBOS (2022-3)'!U216+'Daily KBED (2022-3)'!U216)/2</f>
        <v>36.65</v>
      </c>
      <c r="Q216">
        <f>('Daily KBOS (2022-3)'!V216+'Daily KBED (2022-3)'!V216)/2</f>
        <v>37.65</v>
      </c>
      <c r="R216">
        <f>('Daily KBOS (2022-3)'!W216+'Daily KBED (2022-3)'!W216)/2</f>
        <v>38.65</v>
      </c>
      <c r="S216">
        <f>('Daily KBOS (2022-3)'!X216+'Daily KBED (2022-3)'!X216)/2</f>
        <v>39.65</v>
      </c>
      <c r="T216">
        <f>('Daily KBOS (2022-3)'!Y216+'Daily KBED (2022-3)'!Y216)/2</f>
        <v>40.65</v>
      </c>
      <c r="U216">
        <f>('Daily KBOS (2022-3)'!Z216+'Daily KBED (2022-3)'!Z216)/2</f>
        <v>41.65</v>
      </c>
      <c r="V216">
        <f>('Daily KBOS (2022-3)'!AA216+'Daily KBED (2022-3)'!AA216)/2</f>
        <v>42.65</v>
      </c>
      <c r="W216">
        <f>('Daily KBOS (2022-3)'!AG216+'Daily KBED (2022-3)'!AG216)/2</f>
        <v>43.65</v>
      </c>
      <c r="X216">
        <f>('Daily KBOS (2022-3)'!AH216+'Daily KBED (2022-3)'!AH216)/2</f>
        <v>44.65</v>
      </c>
      <c r="Y216">
        <f>('Daily KBOS (2022-3)'!AI216+'Daily KBED (2022-3)'!AI216)/2</f>
        <v>45.65</v>
      </c>
      <c r="Z216">
        <f>('Daily KBOS (2022-3)'!AJ216+'Daily KBED (2022-3)'!AJ216)/2</f>
        <v>46.65</v>
      </c>
      <c r="AA216">
        <f>('Daily KBOS (2022-3)'!AK216+'Daily KBED (2022-3)'!AK216)/2</f>
        <v>47.65</v>
      </c>
      <c r="AB216">
        <f>('Daily KBOS (2022-3)'!AL216+'Daily KBED (2022-3)'!AL216)/2</f>
        <v>48.65</v>
      </c>
      <c r="AC216">
        <f>('Daily KBOS (2022-3)'!AM216+'Daily KBED (2022-3)'!AM216)/2</f>
        <v>49.65</v>
      </c>
      <c r="AD216">
        <f>('Daily KBOS (2022-3)'!AN216+'Daily KBED (2022-3)'!AN216)/2</f>
        <v>50.65</v>
      </c>
      <c r="AE216">
        <f>('Daily KBOS (2022-3)'!AO216+'Daily KBED (2022-3)'!AO216)/2</f>
        <v>51.65</v>
      </c>
      <c r="AF216">
        <f>('Daily KBOS (2022-3)'!AP216+'Daily KBED (2022-3)'!AP216)/2</f>
        <v>52.65</v>
      </c>
      <c r="AG216">
        <f>('Daily KBOS (2022-3)'!AQ216+'Daily KBED (2022-3)'!AQ216)/2</f>
        <v>53.65</v>
      </c>
      <c r="AH216">
        <f>('Daily KBOS (2022-3)'!AR216+'Daily KBED (2022-3)'!AR216)/2</f>
        <v>54.65</v>
      </c>
    </row>
    <row r="217" spans="1:34" x14ac:dyDescent="0.25">
      <c r="A217" s="1">
        <v>44983</v>
      </c>
      <c r="B217">
        <f>('Daily KBOS (2022-3)'!B217+'Daily KBED (2022-3)'!B217)/2</f>
        <v>13.45</v>
      </c>
      <c r="C217">
        <f>('Daily KBOS (2022-3)'!C217+'Daily KBED (2022-3)'!C217)/2</f>
        <v>14.45</v>
      </c>
      <c r="D217">
        <f>('Daily KBOS (2022-3)'!D217+'Daily KBED (2022-3)'!D217)/2</f>
        <v>15.45</v>
      </c>
      <c r="E217">
        <f>('Daily KBOS (2022-3)'!E217+'Daily KBED (2022-3)'!E217)/2</f>
        <v>16.45</v>
      </c>
      <c r="F217">
        <f>('Daily KBOS (2022-3)'!F217+'Daily KBED (2022-3)'!F217)/2</f>
        <v>17.45</v>
      </c>
      <c r="G217">
        <f>('Daily KBOS (2022-3)'!G217+'Daily KBED (2022-3)'!G217)/2</f>
        <v>18.45</v>
      </c>
      <c r="H217">
        <f>('Daily KBOS (2022-3)'!H217+'Daily KBED (2022-3)'!H217)/2</f>
        <v>19.45</v>
      </c>
      <c r="I217">
        <f>('Daily KBOS (2022-3)'!I217+'Daily KBED (2022-3)'!I217)/2</f>
        <v>20.45</v>
      </c>
      <c r="J217">
        <f>('Daily KBOS (2022-3)'!J217+'Daily KBED (2022-3)'!J217)/2</f>
        <v>21.45</v>
      </c>
      <c r="K217">
        <f>('Daily KBOS (2022-3)'!K217+'Daily KBED (2022-3)'!K217)/2</f>
        <v>22.45</v>
      </c>
      <c r="L217">
        <f>('Daily KBOS (2022-3)'!L217+'Daily KBED (2022-3)'!L217)/2</f>
        <v>23.45</v>
      </c>
      <c r="M217">
        <f>('Daily KBOS (2022-3)'!M217+'Daily KBED (2022-3)'!M217)/2</f>
        <v>24.45</v>
      </c>
      <c r="N217">
        <f>('Daily KBOS (2022-3)'!N217+'Daily KBED (2022-3)'!N217)/2</f>
        <v>25.45</v>
      </c>
      <c r="O217">
        <f>('Daily KBOS (2022-3)'!T217+'Daily KBED (2022-3)'!T217)/2</f>
        <v>26.45</v>
      </c>
      <c r="P217">
        <f>('Daily KBOS (2022-3)'!U217+'Daily KBED (2022-3)'!U217)/2</f>
        <v>27.45</v>
      </c>
      <c r="Q217">
        <f>('Daily KBOS (2022-3)'!V217+'Daily KBED (2022-3)'!V217)/2</f>
        <v>28.45</v>
      </c>
      <c r="R217">
        <f>('Daily KBOS (2022-3)'!W217+'Daily KBED (2022-3)'!W217)/2</f>
        <v>29.45</v>
      </c>
      <c r="S217">
        <f>('Daily KBOS (2022-3)'!X217+'Daily KBED (2022-3)'!X217)/2</f>
        <v>30.45</v>
      </c>
      <c r="T217">
        <f>('Daily KBOS (2022-3)'!Y217+'Daily KBED (2022-3)'!Y217)/2</f>
        <v>31.45</v>
      </c>
      <c r="U217">
        <f>('Daily KBOS (2022-3)'!Z217+'Daily KBED (2022-3)'!Z217)/2</f>
        <v>32.450000000000003</v>
      </c>
      <c r="V217">
        <f>('Daily KBOS (2022-3)'!AA217+'Daily KBED (2022-3)'!AA217)/2</f>
        <v>33.450000000000003</v>
      </c>
      <c r="W217">
        <f>('Daily KBOS (2022-3)'!AG217+'Daily KBED (2022-3)'!AG217)/2</f>
        <v>34.450000000000003</v>
      </c>
      <c r="X217">
        <f>('Daily KBOS (2022-3)'!AH217+'Daily KBED (2022-3)'!AH217)/2</f>
        <v>35.450000000000003</v>
      </c>
      <c r="Y217">
        <f>('Daily KBOS (2022-3)'!AI217+'Daily KBED (2022-3)'!AI217)/2</f>
        <v>36.450000000000003</v>
      </c>
      <c r="Z217">
        <f>('Daily KBOS (2022-3)'!AJ217+'Daily KBED (2022-3)'!AJ217)/2</f>
        <v>37.450000000000003</v>
      </c>
      <c r="AA217">
        <f>('Daily KBOS (2022-3)'!AK217+'Daily KBED (2022-3)'!AK217)/2</f>
        <v>38.450000000000003</v>
      </c>
      <c r="AB217">
        <f>('Daily KBOS (2022-3)'!AL217+'Daily KBED (2022-3)'!AL217)/2</f>
        <v>39.450000000000003</v>
      </c>
      <c r="AC217">
        <f>('Daily KBOS (2022-3)'!AM217+'Daily KBED (2022-3)'!AM217)/2</f>
        <v>40.450000000000003</v>
      </c>
      <c r="AD217">
        <f>('Daily KBOS (2022-3)'!AN217+'Daily KBED (2022-3)'!AN217)/2</f>
        <v>41.45</v>
      </c>
      <c r="AE217">
        <f>('Daily KBOS (2022-3)'!AO217+'Daily KBED (2022-3)'!AO217)/2</f>
        <v>42.45</v>
      </c>
      <c r="AF217">
        <f>('Daily KBOS (2022-3)'!AP217+'Daily KBED (2022-3)'!AP217)/2</f>
        <v>43.45</v>
      </c>
      <c r="AG217">
        <f>('Daily KBOS (2022-3)'!AQ217+'Daily KBED (2022-3)'!AQ217)/2</f>
        <v>44.45</v>
      </c>
      <c r="AH217">
        <f>('Daily KBOS (2022-3)'!AR217+'Daily KBED (2022-3)'!AR217)/2</f>
        <v>45.45</v>
      </c>
    </row>
    <row r="218" spans="1:34" x14ac:dyDescent="0.25">
      <c r="A218" s="1">
        <v>44984</v>
      </c>
      <c r="B218">
        <f>('Daily KBOS (2022-3)'!B218+'Daily KBED (2022-3)'!B218)/2</f>
        <v>10.15</v>
      </c>
      <c r="C218">
        <f>('Daily KBOS (2022-3)'!C218+'Daily KBED (2022-3)'!C218)/2</f>
        <v>11.15</v>
      </c>
      <c r="D218">
        <f>('Daily KBOS (2022-3)'!D218+'Daily KBED (2022-3)'!D218)/2</f>
        <v>12.15</v>
      </c>
      <c r="E218">
        <f>('Daily KBOS (2022-3)'!E218+'Daily KBED (2022-3)'!E218)/2</f>
        <v>13.15</v>
      </c>
      <c r="F218">
        <f>('Daily KBOS (2022-3)'!F218+'Daily KBED (2022-3)'!F218)/2</f>
        <v>14.15</v>
      </c>
      <c r="G218">
        <f>('Daily KBOS (2022-3)'!G218+'Daily KBED (2022-3)'!G218)/2</f>
        <v>15.15</v>
      </c>
      <c r="H218">
        <f>('Daily KBOS (2022-3)'!H218+'Daily KBED (2022-3)'!H218)/2</f>
        <v>16.149999999999999</v>
      </c>
      <c r="I218">
        <f>('Daily KBOS (2022-3)'!I218+'Daily KBED (2022-3)'!I218)/2</f>
        <v>17.149999999999999</v>
      </c>
      <c r="J218">
        <f>('Daily KBOS (2022-3)'!J218+'Daily KBED (2022-3)'!J218)/2</f>
        <v>18.149999999999999</v>
      </c>
      <c r="K218">
        <f>('Daily KBOS (2022-3)'!K218+'Daily KBED (2022-3)'!K218)/2</f>
        <v>19.149999999999999</v>
      </c>
      <c r="L218">
        <f>('Daily KBOS (2022-3)'!L218+'Daily KBED (2022-3)'!L218)/2</f>
        <v>20.149999999999999</v>
      </c>
      <c r="M218">
        <f>('Daily KBOS (2022-3)'!M218+'Daily KBED (2022-3)'!M218)/2</f>
        <v>21.15</v>
      </c>
      <c r="N218">
        <f>('Daily KBOS (2022-3)'!N218+'Daily KBED (2022-3)'!N218)/2</f>
        <v>22.15</v>
      </c>
      <c r="O218">
        <f>('Daily KBOS (2022-3)'!T218+'Daily KBED (2022-3)'!T218)/2</f>
        <v>23.15</v>
      </c>
      <c r="P218">
        <f>('Daily KBOS (2022-3)'!U218+'Daily KBED (2022-3)'!U218)/2</f>
        <v>24.15</v>
      </c>
      <c r="Q218">
        <f>('Daily KBOS (2022-3)'!V218+'Daily KBED (2022-3)'!V218)/2</f>
        <v>25.15</v>
      </c>
      <c r="R218">
        <f>('Daily KBOS (2022-3)'!W218+'Daily KBED (2022-3)'!W218)/2</f>
        <v>26.15</v>
      </c>
      <c r="S218">
        <f>('Daily KBOS (2022-3)'!X218+'Daily KBED (2022-3)'!X218)/2</f>
        <v>27.15</v>
      </c>
      <c r="T218">
        <f>('Daily KBOS (2022-3)'!Y218+'Daily KBED (2022-3)'!Y218)/2</f>
        <v>28.15</v>
      </c>
      <c r="U218">
        <f>('Daily KBOS (2022-3)'!Z218+'Daily KBED (2022-3)'!Z218)/2</f>
        <v>29.15</v>
      </c>
      <c r="V218">
        <f>('Daily KBOS (2022-3)'!AA218+'Daily KBED (2022-3)'!AA218)/2</f>
        <v>30.15</v>
      </c>
      <c r="W218">
        <f>('Daily KBOS (2022-3)'!AG218+'Daily KBED (2022-3)'!AG218)/2</f>
        <v>31.15</v>
      </c>
      <c r="X218">
        <f>('Daily KBOS (2022-3)'!AH218+'Daily KBED (2022-3)'!AH218)/2</f>
        <v>32.15</v>
      </c>
      <c r="Y218">
        <f>('Daily KBOS (2022-3)'!AI218+'Daily KBED (2022-3)'!AI218)/2</f>
        <v>33.15</v>
      </c>
      <c r="Z218">
        <f>('Daily KBOS (2022-3)'!AJ218+'Daily KBED (2022-3)'!AJ218)/2</f>
        <v>34.15</v>
      </c>
      <c r="AA218">
        <f>('Daily KBOS (2022-3)'!AK218+'Daily KBED (2022-3)'!AK218)/2</f>
        <v>35.15</v>
      </c>
      <c r="AB218">
        <f>('Daily KBOS (2022-3)'!AL218+'Daily KBED (2022-3)'!AL218)/2</f>
        <v>36.15</v>
      </c>
      <c r="AC218">
        <f>('Daily KBOS (2022-3)'!AM218+'Daily KBED (2022-3)'!AM218)/2</f>
        <v>37.15</v>
      </c>
      <c r="AD218">
        <f>('Daily KBOS (2022-3)'!AN218+'Daily KBED (2022-3)'!AN218)/2</f>
        <v>38.15</v>
      </c>
      <c r="AE218">
        <f>('Daily KBOS (2022-3)'!AO218+'Daily KBED (2022-3)'!AO218)/2</f>
        <v>39.15</v>
      </c>
      <c r="AF218">
        <f>('Daily KBOS (2022-3)'!AP218+'Daily KBED (2022-3)'!AP218)/2</f>
        <v>40.15</v>
      </c>
      <c r="AG218">
        <f>('Daily KBOS (2022-3)'!AQ218+'Daily KBED (2022-3)'!AQ218)/2</f>
        <v>41.15</v>
      </c>
      <c r="AH218">
        <f>('Daily KBOS (2022-3)'!AR218+'Daily KBED (2022-3)'!AR218)/2</f>
        <v>42.15</v>
      </c>
    </row>
    <row r="219" spans="1:34" x14ac:dyDescent="0.25">
      <c r="A219" s="1">
        <v>44985</v>
      </c>
      <c r="B219">
        <f>('Daily KBOS (2022-3)'!B219+'Daily KBED (2022-3)'!B219)/2</f>
        <v>5.95</v>
      </c>
      <c r="C219">
        <f>('Daily KBOS (2022-3)'!C219+'Daily KBED (2022-3)'!C219)/2</f>
        <v>6.95</v>
      </c>
      <c r="D219">
        <f>('Daily KBOS (2022-3)'!D219+'Daily KBED (2022-3)'!D219)/2</f>
        <v>7.95</v>
      </c>
      <c r="E219">
        <f>('Daily KBOS (2022-3)'!E219+'Daily KBED (2022-3)'!E219)/2</f>
        <v>8.9499999999999993</v>
      </c>
      <c r="F219">
        <f>('Daily KBOS (2022-3)'!F219+'Daily KBED (2022-3)'!F219)/2</f>
        <v>9.9499999999999993</v>
      </c>
      <c r="G219">
        <f>('Daily KBOS (2022-3)'!G219+'Daily KBED (2022-3)'!G219)/2</f>
        <v>10.95</v>
      </c>
      <c r="H219">
        <f>('Daily KBOS (2022-3)'!H219+'Daily KBED (2022-3)'!H219)/2</f>
        <v>11.95</v>
      </c>
      <c r="I219">
        <f>('Daily KBOS (2022-3)'!I219+'Daily KBED (2022-3)'!I219)/2</f>
        <v>12.95</v>
      </c>
      <c r="J219">
        <f>('Daily KBOS (2022-3)'!J219+'Daily KBED (2022-3)'!J219)/2</f>
        <v>13.95</v>
      </c>
      <c r="K219">
        <f>('Daily KBOS (2022-3)'!K219+'Daily KBED (2022-3)'!K219)/2</f>
        <v>14.95</v>
      </c>
      <c r="L219">
        <f>('Daily KBOS (2022-3)'!L219+'Daily KBED (2022-3)'!L219)/2</f>
        <v>15.95</v>
      </c>
      <c r="M219">
        <f>('Daily KBOS (2022-3)'!M219+'Daily KBED (2022-3)'!M219)/2</f>
        <v>16.95</v>
      </c>
      <c r="N219">
        <f>('Daily KBOS (2022-3)'!N219+'Daily KBED (2022-3)'!N219)/2</f>
        <v>17.95</v>
      </c>
      <c r="O219">
        <f>('Daily KBOS (2022-3)'!T219+'Daily KBED (2022-3)'!T219)/2</f>
        <v>18.95</v>
      </c>
      <c r="P219">
        <f>('Daily KBOS (2022-3)'!U219+'Daily KBED (2022-3)'!U219)/2</f>
        <v>19.95</v>
      </c>
      <c r="Q219">
        <f>('Daily KBOS (2022-3)'!V219+'Daily KBED (2022-3)'!V219)/2</f>
        <v>20.95</v>
      </c>
      <c r="R219">
        <f>('Daily KBOS (2022-3)'!W219+'Daily KBED (2022-3)'!W219)/2</f>
        <v>21.95</v>
      </c>
      <c r="S219">
        <f>('Daily KBOS (2022-3)'!X219+'Daily KBED (2022-3)'!X219)/2</f>
        <v>22.95</v>
      </c>
      <c r="T219">
        <f>('Daily KBOS (2022-3)'!Y219+'Daily KBED (2022-3)'!Y219)/2</f>
        <v>23.95</v>
      </c>
      <c r="U219">
        <f>('Daily KBOS (2022-3)'!Z219+'Daily KBED (2022-3)'!Z219)/2</f>
        <v>24.95</v>
      </c>
      <c r="V219">
        <f>('Daily KBOS (2022-3)'!AA219+'Daily KBED (2022-3)'!AA219)/2</f>
        <v>25.95</v>
      </c>
      <c r="W219">
        <f>('Daily KBOS (2022-3)'!AG219+'Daily KBED (2022-3)'!AG219)/2</f>
        <v>26.95</v>
      </c>
      <c r="X219">
        <f>('Daily KBOS (2022-3)'!AH219+'Daily KBED (2022-3)'!AH219)/2</f>
        <v>27.95</v>
      </c>
      <c r="Y219">
        <f>('Daily KBOS (2022-3)'!AI219+'Daily KBED (2022-3)'!AI219)/2</f>
        <v>28.95</v>
      </c>
      <c r="Z219">
        <f>('Daily KBOS (2022-3)'!AJ219+'Daily KBED (2022-3)'!AJ219)/2</f>
        <v>29.95</v>
      </c>
      <c r="AA219">
        <f>('Daily KBOS (2022-3)'!AK219+'Daily KBED (2022-3)'!AK219)/2</f>
        <v>30.95</v>
      </c>
      <c r="AB219">
        <f>('Daily KBOS (2022-3)'!AL219+'Daily KBED (2022-3)'!AL219)/2</f>
        <v>31.95</v>
      </c>
      <c r="AC219">
        <f>('Daily KBOS (2022-3)'!AM219+'Daily KBED (2022-3)'!AM219)/2</f>
        <v>32.950000000000003</v>
      </c>
      <c r="AD219">
        <f>('Daily KBOS (2022-3)'!AN219+'Daily KBED (2022-3)'!AN219)/2</f>
        <v>33.950000000000003</v>
      </c>
      <c r="AE219">
        <f>('Daily KBOS (2022-3)'!AO219+'Daily KBED (2022-3)'!AO219)/2</f>
        <v>34.950000000000003</v>
      </c>
      <c r="AF219">
        <f>('Daily KBOS (2022-3)'!AP219+'Daily KBED (2022-3)'!AP219)/2</f>
        <v>35.950000000000003</v>
      </c>
      <c r="AG219">
        <f>('Daily KBOS (2022-3)'!AQ219+'Daily KBED (2022-3)'!AQ219)/2</f>
        <v>36.950000000000003</v>
      </c>
      <c r="AH219">
        <f>('Daily KBOS (2022-3)'!AR219+'Daily KBED (2022-3)'!AR219)/2</f>
        <v>37.950000000000003</v>
      </c>
    </row>
    <row r="220" spans="1:34" x14ac:dyDescent="0.25">
      <c r="A220" s="1">
        <v>44986</v>
      </c>
      <c r="B220">
        <f>('Daily KBOS (2022-3)'!B220+'Daily KBED (2022-3)'!B220)/2</f>
        <v>3.3499999999999996</v>
      </c>
      <c r="C220">
        <f>('Daily KBOS (2022-3)'!C220+'Daily KBED (2022-3)'!C220)/2</f>
        <v>4.1999999999999993</v>
      </c>
      <c r="D220">
        <f>('Daily KBOS (2022-3)'!D220+'Daily KBED (2022-3)'!D220)/2</f>
        <v>5.0500000000000007</v>
      </c>
      <c r="E220">
        <f>('Daily KBOS (2022-3)'!E220+'Daily KBED (2022-3)'!E220)/2</f>
        <v>6</v>
      </c>
      <c r="F220">
        <f>('Daily KBOS (2022-3)'!F220+'Daily KBED (2022-3)'!F220)/2</f>
        <v>7</v>
      </c>
      <c r="G220">
        <f>('Daily KBOS (2022-3)'!G220+'Daily KBED (2022-3)'!G220)/2</f>
        <v>8</v>
      </c>
      <c r="H220">
        <f>('Daily KBOS (2022-3)'!H220+'Daily KBED (2022-3)'!H220)/2</f>
        <v>9</v>
      </c>
      <c r="I220">
        <f>('Daily KBOS (2022-3)'!I220+'Daily KBED (2022-3)'!I220)/2</f>
        <v>10</v>
      </c>
      <c r="J220">
        <f>('Daily KBOS (2022-3)'!J220+'Daily KBED (2022-3)'!J220)/2</f>
        <v>11</v>
      </c>
      <c r="K220">
        <f>('Daily KBOS (2022-3)'!K220+'Daily KBED (2022-3)'!K220)/2</f>
        <v>12</v>
      </c>
      <c r="L220">
        <f>('Daily KBOS (2022-3)'!L220+'Daily KBED (2022-3)'!L220)/2</f>
        <v>13</v>
      </c>
      <c r="M220">
        <f>('Daily KBOS (2022-3)'!M220+'Daily KBED (2022-3)'!M220)/2</f>
        <v>14</v>
      </c>
      <c r="N220">
        <f>('Daily KBOS (2022-3)'!N220+'Daily KBED (2022-3)'!N220)/2</f>
        <v>15</v>
      </c>
      <c r="O220">
        <f>('Daily KBOS (2022-3)'!T220+'Daily KBED (2022-3)'!T220)/2</f>
        <v>16</v>
      </c>
      <c r="P220">
        <f>('Daily KBOS (2022-3)'!U220+'Daily KBED (2022-3)'!U220)/2</f>
        <v>17</v>
      </c>
      <c r="Q220">
        <f>('Daily KBOS (2022-3)'!V220+'Daily KBED (2022-3)'!V220)/2</f>
        <v>18</v>
      </c>
      <c r="R220">
        <f>('Daily KBOS (2022-3)'!W220+'Daily KBED (2022-3)'!W220)/2</f>
        <v>19</v>
      </c>
      <c r="S220">
        <f>('Daily KBOS (2022-3)'!X220+'Daily KBED (2022-3)'!X220)/2</f>
        <v>20</v>
      </c>
      <c r="T220">
        <f>('Daily KBOS (2022-3)'!Y220+'Daily KBED (2022-3)'!Y220)/2</f>
        <v>21</v>
      </c>
      <c r="U220">
        <f>('Daily KBOS (2022-3)'!Z220+'Daily KBED (2022-3)'!Z220)/2</f>
        <v>22</v>
      </c>
      <c r="V220">
        <f>('Daily KBOS (2022-3)'!AA220+'Daily KBED (2022-3)'!AA220)/2</f>
        <v>23</v>
      </c>
      <c r="W220">
        <f>('Daily KBOS (2022-3)'!AG220+'Daily KBED (2022-3)'!AG220)/2</f>
        <v>24</v>
      </c>
      <c r="X220">
        <f>('Daily KBOS (2022-3)'!AH220+'Daily KBED (2022-3)'!AH220)/2</f>
        <v>25</v>
      </c>
      <c r="Y220">
        <f>('Daily KBOS (2022-3)'!AI220+'Daily KBED (2022-3)'!AI220)/2</f>
        <v>26</v>
      </c>
      <c r="Z220">
        <f>('Daily KBOS (2022-3)'!AJ220+'Daily KBED (2022-3)'!AJ220)/2</f>
        <v>27</v>
      </c>
      <c r="AA220">
        <f>('Daily KBOS (2022-3)'!AK220+'Daily KBED (2022-3)'!AK220)/2</f>
        <v>28</v>
      </c>
      <c r="AB220">
        <f>('Daily KBOS (2022-3)'!AL220+'Daily KBED (2022-3)'!AL220)/2</f>
        <v>29</v>
      </c>
      <c r="AC220">
        <f>('Daily KBOS (2022-3)'!AM220+'Daily KBED (2022-3)'!AM220)/2</f>
        <v>30</v>
      </c>
      <c r="AD220">
        <f>('Daily KBOS (2022-3)'!AN220+'Daily KBED (2022-3)'!AN220)/2</f>
        <v>31</v>
      </c>
      <c r="AE220">
        <f>('Daily KBOS (2022-3)'!AO220+'Daily KBED (2022-3)'!AO220)/2</f>
        <v>32</v>
      </c>
      <c r="AF220">
        <f>('Daily KBOS (2022-3)'!AP220+'Daily KBED (2022-3)'!AP220)/2</f>
        <v>33</v>
      </c>
      <c r="AG220">
        <f>('Daily KBOS (2022-3)'!AQ220+'Daily KBED (2022-3)'!AQ220)/2</f>
        <v>34</v>
      </c>
      <c r="AH220">
        <f>('Daily KBOS (2022-3)'!AR220+'Daily KBED (2022-3)'!AR220)/2</f>
        <v>35</v>
      </c>
    </row>
    <row r="221" spans="1:34" x14ac:dyDescent="0.25">
      <c r="A221" s="1">
        <v>44987</v>
      </c>
      <c r="B221">
        <f>('Daily KBOS (2022-3)'!B221+'Daily KBED (2022-3)'!B221)/2</f>
        <v>0.75</v>
      </c>
      <c r="C221">
        <f>('Daily KBOS (2022-3)'!C221+'Daily KBED (2022-3)'!C221)/2</f>
        <v>1.35</v>
      </c>
      <c r="D221">
        <f>('Daily KBOS (2022-3)'!D221+'Daily KBED (2022-3)'!D221)/2</f>
        <v>2.0499999999999998</v>
      </c>
      <c r="E221">
        <f>('Daily KBOS (2022-3)'!E221+'Daily KBED (2022-3)'!E221)/2</f>
        <v>2.8499999999999996</v>
      </c>
      <c r="F221">
        <f>('Daily KBOS (2022-3)'!F221+'Daily KBED (2022-3)'!F221)/2</f>
        <v>3.8</v>
      </c>
      <c r="G221">
        <f>('Daily KBOS (2022-3)'!G221+'Daily KBED (2022-3)'!G221)/2</f>
        <v>4.8</v>
      </c>
      <c r="H221">
        <f>('Daily KBOS (2022-3)'!H221+'Daily KBED (2022-3)'!H221)/2</f>
        <v>5.8</v>
      </c>
      <c r="I221">
        <f>('Daily KBOS (2022-3)'!I221+'Daily KBED (2022-3)'!I221)/2</f>
        <v>6.8</v>
      </c>
      <c r="J221">
        <f>('Daily KBOS (2022-3)'!J221+'Daily KBED (2022-3)'!J221)/2</f>
        <v>7.8000000000000007</v>
      </c>
      <c r="K221">
        <f>('Daily KBOS (2022-3)'!K221+'Daily KBED (2022-3)'!K221)/2</f>
        <v>8.8000000000000007</v>
      </c>
      <c r="L221">
        <f>('Daily KBOS (2022-3)'!L221+'Daily KBED (2022-3)'!L221)/2</f>
        <v>9.8000000000000007</v>
      </c>
      <c r="M221">
        <f>('Daily KBOS (2022-3)'!M221+'Daily KBED (2022-3)'!M221)/2</f>
        <v>10.8</v>
      </c>
      <c r="N221">
        <f>('Daily KBOS (2022-3)'!N221+'Daily KBED (2022-3)'!N221)/2</f>
        <v>11.8</v>
      </c>
      <c r="O221">
        <f>('Daily KBOS (2022-3)'!T221+'Daily KBED (2022-3)'!T221)/2</f>
        <v>12.8</v>
      </c>
      <c r="P221">
        <f>('Daily KBOS (2022-3)'!U221+'Daily KBED (2022-3)'!U221)/2</f>
        <v>13.8</v>
      </c>
      <c r="Q221">
        <f>('Daily KBOS (2022-3)'!V221+'Daily KBED (2022-3)'!V221)/2</f>
        <v>14.8</v>
      </c>
      <c r="R221">
        <f>('Daily KBOS (2022-3)'!W221+'Daily KBED (2022-3)'!W221)/2</f>
        <v>15.8</v>
      </c>
      <c r="S221">
        <f>('Daily KBOS (2022-3)'!X221+'Daily KBED (2022-3)'!X221)/2</f>
        <v>16.8</v>
      </c>
      <c r="T221">
        <f>('Daily KBOS (2022-3)'!Y221+'Daily KBED (2022-3)'!Y221)/2</f>
        <v>17.8</v>
      </c>
      <c r="U221">
        <f>('Daily KBOS (2022-3)'!Z221+'Daily KBED (2022-3)'!Z221)/2</f>
        <v>18.8</v>
      </c>
      <c r="V221">
        <f>('Daily KBOS (2022-3)'!AA221+'Daily KBED (2022-3)'!AA221)/2</f>
        <v>19.8</v>
      </c>
      <c r="W221">
        <f>('Daily KBOS (2022-3)'!AG221+'Daily KBED (2022-3)'!AG221)/2</f>
        <v>20.8</v>
      </c>
      <c r="X221">
        <f>('Daily KBOS (2022-3)'!AH221+'Daily KBED (2022-3)'!AH221)/2</f>
        <v>21.8</v>
      </c>
      <c r="Y221">
        <f>('Daily KBOS (2022-3)'!AI221+'Daily KBED (2022-3)'!AI221)/2</f>
        <v>22.8</v>
      </c>
      <c r="Z221">
        <f>('Daily KBOS (2022-3)'!AJ221+'Daily KBED (2022-3)'!AJ221)/2</f>
        <v>23.8</v>
      </c>
      <c r="AA221">
        <f>('Daily KBOS (2022-3)'!AK221+'Daily KBED (2022-3)'!AK221)/2</f>
        <v>24.8</v>
      </c>
      <c r="AB221">
        <f>('Daily KBOS (2022-3)'!AL221+'Daily KBED (2022-3)'!AL221)/2</f>
        <v>25.8</v>
      </c>
      <c r="AC221">
        <f>('Daily KBOS (2022-3)'!AM221+'Daily KBED (2022-3)'!AM221)/2</f>
        <v>26.8</v>
      </c>
      <c r="AD221">
        <f>('Daily KBOS (2022-3)'!AN221+'Daily KBED (2022-3)'!AN221)/2</f>
        <v>27.8</v>
      </c>
      <c r="AE221">
        <f>('Daily KBOS (2022-3)'!AO221+'Daily KBED (2022-3)'!AO221)/2</f>
        <v>28.8</v>
      </c>
      <c r="AF221">
        <f>('Daily KBOS (2022-3)'!AP221+'Daily KBED (2022-3)'!AP221)/2</f>
        <v>29.8</v>
      </c>
      <c r="AG221">
        <f>('Daily KBOS (2022-3)'!AQ221+'Daily KBED (2022-3)'!AQ221)/2</f>
        <v>30.8</v>
      </c>
      <c r="AH221">
        <f>('Daily KBOS (2022-3)'!AR221+'Daily KBED (2022-3)'!AR221)/2</f>
        <v>31.799999999999997</v>
      </c>
    </row>
    <row r="222" spans="1:34" x14ac:dyDescent="0.25">
      <c r="A222" s="1">
        <v>44988</v>
      </c>
      <c r="B222">
        <f>('Daily KBOS (2022-3)'!B222+'Daily KBED (2022-3)'!B222)/2</f>
        <v>2</v>
      </c>
      <c r="C222">
        <f>('Daily KBOS (2022-3)'!C222+'Daily KBED (2022-3)'!C222)/2</f>
        <v>2.7</v>
      </c>
      <c r="D222">
        <f>('Daily KBOS (2022-3)'!D222+'Daily KBED (2022-3)'!D222)/2</f>
        <v>3.45</v>
      </c>
      <c r="E222">
        <f>('Daily KBOS (2022-3)'!E222+'Daily KBED (2022-3)'!E222)/2</f>
        <v>4.25</v>
      </c>
      <c r="F222">
        <f>('Daily KBOS (2022-3)'!F222+'Daily KBED (2022-3)'!F222)/2</f>
        <v>5.15</v>
      </c>
      <c r="G222">
        <f>('Daily KBOS (2022-3)'!G222+'Daily KBED (2022-3)'!G222)/2</f>
        <v>6.15</v>
      </c>
      <c r="H222">
        <f>('Daily KBOS (2022-3)'!H222+'Daily KBED (2022-3)'!H222)/2</f>
        <v>7.15</v>
      </c>
      <c r="I222">
        <f>('Daily KBOS (2022-3)'!I222+'Daily KBED (2022-3)'!I222)/2</f>
        <v>8.15</v>
      </c>
      <c r="J222">
        <f>('Daily KBOS (2022-3)'!J222+'Daily KBED (2022-3)'!J222)/2</f>
        <v>9.15</v>
      </c>
      <c r="K222">
        <f>('Daily KBOS (2022-3)'!K222+'Daily KBED (2022-3)'!K222)/2</f>
        <v>10.15</v>
      </c>
      <c r="L222">
        <f>('Daily KBOS (2022-3)'!L222+'Daily KBED (2022-3)'!L222)/2</f>
        <v>11.15</v>
      </c>
      <c r="M222">
        <f>('Daily KBOS (2022-3)'!M222+'Daily KBED (2022-3)'!M222)/2</f>
        <v>12.15</v>
      </c>
      <c r="N222">
        <f>('Daily KBOS (2022-3)'!N222+'Daily KBED (2022-3)'!N222)/2</f>
        <v>13.15</v>
      </c>
      <c r="O222">
        <f>('Daily KBOS (2022-3)'!T222+'Daily KBED (2022-3)'!T222)/2</f>
        <v>14.15</v>
      </c>
      <c r="P222">
        <f>('Daily KBOS (2022-3)'!U222+'Daily KBED (2022-3)'!U222)/2</f>
        <v>15.15</v>
      </c>
      <c r="Q222">
        <f>('Daily KBOS (2022-3)'!V222+'Daily KBED (2022-3)'!V222)/2</f>
        <v>16.149999999999999</v>
      </c>
      <c r="R222">
        <f>('Daily KBOS (2022-3)'!W222+'Daily KBED (2022-3)'!W222)/2</f>
        <v>17.149999999999999</v>
      </c>
      <c r="S222">
        <f>('Daily KBOS (2022-3)'!X222+'Daily KBED (2022-3)'!X222)/2</f>
        <v>18.149999999999999</v>
      </c>
      <c r="T222">
        <f>('Daily KBOS (2022-3)'!Y222+'Daily KBED (2022-3)'!Y222)/2</f>
        <v>19.149999999999999</v>
      </c>
      <c r="U222">
        <f>('Daily KBOS (2022-3)'!Z222+'Daily KBED (2022-3)'!Z222)/2</f>
        <v>20.149999999999999</v>
      </c>
      <c r="V222">
        <f>('Daily KBOS (2022-3)'!AA222+'Daily KBED (2022-3)'!AA222)/2</f>
        <v>21.15</v>
      </c>
      <c r="W222">
        <f>('Daily KBOS (2022-3)'!AG222+'Daily KBED (2022-3)'!AG222)/2</f>
        <v>22.15</v>
      </c>
      <c r="X222">
        <f>('Daily KBOS (2022-3)'!AH222+'Daily KBED (2022-3)'!AH222)/2</f>
        <v>23.15</v>
      </c>
      <c r="Y222">
        <f>('Daily KBOS (2022-3)'!AI222+'Daily KBED (2022-3)'!AI222)/2</f>
        <v>24.15</v>
      </c>
      <c r="Z222">
        <f>('Daily KBOS (2022-3)'!AJ222+'Daily KBED (2022-3)'!AJ222)/2</f>
        <v>25.15</v>
      </c>
      <c r="AA222">
        <f>('Daily KBOS (2022-3)'!AK222+'Daily KBED (2022-3)'!AK222)/2</f>
        <v>26.15</v>
      </c>
      <c r="AB222">
        <f>('Daily KBOS (2022-3)'!AL222+'Daily KBED (2022-3)'!AL222)/2</f>
        <v>27.15</v>
      </c>
      <c r="AC222">
        <f>('Daily KBOS (2022-3)'!AM222+'Daily KBED (2022-3)'!AM222)/2</f>
        <v>28.15</v>
      </c>
      <c r="AD222">
        <f>('Daily KBOS (2022-3)'!AN222+'Daily KBED (2022-3)'!AN222)/2</f>
        <v>29.15</v>
      </c>
      <c r="AE222">
        <f>('Daily KBOS (2022-3)'!AO222+'Daily KBED (2022-3)'!AO222)/2</f>
        <v>30.15</v>
      </c>
      <c r="AF222">
        <f>('Daily KBOS (2022-3)'!AP222+'Daily KBED (2022-3)'!AP222)/2</f>
        <v>31.15</v>
      </c>
      <c r="AG222">
        <f>('Daily KBOS (2022-3)'!AQ222+'Daily KBED (2022-3)'!AQ222)/2</f>
        <v>32.15</v>
      </c>
      <c r="AH222">
        <f>('Daily KBOS (2022-3)'!AR222+'Daily KBED (2022-3)'!AR222)/2</f>
        <v>33.15</v>
      </c>
    </row>
    <row r="223" spans="1:34" x14ac:dyDescent="0.25">
      <c r="A223" s="1">
        <v>44989</v>
      </c>
      <c r="B223">
        <f>('Daily KBOS (2022-3)'!B223+'Daily KBED (2022-3)'!B223)/2</f>
        <v>5</v>
      </c>
      <c r="C223">
        <f>('Daily KBOS (2022-3)'!C223+'Daily KBED (2022-3)'!C223)/2</f>
        <v>6</v>
      </c>
      <c r="D223">
        <f>('Daily KBOS (2022-3)'!D223+'Daily KBED (2022-3)'!D223)/2</f>
        <v>7</v>
      </c>
      <c r="E223">
        <f>('Daily KBOS (2022-3)'!E223+'Daily KBED (2022-3)'!E223)/2</f>
        <v>8</v>
      </c>
      <c r="F223">
        <f>('Daily KBOS (2022-3)'!F223+'Daily KBED (2022-3)'!F223)/2</f>
        <v>9</v>
      </c>
      <c r="G223">
        <f>('Daily KBOS (2022-3)'!G223+'Daily KBED (2022-3)'!G223)/2</f>
        <v>10</v>
      </c>
      <c r="H223">
        <f>('Daily KBOS (2022-3)'!H223+'Daily KBED (2022-3)'!H223)/2</f>
        <v>11</v>
      </c>
      <c r="I223">
        <f>('Daily KBOS (2022-3)'!I223+'Daily KBED (2022-3)'!I223)/2</f>
        <v>12</v>
      </c>
      <c r="J223">
        <f>('Daily KBOS (2022-3)'!J223+'Daily KBED (2022-3)'!J223)/2</f>
        <v>13</v>
      </c>
      <c r="K223">
        <f>('Daily KBOS (2022-3)'!K223+'Daily KBED (2022-3)'!K223)/2</f>
        <v>14</v>
      </c>
      <c r="L223">
        <f>('Daily KBOS (2022-3)'!L223+'Daily KBED (2022-3)'!L223)/2</f>
        <v>15</v>
      </c>
      <c r="M223">
        <f>('Daily KBOS (2022-3)'!M223+'Daily KBED (2022-3)'!M223)/2</f>
        <v>16</v>
      </c>
      <c r="N223">
        <f>('Daily KBOS (2022-3)'!N223+'Daily KBED (2022-3)'!N223)/2</f>
        <v>17</v>
      </c>
      <c r="O223">
        <f>('Daily KBOS (2022-3)'!T223+'Daily KBED (2022-3)'!T223)/2</f>
        <v>18</v>
      </c>
      <c r="P223">
        <f>('Daily KBOS (2022-3)'!U223+'Daily KBED (2022-3)'!U223)/2</f>
        <v>19</v>
      </c>
      <c r="Q223">
        <f>('Daily KBOS (2022-3)'!V223+'Daily KBED (2022-3)'!V223)/2</f>
        <v>20</v>
      </c>
      <c r="R223">
        <f>('Daily KBOS (2022-3)'!W223+'Daily KBED (2022-3)'!W223)/2</f>
        <v>21</v>
      </c>
      <c r="S223">
        <f>('Daily KBOS (2022-3)'!X223+'Daily KBED (2022-3)'!X223)/2</f>
        <v>22</v>
      </c>
      <c r="T223">
        <f>('Daily KBOS (2022-3)'!Y223+'Daily KBED (2022-3)'!Y223)/2</f>
        <v>23</v>
      </c>
      <c r="U223">
        <f>('Daily KBOS (2022-3)'!Z223+'Daily KBED (2022-3)'!Z223)/2</f>
        <v>24</v>
      </c>
      <c r="V223">
        <f>('Daily KBOS (2022-3)'!AA223+'Daily KBED (2022-3)'!AA223)/2</f>
        <v>25</v>
      </c>
      <c r="W223">
        <f>('Daily KBOS (2022-3)'!AG223+'Daily KBED (2022-3)'!AG223)/2</f>
        <v>26</v>
      </c>
      <c r="X223">
        <f>('Daily KBOS (2022-3)'!AH223+'Daily KBED (2022-3)'!AH223)/2</f>
        <v>27</v>
      </c>
      <c r="Y223">
        <f>('Daily KBOS (2022-3)'!AI223+'Daily KBED (2022-3)'!AI223)/2</f>
        <v>28</v>
      </c>
      <c r="Z223">
        <f>('Daily KBOS (2022-3)'!AJ223+'Daily KBED (2022-3)'!AJ223)/2</f>
        <v>29</v>
      </c>
      <c r="AA223">
        <f>('Daily KBOS (2022-3)'!AK223+'Daily KBED (2022-3)'!AK223)/2</f>
        <v>30</v>
      </c>
      <c r="AB223">
        <f>('Daily KBOS (2022-3)'!AL223+'Daily KBED (2022-3)'!AL223)/2</f>
        <v>31</v>
      </c>
      <c r="AC223">
        <f>('Daily KBOS (2022-3)'!AM223+'Daily KBED (2022-3)'!AM223)/2</f>
        <v>32</v>
      </c>
      <c r="AD223">
        <f>('Daily KBOS (2022-3)'!AN223+'Daily KBED (2022-3)'!AN223)/2</f>
        <v>33</v>
      </c>
      <c r="AE223">
        <f>('Daily KBOS (2022-3)'!AO223+'Daily KBED (2022-3)'!AO223)/2</f>
        <v>34</v>
      </c>
      <c r="AF223">
        <f>('Daily KBOS (2022-3)'!AP223+'Daily KBED (2022-3)'!AP223)/2</f>
        <v>35</v>
      </c>
      <c r="AG223">
        <f>('Daily KBOS (2022-3)'!AQ223+'Daily KBED (2022-3)'!AQ223)/2</f>
        <v>36</v>
      </c>
      <c r="AH223">
        <f>('Daily KBOS (2022-3)'!AR223+'Daily KBED (2022-3)'!AR223)/2</f>
        <v>37</v>
      </c>
    </row>
    <row r="224" spans="1:34" x14ac:dyDescent="0.25">
      <c r="A224" s="1">
        <v>44990</v>
      </c>
      <c r="B224">
        <f>('Daily KBOS (2022-3)'!B224+'Daily KBED (2022-3)'!B224)/2</f>
        <v>3.25</v>
      </c>
      <c r="C224">
        <f>('Daily KBOS (2022-3)'!C224+'Daily KBED (2022-3)'!C224)/2</f>
        <v>4</v>
      </c>
      <c r="D224">
        <f>('Daily KBOS (2022-3)'!D224+'Daily KBED (2022-3)'!D224)/2</f>
        <v>4.75</v>
      </c>
      <c r="E224">
        <f>('Daily KBOS (2022-3)'!E224+'Daily KBED (2022-3)'!E224)/2</f>
        <v>5.7</v>
      </c>
      <c r="F224">
        <f>('Daily KBOS (2022-3)'!F224+'Daily KBED (2022-3)'!F224)/2</f>
        <v>6.7</v>
      </c>
      <c r="G224">
        <f>('Daily KBOS (2022-3)'!G224+'Daily KBED (2022-3)'!G224)/2</f>
        <v>7.7</v>
      </c>
      <c r="H224">
        <f>('Daily KBOS (2022-3)'!H224+'Daily KBED (2022-3)'!H224)/2</f>
        <v>8.6999999999999993</v>
      </c>
      <c r="I224">
        <f>('Daily KBOS (2022-3)'!I224+'Daily KBED (2022-3)'!I224)/2</f>
        <v>9.6999999999999993</v>
      </c>
      <c r="J224">
        <f>('Daily KBOS (2022-3)'!J224+'Daily KBED (2022-3)'!J224)/2</f>
        <v>10.7</v>
      </c>
      <c r="K224">
        <f>('Daily KBOS (2022-3)'!K224+'Daily KBED (2022-3)'!K224)/2</f>
        <v>11.7</v>
      </c>
      <c r="L224">
        <f>('Daily KBOS (2022-3)'!L224+'Daily KBED (2022-3)'!L224)/2</f>
        <v>12.7</v>
      </c>
      <c r="M224">
        <f>('Daily KBOS (2022-3)'!M224+'Daily KBED (2022-3)'!M224)/2</f>
        <v>13.7</v>
      </c>
      <c r="N224">
        <f>('Daily KBOS (2022-3)'!N224+'Daily KBED (2022-3)'!N224)/2</f>
        <v>14.7</v>
      </c>
      <c r="O224">
        <f>('Daily KBOS (2022-3)'!T224+'Daily KBED (2022-3)'!T224)/2</f>
        <v>15.7</v>
      </c>
      <c r="P224">
        <f>('Daily KBOS (2022-3)'!U224+'Daily KBED (2022-3)'!U224)/2</f>
        <v>16.7</v>
      </c>
      <c r="Q224">
        <f>('Daily KBOS (2022-3)'!V224+'Daily KBED (2022-3)'!V224)/2</f>
        <v>17.7</v>
      </c>
      <c r="R224">
        <f>('Daily KBOS (2022-3)'!W224+'Daily KBED (2022-3)'!W224)/2</f>
        <v>18.7</v>
      </c>
      <c r="S224">
        <f>('Daily KBOS (2022-3)'!X224+'Daily KBED (2022-3)'!X224)/2</f>
        <v>19.7</v>
      </c>
      <c r="T224">
        <f>('Daily KBOS (2022-3)'!Y224+'Daily KBED (2022-3)'!Y224)/2</f>
        <v>20.7</v>
      </c>
      <c r="U224">
        <f>('Daily KBOS (2022-3)'!Z224+'Daily KBED (2022-3)'!Z224)/2</f>
        <v>21.7</v>
      </c>
      <c r="V224">
        <f>('Daily KBOS (2022-3)'!AA224+'Daily KBED (2022-3)'!AA224)/2</f>
        <v>22.7</v>
      </c>
      <c r="W224">
        <f>('Daily KBOS (2022-3)'!AG224+'Daily KBED (2022-3)'!AG224)/2</f>
        <v>23.7</v>
      </c>
      <c r="X224">
        <f>('Daily KBOS (2022-3)'!AH224+'Daily KBED (2022-3)'!AH224)/2</f>
        <v>24.7</v>
      </c>
      <c r="Y224">
        <f>('Daily KBOS (2022-3)'!AI224+'Daily KBED (2022-3)'!AI224)/2</f>
        <v>25.7</v>
      </c>
      <c r="Z224">
        <f>('Daily KBOS (2022-3)'!AJ224+'Daily KBED (2022-3)'!AJ224)/2</f>
        <v>26.7</v>
      </c>
      <c r="AA224">
        <f>('Daily KBOS (2022-3)'!AK224+'Daily KBED (2022-3)'!AK224)/2</f>
        <v>27.7</v>
      </c>
      <c r="AB224">
        <f>('Daily KBOS (2022-3)'!AL224+'Daily KBED (2022-3)'!AL224)/2</f>
        <v>28.7</v>
      </c>
      <c r="AC224">
        <f>('Daily KBOS (2022-3)'!AM224+'Daily KBED (2022-3)'!AM224)/2</f>
        <v>29.7</v>
      </c>
      <c r="AD224">
        <f>('Daily KBOS (2022-3)'!AN224+'Daily KBED (2022-3)'!AN224)/2</f>
        <v>30.7</v>
      </c>
      <c r="AE224">
        <f>('Daily KBOS (2022-3)'!AO224+'Daily KBED (2022-3)'!AO224)/2</f>
        <v>31.7</v>
      </c>
      <c r="AF224">
        <f>('Daily KBOS (2022-3)'!AP224+'Daily KBED (2022-3)'!AP224)/2</f>
        <v>32.700000000000003</v>
      </c>
      <c r="AG224">
        <f>('Daily KBOS (2022-3)'!AQ224+'Daily KBED (2022-3)'!AQ224)/2</f>
        <v>33.700000000000003</v>
      </c>
      <c r="AH224">
        <f>('Daily KBOS (2022-3)'!AR224+'Daily KBED (2022-3)'!AR224)/2</f>
        <v>34.700000000000003</v>
      </c>
    </row>
    <row r="225" spans="1:34" x14ac:dyDescent="0.25">
      <c r="A225" s="1">
        <v>44991</v>
      </c>
      <c r="B225">
        <f>('Daily KBOS (2022-3)'!B225+'Daily KBED (2022-3)'!B225)/2</f>
        <v>0.89999999999999991</v>
      </c>
      <c r="C225">
        <f>('Daily KBOS (2022-3)'!C225+'Daily KBED (2022-3)'!C225)/2</f>
        <v>1.4500000000000002</v>
      </c>
      <c r="D225">
        <f>('Daily KBOS (2022-3)'!D225+'Daily KBED (2022-3)'!D225)/2</f>
        <v>1.95</v>
      </c>
      <c r="E225">
        <f>('Daily KBOS (2022-3)'!E225+'Daily KBED (2022-3)'!E225)/2</f>
        <v>2.6</v>
      </c>
      <c r="F225">
        <f>('Daily KBOS (2022-3)'!F225+'Daily KBED (2022-3)'!F225)/2</f>
        <v>3.25</v>
      </c>
      <c r="G225">
        <f>('Daily KBOS (2022-3)'!G225+'Daily KBED (2022-3)'!G225)/2</f>
        <v>3.95</v>
      </c>
      <c r="H225">
        <f>('Daily KBOS (2022-3)'!H225+'Daily KBED (2022-3)'!H225)/2</f>
        <v>4.8000000000000007</v>
      </c>
      <c r="I225">
        <f>('Daily KBOS (2022-3)'!I225+'Daily KBED (2022-3)'!I225)/2</f>
        <v>5.7</v>
      </c>
      <c r="J225">
        <f>('Daily KBOS (2022-3)'!J225+'Daily KBED (2022-3)'!J225)/2</f>
        <v>6.65</v>
      </c>
      <c r="K225">
        <f>('Daily KBOS (2022-3)'!K225+'Daily KBED (2022-3)'!K225)/2</f>
        <v>7.65</v>
      </c>
      <c r="L225">
        <f>('Daily KBOS (2022-3)'!L225+'Daily KBED (2022-3)'!L225)/2</f>
        <v>8.65</v>
      </c>
      <c r="M225">
        <f>('Daily KBOS (2022-3)'!M225+'Daily KBED (2022-3)'!M225)/2</f>
        <v>9.65</v>
      </c>
      <c r="N225">
        <f>('Daily KBOS (2022-3)'!N225+'Daily KBED (2022-3)'!N225)/2</f>
        <v>10.65</v>
      </c>
      <c r="O225">
        <f>('Daily KBOS (2022-3)'!T225+'Daily KBED (2022-3)'!T225)/2</f>
        <v>11.65</v>
      </c>
      <c r="P225">
        <f>('Daily KBOS (2022-3)'!U225+'Daily KBED (2022-3)'!U225)/2</f>
        <v>12.65</v>
      </c>
      <c r="Q225">
        <f>('Daily KBOS (2022-3)'!V225+'Daily KBED (2022-3)'!V225)/2</f>
        <v>13.65</v>
      </c>
      <c r="R225">
        <f>('Daily KBOS (2022-3)'!W225+'Daily KBED (2022-3)'!W225)/2</f>
        <v>14.65</v>
      </c>
      <c r="S225">
        <f>('Daily KBOS (2022-3)'!X225+'Daily KBED (2022-3)'!X225)/2</f>
        <v>15.649999999999999</v>
      </c>
      <c r="T225">
        <f>('Daily KBOS (2022-3)'!Y225+'Daily KBED (2022-3)'!Y225)/2</f>
        <v>16.649999999999999</v>
      </c>
      <c r="U225">
        <f>('Daily KBOS (2022-3)'!Z225+'Daily KBED (2022-3)'!Z225)/2</f>
        <v>17.649999999999999</v>
      </c>
      <c r="V225">
        <f>('Daily KBOS (2022-3)'!AA225+'Daily KBED (2022-3)'!AA225)/2</f>
        <v>18.649999999999999</v>
      </c>
      <c r="W225">
        <f>('Daily KBOS (2022-3)'!AG225+'Daily KBED (2022-3)'!AG225)/2</f>
        <v>19.649999999999999</v>
      </c>
      <c r="X225">
        <f>('Daily KBOS (2022-3)'!AH225+'Daily KBED (2022-3)'!AH225)/2</f>
        <v>20.65</v>
      </c>
      <c r="Y225">
        <f>('Daily KBOS (2022-3)'!AI225+'Daily KBED (2022-3)'!AI225)/2</f>
        <v>21.65</v>
      </c>
      <c r="Z225">
        <f>('Daily KBOS (2022-3)'!AJ225+'Daily KBED (2022-3)'!AJ225)/2</f>
        <v>22.65</v>
      </c>
      <c r="AA225">
        <f>('Daily KBOS (2022-3)'!AK225+'Daily KBED (2022-3)'!AK225)/2</f>
        <v>23.65</v>
      </c>
      <c r="AB225">
        <f>('Daily KBOS (2022-3)'!AL225+'Daily KBED (2022-3)'!AL225)/2</f>
        <v>24.65</v>
      </c>
      <c r="AC225">
        <f>('Daily KBOS (2022-3)'!AM225+'Daily KBED (2022-3)'!AM225)/2</f>
        <v>25.65</v>
      </c>
      <c r="AD225">
        <f>('Daily KBOS (2022-3)'!AN225+'Daily KBED (2022-3)'!AN225)/2</f>
        <v>26.65</v>
      </c>
      <c r="AE225">
        <f>('Daily KBOS (2022-3)'!AO225+'Daily KBED (2022-3)'!AO225)/2</f>
        <v>27.65</v>
      </c>
      <c r="AF225">
        <f>('Daily KBOS (2022-3)'!AP225+'Daily KBED (2022-3)'!AP225)/2</f>
        <v>28.65</v>
      </c>
      <c r="AG225">
        <f>('Daily KBOS (2022-3)'!AQ225+'Daily KBED (2022-3)'!AQ225)/2</f>
        <v>29.65</v>
      </c>
      <c r="AH225">
        <f>('Daily KBOS (2022-3)'!AR225+'Daily KBED (2022-3)'!AR225)/2</f>
        <v>30.65</v>
      </c>
    </row>
    <row r="226" spans="1:34" x14ac:dyDescent="0.25">
      <c r="A226" s="1">
        <v>44992</v>
      </c>
      <c r="B226">
        <f>('Daily KBOS (2022-3)'!B226+'Daily KBED (2022-3)'!B226)/2</f>
        <v>5.35</v>
      </c>
      <c r="C226">
        <f>('Daily KBOS (2022-3)'!C226+'Daily KBED (2022-3)'!C226)/2</f>
        <v>6.35</v>
      </c>
      <c r="D226">
        <f>('Daily KBOS (2022-3)'!D226+'Daily KBED (2022-3)'!D226)/2</f>
        <v>7.35</v>
      </c>
      <c r="E226">
        <f>('Daily KBOS (2022-3)'!E226+'Daily KBED (2022-3)'!E226)/2</f>
        <v>8.35</v>
      </c>
      <c r="F226">
        <f>('Daily KBOS (2022-3)'!F226+'Daily KBED (2022-3)'!F226)/2</f>
        <v>9.35</v>
      </c>
      <c r="G226">
        <f>('Daily KBOS (2022-3)'!G226+'Daily KBED (2022-3)'!G226)/2</f>
        <v>10.35</v>
      </c>
      <c r="H226">
        <f>('Daily KBOS (2022-3)'!H226+'Daily KBED (2022-3)'!H226)/2</f>
        <v>11.35</v>
      </c>
      <c r="I226">
        <f>('Daily KBOS (2022-3)'!I226+'Daily KBED (2022-3)'!I226)/2</f>
        <v>12.35</v>
      </c>
      <c r="J226">
        <f>('Daily KBOS (2022-3)'!J226+'Daily KBED (2022-3)'!J226)/2</f>
        <v>13.35</v>
      </c>
      <c r="K226">
        <f>('Daily KBOS (2022-3)'!K226+'Daily KBED (2022-3)'!K226)/2</f>
        <v>14.35</v>
      </c>
      <c r="L226">
        <f>('Daily KBOS (2022-3)'!L226+'Daily KBED (2022-3)'!L226)/2</f>
        <v>15.350000000000001</v>
      </c>
      <c r="M226">
        <f>('Daily KBOS (2022-3)'!M226+'Daily KBED (2022-3)'!M226)/2</f>
        <v>16.350000000000001</v>
      </c>
      <c r="N226">
        <f>('Daily KBOS (2022-3)'!N226+'Daily KBED (2022-3)'!N226)/2</f>
        <v>17.350000000000001</v>
      </c>
      <c r="O226">
        <f>('Daily KBOS (2022-3)'!T226+'Daily KBED (2022-3)'!T226)/2</f>
        <v>18.350000000000001</v>
      </c>
      <c r="P226">
        <f>('Daily KBOS (2022-3)'!U226+'Daily KBED (2022-3)'!U226)/2</f>
        <v>19.350000000000001</v>
      </c>
      <c r="Q226">
        <f>('Daily KBOS (2022-3)'!V226+'Daily KBED (2022-3)'!V226)/2</f>
        <v>20.350000000000001</v>
      </c>
      <c r="R226">
        <f>('Daily KBOS (2022-3)'!W226+'Daily KBED (2022-3)'!W226)/2</f>
        <v>21.35</v>
      </c>
      <c r="S226">
        <f>('Daily KBOS (2022-3)'!X226+'Daily KBED (2022-3)'!X226)/2</f>
        <v>22.35</v>
      </c>
      <c r="T226">
        <f>('Daily KBOS (2022-3)'!Y226+'Daily KBED (2022-3)'!Y226)/2</f>
        <v>23.35</v>
      </c>
      <c r="U226">
        <f>('Daily KBOS (2022-3)'!Z226+'Daily KBED (2022-3)'!Z226)/2</f>
        <v>24.35</v>
      </c>
      <c r="V226">
        <f>('Daily KBOS (2022-3)'!AA226+'Daily KBED (2022-3)'!AA226)/2</f>
        <v>25.35</v>
      </c>
      <c r="W226">
        <f>('Daily KBOS (2022-3)'!AG226+'Daily KBED (2022-3)'!AG226)/2</f>
        <v>26.35</v>
      </c>
      <c r="X226">
        <f>('Daily KBOS (2022-3)'!AH226+'Daily KBED (2022-3)'!AH226)/2</f>
        <v>27.35</v>
      </c>
      <c r="Y226">
        <f>('Daily KBOS (2022-3)'!AI226+'Daily KBED (2022-3)'!AI226)/2</f>
        <v>28.35</v>
      </c>
      <c r="Z226">
        <f>('Daily KBOS (2022-3)'!AJ226+'Daily KBED (2022-3)'!AJ226)/2</f>
        <v>29.35</v>
      </c>
      <c r="AA226">
        <f>('Daily KBOS (2022-3)'!AK226+'Daily KBED (2022-3)'!AK226)/2</f>
        <v>30.35</v>
      </c>
      <c r="AB226">
        <f>('Daily KBOS (2022-3)'!AL226+'Daily KBED (2022-3)'!AL226)/2</f>
        <v>31.35</v>
      </c>
      <c r="AC226">
        <f>('Daily KBOS (2022-3)'!AM226+'Daily KBED (2022-3)'!AM226)/2</f>
        <v>32.35</v>
      </c>
      <c r="AD226">
        <f>('Daily KBOS (2022-3)'!AN226+'Daily KBED (2022-3)'!AN226)/2</f>
        <v>33.35</v>
      </c>
      <c r="AE226">
        <f>('Daily KBOS (2022-3)'!AO226+'Daily KBED (2022-3)'!AO226)/2</f>
        <v>34.35</v>
      </c>
      <c r="AF226">
        <f>('Daily KBOS (2022-3)'!AP226+'Daily KBED (2022-3)'!AP226)/2</f>
        <v>35.35</v>
      </c>
      <c r="AG226">
        <f>('Daily KBOS (2022-3)'!AQ226+'Daily KBED (2022-3)'!AQ226)/2</f>
        <v>36.35</v>
      </c>
      <c r="AH226">
        <f>('Daily KBOS (2022-3)'!AR226+'Daily KBED (2022-3)'!AR226)/2</f>
        <v>37.35</v>
      </c>
    </row>
    <row r="227" spans="1:34" x14ac:dyDescent="0.25">
      <c r="A227" s="1">
        <v>44993</v>
      </c>
      <c r="B227">
        <f>('Daily KBOS (2022-3)'!B227+'Daily KBED (2022-3)'!B227)/2</f>
        <v>3.3499999999999996</v>
      </c>
      <c r="C227">
        <f>('Daily KBOS (2022-3)'!C227+'Daily KBED (2022-3)'!C227)/2</f>
        <v>3.9</v>
      </c>
      <c r="D227">
        <f>('Daily KBOS (2022-3)'!D227+'Daily KBED (2022-3)'!D227)/2</f>
        <v>4.5</v>
      </c>
      <c r="E227">
        <f>('Daily KBOS (2022-3)'!E227+'Daily KBED (2022-3)'!E227)/2</f>
        <v>5.15</v>
      </c>
      <c r="F227">
        <f>('Daily KBOS (2022-3)'!F227+'Daily KBED (2022-3)'!F227)/2</f>
        <v>5.85</v>
      </c>
      <c r="G227">
        <f>('Daily KBOS (2022-3)'!G227+'Daily KBED (2022-3)'!G227)/2</f>
        <v>6.6</v>
      </c>
      <c r="H227">
        <f>('Daily KBOS (2022-3)'!H227+'Daily KBED (2022-3)'!H227)/2</f>
        <v>7.4499999999999993</v>
      </c>
      <c r="I227">
        <f>('Daily KBOS (2022-3)'!I227+'Daily KBED (2022-3)'!I227)/2</f>
        <v>8.3000000000000007</v>
      </c>
      <c r="J227">
        <f>('Daily KBOS (2022-3)'!J227+'Daily KBED (2022-3)'!J227)/2</f>
        <v>9.1499999999999986</v>
      </c>
      <c r="K227">
        <f>('Daily KBOS (2022-3)'!K227+'Daily KBED (2022-3)'!K227)/2</f>
        <v>10.149999999999999</v>
      </c>
      <c r="L227">
        <f>('Daily KBOS (2022-3)'!L227+'Daily KBED (2022-3)'!L227)/2</f>
        <v>11.149999999999999</v>
      </c>
      <c r="M227">
        <f>('Daily KBOS (2022-3)'!M227+'Daily KBED (2022-3)'!M227)/2</f>
        <v>12.149999999999999</v>
      </c>
      <c r="N227">
        <f>('Daily KBOS (2022-3)'!N227+'Daily KBED (2022-3)'!N227)/2</f>
        <v>13.149999999999999</v>
      </c>
      <c r="O227">
        <f>('Daily KBOS (2022-3)'!T227+'Daily KBED (2022-3)'!T227)/2</f>
        <v>14.149999999999999</v>
      </c>
      <c r="P227">
        <f>('Daily KBOS (2022-3)'!U227+'Daily KBED (2022-3)'!U227)/2</f>
        <v>15.149999999999999</v>
      </c>
      <c r="Q227">
        <f>('Daily KBOS (2022-3)'!V227+'Daily KBED (2022-3)'!V227)/2</f>
        <v>16.149999999999999</v>
      </c>
      <c r="R227">
        <f>('Daily KBOS (2022-3)'!W227+'Daily KBED (2022-3)'!W227)/2</f>
        <v>17.149999999999999</v>
      </c>
      <c r="S227">
        <f>('Daily KBOS (2022-3)'!X227+'Daily KBED (2022-3)'!X227)/2</f>
        <v>18.149999999999999</v>
      </c>
      <c r="T227">
        <f>('Daily KBOS (2022-3)'!Y227+'Daily KBED (2022-3)'!Y227)/2</f>
        <v>19.149999999999999</v>
      </c>
      <c r="U227">
        <f>('Daily KBOS (2022-3)'!Z227+'Daily KBED (2022-3)'!Z227)/2</f>
        <v>20.149999999999999</v>
      </c>
      <c r="V227">
        <f>('Daily KBOS (2022-3)'!AA227+'Daily KBED (2022-3)'!AA227)/2</f>
        <v>21.15</v>
      </c>
      <c r="W227">
        <f>('Daily KBOS (2022-3)'!AG227+'Daily KBED (2022-3)'!AG227)/2</f>
        <v>22.15</v>
      </c>
      <c r="X227">
        <f>('Daily KBOS (2022-3)'!AH227+'Daily KBED (2022-3)'!AH227)/2</f>
        <v>23.15</v>
      </c>
      <c r="Y227">
        <f>('Daily KBOS (2022-3)'!AI227+'Daily KBED (2022-3)'!AI227)/2</f>
        <v>24.15</v>
      </c>
      <c r="Z227">
        <f>('Daily KBOS (2022-3)'!AJ227+'Daily KBED (2022-3)'!AJ227)/2</f>
        <v>25.15</v>
      </c>
      <c r="AA227">
        <f>('Daily KBOS (2022-3)'!AK227+'Daily KBED (2022-3)'!AK227)/2</f>
        <v>26.15</v>
      </c>
      <c r="AB227">
        <f>('Daily KBOS (2022-3)'!AL227+'Daily KBED (2022-3)'!AL227)/2</f>
        <v>27.15</v>
      </c>
      <c r="AC227">
        <f>('Daily KBOS (2022-3)'!AM227+'Daily KBED (2022-3)'!AM227)/2</f>
        <v>28.15</v>
      </c>
      <c r="AD227">
        <f>('Daily KBOS (2022-3)'!AN227+'Daily KBED (2022-3)'!AN227)/2</f>
        <v>29.15</v>
      </c>
      <c r="AE227">
        <f>('Daily KBOS (2022-3)'!AO227+'Daily KBED (2022-3)'!AO227)/2</f>
        <v>30.15</v>
      </c>
      <c r="AF227">
        <f>('Daily KBOS (2022-3)'!AP227+'Daily KBED (2022-3)'!AP227)/2</f>
        <v>31.15</v>
      </c>
      <c r="AG227">
        <f>('Daily KBOS (2022-3)'!AQ227+'Daily KBED (2022-3)'!AQ227)/2</f>
        <v>32.15</v>
      </c>
      <c r="AH227">
        <f>('Daily KBOS (2022-3)'!AR227+'Daily KBED (2022-3)'!AR227)/2</f>
        <v>33.150000000000006</v>
      </c>
    </row>
    <row r="228" spans="1:34" x14ac:dyDescent="0.25">
      <c r="A228" s="1">
        <v>44994</v>
      </c>
      <c r="B228">
        <f>('Daily KBOS (2022-3)'!B228+'Daily KBED (2022-3)'!B228)/2</f>
        <v>1.6</v>
      </c>
      <c r="C228">
        <f>('Daily KBOS (2022-3)'!C228+'Daily KBED (2022-3)'!C228)/2</f>
        <v>2.1</v>
      </c>
      <c r="D228">
        <f>('Daily KBOS (2022-3)'!D228+'Daily KBED (2022-3)'!D228)/2</f>
        <v>2.7</v>
      </c>
      <c r="E228">
        <f>('Daily KBOS (2022-3)'!E228+'Daily KBED (2022-3)'!E228)/2</f>
        <v>3.4000000000000004</v>
      </c>
      <c r="F228">
        <f>('Daily KBOS (2022-3)'!F228+'Daily KBED (2022-3)'!F228)/2</f>
        <v>4.1500000000000004</v>
      </c>
      <c r="G228">
        <f>('Daily KBOS (2022-3)'!G228+'Daily KBED (2022-3)'!G228)/2</f>
        <v>4.9000000000000004</v>
      </c>
      <c r="H228">
        <f>('Daily KBOS (2022-3)'!H228+'Daily KBED (2022-3)'!H228)/2</f>
        <v>5.7</v>
      </c>
      <c r="I228">
        <f>('Daily KBOS (2022-3)'!I228+'Daily KBED (2022-3)'!I228)/2</f>
        <v>6.5</v>
      </c>
      <c r="J228">
        <f>('Daily KBOS (2022-3)'!J228+'Daily KBED (2022-3)'!J228)/2</f>
        <v>7.35</v>
      </c>
      <c r="K228">
        <f>('Daily KBOS (2022-3)'!K228+'Daily KBED (2022-3)'!K228)/2</f>
        <v>8.25</v>
      </c>
      <c r="L228">
        <f>('Daily KBOS (2022-3)'!L228+'Daily KBED (2022-3)'!L228)/2</f>
        <v>9.1999999999999993</v>
      </c>
      <c r="M228">
        <f>('Daily KBOS (2022-3)'!M228+'Daily KBED (2022-3)'!M228)/2</f>
        <v>10.15</v>
      </c>
      <c r="N228">
        <f>('Daily KBOS (2022-3)'!N228+'Daily KBED (2022-3)'!N228)/2</f>
        <v>11.15</v>
      </c>
      <c r="O228">
        <f>('Daily KBOS (2022-3)'!T228+'Daily KBED (2022-3)'!T228)/2</f>
        <v>12.15</v>
      </c>
      <c r="P228">
        <f>('Daily KBOS (2022-3)'!U228+'Daily KBED (2022-3)'!U228)/2</f>
        <v>13.15</v>
      </c>
      <c r="Q228">
        <f>('Daily KBOS (2022-3)'!V228+'Daily KBED (2022-3)'!V228)/2</f>
        <v>14.15</v>
      </c>
      <c r="R228">
        <f>('Daily KBOS (2022-3)'!W228+'Daily KBED (2022-3)'!W228)/2</f>
        <v>15.15</v>
      </c>
      <c r="S228">
        <f>('Daily KBOS (2022-3)'!X228+'Daily KBED (2022-3)'!X228)/2</f>
        <v>16.149999999999999</v>
      </c>
      <c r="T228">
        <f>('Daily KBOS (2022-3)'!Y228+'Daily KBED (2022-3)'!Y228)/2</f>
        <v>17.149999999999999</v>
      </c>
      <c r="U228">
        <f>('Daily KBOS (2022-3)'!Z228+'Daily KBED (2022-3)'!Z228)/2</f>
        <v>18.149999999999999</v>
      </c>
      <c r="V228">
        <f>('Daily KBOS (2022-3)'!AA228+'Daily KBED (2022-3)'!AA228)/2</f>
        <v>19.149999999999999</v>
      </c>
      <c r="W228">
        <f>('Daily KBOS (2022-3)'!AG228+'Daily KBED (2022-3)'!AG228)/2</f>
        <v>20.149999999999999</v>
      </c>
      <c r="X228">
        <f>('Daily KBOS (2022-3)'!AH228+'Daily KBED (2022-3)'!AH228)/2</f>
        <v>21.15</v>
      </c>
      <c r="Y228">
        <f>('Daily KBOS (2022-3)'!AI228+'Daily KBED (2022-3)'!AI228)/2</f>
        <v>22.15</v>
      </c>
      <c r="Z228">
        <f>('Daily KBOS (2022-3)'!AJ228+'Daily KBED (2022-3)'!AJ228)/2</f>
        <v>23.15</v>
      </c>
      <c r="AA228">
        <f>('Daily KBOS (2022-3)'!AK228+'Daily KBED (2022-3)'!AK228)/2</f>
        <v>24.15</v>
      </c>
      <c r="AB228">
        <f>('Daily KBOS (2022-3)'!AL228+'Daily KBED (2022-3)'!AL228)/2</f>
        <v>25.15</v>
      </c>
      <c r="AC228">
        <f>('Daily KBOS (2022-3)'!AM228+'Daily KBED (2022-3)'!AM228)/2</f>
        <v>26.15</v>
      </c>
      <c r="AD228">
        <f>('Daily KBOS (2022-3)'!AN228+'Daily KBED (2022-3)'!AN228)/2</f>
        <v>27.15</v>
      </c>
      <c r="AE228">
        <f>('Daily KBOS (2022-3)'!AO228+'Daily KBED (2022-3)'!AO228)/2</f>
        <v>28.15</v>
      </c>
      <c r="AF228">
        <f>('Daily KBOS (2022-3)'!AP228+'Daily KBED (2022-3)'!AP228)/2</f>
        <v>29.15</v>
      </c>
      <c r="AG228">
        <f>('Daily KBOS (2022-3)'!AQ228+'Daily KBED (2022-3)'!AQ228)/2</f>
        <v>30.15</v>
      </c>
      <c r="AH228">
        <f>('Daily KBOS (2022-3)'!AR228+'Daily KBED (2022-3)'!AR228)/2</f>
        <v>31.15</v>
      </c>
    </row>
    <row r="229" spans="1:34" x14ac:dyDescent="0.25">
      <c r="A229" s="1">
        <v>44995</v>
      </c>
      <c r="B229">
        <f>('Daily KBOS (2022-3)'!B229+'Daily KBED (2022-3)'!B229)/2</f>
        <v>2.95</v>
      </c>
      <c r="C229">
        <f>('Daily KBOS (2022-3)'!C229+'Daily KBED (2022-3)'!C229)/2</f>
        <v>3.35</v>
      </c>
      <c r="D229">
        <f>('Daily KBOS (2022-3)'!D229+'Daily KBED (2022-3)'!D229)/2</f>
        <v>4</v>
      </c>
      <c r="E229">
        <f>('Daily KBOS (2022-3)'!E229+'Daily KBED (2022-3)'!E229)/2</f>
        <v>4.6500000000000004</v>
      </c>
      <c r="F229">
        <f>('Daily KBOS (2022-3)'!F229+'Daily KBED (2022-3)'!F229)/2</f>
        <v>5.35</v>
      </c>
      <c r="G229">
        <f>('Daily KBOS (2022-3)'!G229+'Daily KBED (2022-3)'!G229)/2</f>
        <v>6.0500000000000007</v>
      </c>
      <c r="H229">
        <f>('Daily KBOS (2022-3)'!H229+'Daily KBED (2022-3)'!H229)/2</f>
        <v>6.8</v>
      </c>
      <c r="I229">
        <f>('Daily KBOS (2022-3)'!I229+'Daily KBED (2022-3)'!I229)/2</f>
        <v>7.6</v>
      </c>
      <c r="J229">
        <f>('Daily KBOS (2022-3)'!J229+'Daily KBED (2022-3)'!J229)/2</f>
        <v>8.4</v>
      </c>
      <c r="K229">
        <f>('Daily KBOS (2022-3)'!K229+'Daily KBED (2022-3)'!K229)/2</f>
        <v>9.25</v>
      </c>
      <c r="L229">
        <f>('Daily KBOS (2022-3)'!L229+'Daily KBED (2022-3)'!L229)/2</f>
        <v>10.199999999999999</v>
      </c>
      <c r="M229">
        <f>('Daily KBOS (2022-3)'!M229+'Daily KBED (2022-3)'!M229)/2</f>
        <v>11.15</v>
      </c>
      <c r="N229">
        <f>('Daily KBOS (2022-3)'!N229+'Daily KBED (2022-3)'!N229)/2</f>
        <v>12.15</v>
      </c>
      <c r="O229">
        <f>('Daily KBOS (2022-3)'!T229+'Daily KBED (2022-3)'!T229)/2</f>
        <v>13.15</v>
      </c>
      <c r="P229">
        <f>('Daily KBOS (2022-3)'!U229+'Daily KBED (2022-3)'!U229)/2</f>
        <v>14.15</v>
      </c>
      <c r="Q229">
        <f>('Daily KBOS (2022-3)'!V229+'Daily KBED (2022-3)'!V229)/2</f>
        <v>15.15</v>
      </c>
      <c r="R229">
        <f>('Daily KBOS (2022-3)'!W229+'Daily KBED (2022-3)'!W229)/2</f>
        <v>16.149999999999999</v>
      </c>
      <c r="S229">
        <f>('Daily KBOS (2022-3)'!X229+'Daily KBED (2022-3)'!X229)/2</f>
        <v>17.149999999999999</v>
      </c>
      <c r="T229">
        <f>('Daily KBOS (2022-3)'!Y229+'Daily KBED (2022-3)'!Y229)/2</f>
        <v>18.149999999999999</v>
      </c>
      <c r="U229">
        <f>('Daily KBOS (2022-3)'!Z229+'Daily KBED (2022-3)'!Z229)/2</f>
        <v>19.149999999999999</v>
      </c>
      <c r="V229">
        <f>('Daily KBOS (2022-3)'!AA229+'Daily KBED (2022-3)'!AA229)/2</f>
        <v>20.149999999999999</v>
      </c>
      <c r="W229">
        <f>('Daily KBOS (2022-3)'!AG229+'Daily KBED (2022-3)'!AG229)/2</f>
        <v>21.15</v>
      </c>
      <c r="X229">
        <f>('Daily KBOS (2022-3)'!AH229+'Daily KBED (2022-3)'!AH229)/2</f>
        <v>22.15</v>
      </c>
      <c r="Y229">
        <f>('Daily KBOS (2022-3)'!AI229+'Daily KBED (2022-3)'!AI229)/2</f>
        <v>23.15</v>
      </c>
      <c r="Z229">
        <f>('Daily KBOS (2022-3)'!AJ229+'Daily KBED (2022-3)'!AJ229)/2</f>
        <v>24.15</v>
      </c>
      <c r="AA229">
        <f>('Daily KBOS (2022-3)'!AK229+'Daily KBED (2022-3)'!AK229)/2</f>
        <v>25.15</v>
      </c>
      <c r="AB229">
        <f>('Daily KBOS (2022-3)'!AL229+'Daily KBED (2022-3)'!AL229)/2</f>
        <v>26.15</v>
      </c>
      <c r="AC229">
        <f>('Daily KBOS (2022-3)'!AM229+'Daily KBED (2022-3)'!AM229)/2</f>
        <v>27.15</v>
      </c>
      <c r="AD229">
        <f>('Daily KBOS (2022-3)'!AN229+'Daily KBED (2022-3)'!AN229)/2</f>
        <v>28.15</v>
      </c>
      <c r="AE229">
        <f>('Daily KBOS (2022-3)'!AO229+'Daily KBED (2022-3)'!AO229)/2</f>
        <v>29.15</v>
      </c>
      <c r="AF229">
        <f>('Daily KBOS (2022-3)'!AP229+'Daily KBED (2022-3)'!AP229)/2</f>
        <v>30.15</v>
      </c>
      <c r="AG229">
        <f>('Daily KBOS (2022-3)'!AQ229+'Daily KBED (2022-3)'!AQ229)/2</f>
        <v>31.15</v>
      </c>
      <c r="AH229">
        <f>('Daily KBOS (2022-3)'!AR229+'Daily KBED (2022-3)'!AR229)/2</f>
        <v>32.15</v>
      </c>
    </row>
    <row r="230" spans="1:34" x14ac:dyDescent="0.25">
      <c r="A230" s="1">
        <v>44996</v>
      </c>
      <c r="B230">
        <f>('Daily KBOS (2022-3)'!B230+'Daily KBED (2022-3)'!B230)/2</f>
        <v>2.1</v>
      </c>
      <c r="C230">
        <f>('Daily KBOS (2022-3)'!C230+'Daily KBED (2022-3)'!C230)/2</f>
        <v>2.9</v>
      </c>
      <c r="D230">
        <f>('Daily KBOS (2022-3)'!D230+'Daily KBED (2022-3)'!D230)/2</f>
        <v>3.9</v>
      </c>
      <c r="E230">
        <f>('Daily KBOS (2022-3)'!E230+'Daily KBED (2022-3)'!E230)/2</f>
        <v>4.9000000000000004</v>
      </c>
      <c r="F230">
        <f>('Daily KBOS (2022-3)'!F230+'Daily KBED (2022-3)'!F230)/2</f>
        <v>5.9</v>
      </c>
      <c r="G230">
        <f>('Daily KBOS (2022-3)'!G230+'Daily KBED (2022-3)'!G230)/2</f>
        <v>6.9</v>
      </c>
      <c r="H230">
        <f>('Daily KBOS (2022-3)'!H230+'Daily KBED (2022-3)'!H230)/2</f>
        <v>7.9</v>
      </c>
      <c r="I230">
        <f>('Daily KBOS (2022-3)'!I230+'Daily KBED (2022-3)'!I230)/2</f>
        <v>8.9</v>
      </c>
      <c r="J230">
        <f>('Daily KBOS (2022-3)'!J230+'Daily KBED (2022-3)'!J230)/2</f>
        <v>9.9</v>
      </c>
      <c r="K230">
        <f>('Daily KBOS (2022-3)'!K230+'Daily KBED (2022-3)'!K230)/2</f>
        <v>10.9</v>
      </c>
      <c r="L230">
        <f>('Daily KBOS (2022-3)'!L230+'Daily KBED (2022-3)'!L230)/2</f>
        <v>11.9</v>
      </c>
      <c r="M230">
        <f>('Daily KBOS (2022-3)'!M230+'Daily KBED (2022-3)'!M230)/2</f>
        <v>12.9</v>
      </c>
      <c r="N230">
        <f>('Daily KBOS (2022-3)'!N230+'Daily KBED (2022-3)'!N230)/2</f>
        <v>13.9</v>
      </c>
      <c r="O230">
        <f>('Daily KBOS (2022-3)'!T230+'Daily KBED (2022-3)'!T230)/2</f>
        <v>14.9</v>
      </c>
      <c r="P230">
        <f>('Daily KBOS (2022-3)'!U230+'Daily KBED (2022-3)'!U230)/2</f>
        <v>15.9</v>
      </c>
      <c r="Q230">
        <f>('Daily KBOS (2022-3)'!V230+'Daily KBED (2022-3)'!V230)/2</f>
        <v>16.899999999999999</v>
      </c>
      <c r="R230">
        <f>('Daily KBOS (2022-3)'!W230+'Daily KBED (2022-3)'!W230)/2</f>
        <v>17.899999999999999</v>
      </c>
      <c r="S230">
        <f>('Daily KBOS (2022-3)'!X230+'Daily KBED (2022-3)'!X230)/2</f>
        <v>18.899999999999999</v>
      </c>
      <c r="T230">
        <f>('Daily KBOS (2022-3)'!Y230+'Daily KBED (2022-3)'!Y230)/2</f>
        <v>19.899999999999999</v>
      </c>
      <c r="U230">
        <f>('Daily KBOS (2022-3)'!Z230+'Daily KBED (2022-3)'!Z230)/2</f>
        <v>20.9</v>
      </c>
      <c r="V230">
        <f>('Daily KBOS (2022-3)'!AA230+'Daily KBED (2022-3)'!AA230)/2</f>
        <v>21.9</v>
      </c>
      <c r="W230">
        <f>('Daily KBOS (2022-3)'!AG230+'Daily KBED (2022-3)'!AG230)/2</f>
        <v>22.9</v>
      </c>
      <c r="X230">
        <f>('Daily KBOS (2022-3)'!AH230+'Daily KBED (2022-3)'!AH230)/2</f>
        <v>23.9</v>
      </c>
      <c r="Y230">
        <f>('Daily KBOS (2022-3)'!AI230+'Daily KBED (2022-3)'!AI230)/2</f>
        <v>24.9</v>
      </c>
      <c r="Z230">
        <f>('Daily KBOS (2022-3)'!AJ230+'Daily KBED (2022-3)'!AJ230)/2</f>
        <v>25.9</v>
      </c>
      <c r="AA230">
        <f>('Daily KBOS (2022-3)'!AK230+'Daily KBED (2022-3)'!AK230)/2</f>
        <v>26.9</v>
      </c>
      <c r="AB230">
        <f>('Daily KBOS (2022-3)'!AL230+'Daily KBED (2022-3)'!AL230)/2</f>
        <v>27.9</v>
      </c>
      <c r="AC230">
        <f>('Daily KBOS (2022-3)'!AM230+'Daily KBED (2022-3)'!AM230)/2</f>
        <v>28.9</v>
      </c>
      <c r="AD230">
        <f>('Daily KBOS (2022-3)'!AN230+'Daily KBED (2022-3)'!AN230)/2</f>
        <v>29.9</v>
      </c>
      <c r="AE230">
        <f>('Daily KBOS (2022-3)'!AO230+'Daily KBED (2022-3)'!AO230)/2</f>
        <v>30.9</v>
      </c>
      <c r="AF230">
        <f>('Daily KBOS (2022-3)'!AP230+'Daily KBED (2022-3)'!AP230)/2</f>
        <v>31.9</v>
      </c>
      <c r="AG230">
        <f>('Daily KBOS (2022-3)'!AQ230+'Daily KBED (2022-3)'!AQ230)/2</f>
        <v>32.9</v>
      </c>
      <c r="AH230">
        <f>('Daily KBOS (2022-3)'!AR230+'Daily KBED (2022-3)'!AR230)/2</f>
        <v>33.9</v>
      </c>
    </row>
    <row r="231" spans="1:34" x14ac:dyDescent="0.25">
      <c r="A231" s="1">
        <v>44997</v>
      </c>
      <c r="B231">
        <f>('Daily KBOS (2022-3)'!B231+'Daily KBED (2022-3)'!B231)/2</f>
        <v>3.2</v>
      </c>
      <c r="C231">
        <f>('Daily KBOS (2022-3)'!C231+'Daily KBED (2022-3)'!C231)/2</f>
        <v>3.85</v>
      </c>
      <c r="D231">
        <f>('Daily KBOS (2022-3)'!D231+'Daily KBED (2022-3)'!D231)/2</f>
        <v>4.5999999999999996</v>
      </c>
      <c r="E231">
        <f>('Daily KBOS (2022-3)'!E231+'Daily KBED (2022-3)'!E231)/2</f>
        <v>5.4</v>
      </c>
      <c r="F231">
        <f>('Daily KBOS (2022-3)'!F231+'Daily KBED (2022-3)'!F231)/2</f>
        <v>6.3</v>
      </c>
      <c r="G231">
        <f>('Daily KBOS (2022-3)'!G231+'Daily KBED (2022-3)'!G231)/2</f>
        <v>7.1</v>
      </c>
      <c r="H231">
        <f>('Daily KBOS (2022-3)'!H231+'Daily KBED (2022-3)'!H231)/2</f>
        <v>8</v>
      </c>
      <c r="I231">
        <f>('Daily KBOS (2022-3)'!I231+'Daily KBED (2022-3)'!I231)/2</f>
        <v>8.9</v>
      </c>
      <c r="J231">
        <f>('Daily KBOS (2022-3)'!J231+'Daily KBED (2022-3)'!J231)/2</f>
        <v>9.8500000000000014</v>
      </c>
      <c r="K231">
        <f>('Daily KBOS (2022-3)'!K231+'Daily KBED (2022-3)'!K231)/2</f>
        <v>10.850000000000001</v>
      </c>
      <c r="L231">
        <f>('Daily KBOS (2022-3)'!L231+'Daily KBED (2022-3)'!L231)/2</f>
        <v>11.75</v>
      </c>
      <c r="M231">
        <f>('Daily KBOS (2022-3)'!M231+'Daily KBED (2022-3)'!M231)/2</f>
        <v>12.75</v>
      </c>
      <c r="N231">
        <f>('Daily KBOS (2022-3)'!N231+'Daily KBED (2022-3)'!N231)/2</f>
        <v>13.649999999999999</v>
      </c>
      <c r="O231">
        <f>('Daily KBOS (2022-3)'!T231+'Daily KBED (2022-3)'!T231)/2</f>
        <v>14.649999999999999</v>
      </c>
      <c r="P231">
        <f>('Daily KBOS (2022-3)'!U231+'Daily KBED (2022-3)'!U231)/2</f>
        <v>15.6</v>
      </c>
      <c r="Q231">
        <f>('Daily KBOS (2022-3)'!V231+'Daily KBED (2022-3)'!V231)/2</f>
        <v>16.55</v>
      </c>
      <c r="R231">
        <f>('Daily KBOS (2022-3)'!W231+'Daily KBED (2022-3)'!W231)/2</f>
        <v>17.55</v>
      </c>
      <c r="S231">
        <f>('Daily KBOS (2022-3)'!X231+'Daily KBED (2022-3)'!X231)/2</f>
        <v>18.45</v>
      </c>
      <c r="T231">
        <f>('Daily KBOS (2022-3)'!Y231+'Daily KBED (2022-3)'!Y231)/2</f>
        <v>19.45</v>
      </c>
      <c r="U231">
        <f>('Daily KBOS (2022-3)'!Z231+'Daily KBED (2022-3)'!Z231)/2</f>
        <v>20.350000000000001</v>
      </c>
      <c r="V231">
        <f>('Daily KBOS (2022-3)'!AA231+'Daily KBED (2022-3)'!AA231)/2</f>
        <v>21.35</v>
      </c>
      <c r="W231">
        <f>('Daily KBOS (2022-3)'!AG231+'Daily KBED (2022-3)'!AG231)/2</f>
        <v>22.35</v>
      </c>
      <c r="X231">
        <f>('Daily KBOS (2022-3)'!AH231+'Daily KBED (2022-3)'!AH231)/2</f>
        <v>23.25</v>
      </c>
      <c r="Y231">
        <f>('Daily KBOS (2022-3)'!AI231+'Daily KBED (2022-3)'!AI231)/2</f>
        <v>24.25</v>
      </c>
      <c r="Z231">
        <f>('Daily KBOS (2022-3)'!AJ231+'Daily KBED (2022-3)'!AJ231)/2</f>
        <v>25.15</v>
      </c>
      <c r="AA231">
        <f>('Daily KBOS (2022-3)'!AK231+'Daily KBED (2022-3)'!AK231)/2</f>
        <v>26.15</v>
      </c>
      <c r="AB231">
        <f>('Daily KBOS (2022-3)'!AL231+'Daily KBED (2022-3)'!AL231)/2</f>
        <v>27.1</v>
      </c>
      <c r="AC231">
        <f>('Daily KBOS (2022-3)'!AM231+'Daily KBED (2022-3)'!AM231)/2</f>
        <v>28.05</v>
      </c>
      <c r="AD231">
        <f>('Daily KBOS (2022-3)'!AN231+'Daily KBED (2022-3)'!AN231)/2</f>
        <v>29.05</v>
      </c>
      <c r="AE231">
        <f>('Daily KBOS (2022-3)'!AO231+'Daily KBED (2022-3)'!AO231)/2</f>
        <v>29.95</v>
      </c>
      <c r="AF231">
        <f>('Daily KBOS (2022-3)'!AP231+'Daily KBED (2022-3)'!AP231)/2</f>
        <v>30.95</v>
      </c>
      <c r="AG231">
        <f>('Daily KBOS (2022-3)'!AQ231+'Daily KBED (2022-3)'!AQ231)/2</f>
        <v>31.85</v>
      </c>
      <c r="AH231">
        <f>('Daily KBOS (2022-3)'!AR231+'Daily KBED (2022-3)'!AR231)/2</f>
        <v>32.849999999999994</v>
      </c>
    </row>
    <row r="232" spans="1:34" x14ac:dyDescent="0.25">
      <c r="A232" s="1">
        <v>44998</v>
      </c>
      <c r="B232">
        <f>('Daily KBOS (2022-3)'!B232+'Daily KBED (2022-3)'!B232)/2</f>
        <v>1.5</v>
      </c>
      <c r="C232">
        <f>('Daily KBOS (2022-3)'!C232+'Daily KBED (2022-3)'!C232)/2</f>
        <v>2.0499999999999998</v>
      </c>
      <c r="D232">
        <f>('Daily KBOS (2022-3)'!D232+'Daily KBED (2022-3)'!D232)/2</f>
        <v>2.75</v>
      </c>
      <c r="E232">
        <f>('Daily KBOS (2022-3)'!E232+'Daily KBED (2022-3)'!E232)/2</f>
        <v>3.6500000000000004</v>
      </c>
      <c r="F232">
        <f>('Daily KBOS (2022-3)'!F232+'Daily KBED (2022-3)'!F232)/2</f>
        <v>4.5999999999999996</v>
      </c>
      <c r="G232">
        <f>('Daily KBOS (2022-3)'!G232+'Daily KBED (2022-3)'!G232)/2</f>
        <v>5.55</v>
      </c>
      <c r="H232">
        <f>('Daily KBOS (2022-3)'!H232+'Daily KBED (2022-3)'!H232)/2</f>
        <v>6.55</v>
      </c>
      <c r="I232">
        <f>('Daily KBOS (2022-3)'!I232+'Daily KBED (2022-3)'!I232)/2</f>
        <v>7.55</v>
      </c>
      <c r="J232">
        <f>('Daily KBOS (2022-3)'!J232+'Daily KBED (2022-3)'!J232)/2</f>
        <v>8.5500000000000007</v>
      </c>
      <c r="K232">
        <f>('Daily KBOS (2022-3)'!K232+'Daily KBED (2022-3)'!K232)/2</f>
        <v>9.5500000000000007</v>
      </c>
      <c r="L232">
        <f>('Daily KBOS (2022-3)'!L232+'Daily KBED (2022-3)'!L232)/2</f>
        <v>10.55</v>
      </c>
      <c r="M232">
        <f>('Daily KBOS (2022-3)'!M232+'Daily KBED (2022-3)'!M232)/2</f>
        <v>11.55</v>
      </c>
      <c r="N232">
        <f>('Daily KBOS (2022-3)'!N232+'Daily KBED (2022-3)'!N232)/2</f>
        <v>12.55</v>
      </c>
      <c r="O232">
        <f>('Daily KBOS (2022-3)'!T232+'Daily KBED (2022-3)'!T232)/2</f>
        <v>13.55</v>
      </c>
      <c r="P232">
        <f>('Daily KBOS (2022-3)'!U232+'Daily KBED (2022-3)'!U232)/2</f>
        <v>14.55</v>
      </c>
      <c r="Q232">
        <f>('Daily KBOS (2022-3)'!V232+'Daily KBED (2022-3)'!V232)/2</f>
        <v>15.55</v>
      </c>
      <c r="R232">
        <f>('Daily KBOS (2022-3)'!W232+'Daily KBED (2022-3)'!W232)/2</f>
        <v>16.55</v>
      </c>
      <c r="S232">
        <f>('Daily KBOS (2022-3)'!X232+'Daily KBED (2022-3)'!X232)/2</f>
        <v>17.55</v>
      </c>
      <c r="T232">
        <f>('Daily KBOS (2022-3)'!Y232+'Daily KBED (2022-3)'!Y232)/2</f>
        <v>18.55</v>
      </c>
      <c r="U232">
        <f>('Daily KBOS (2022-3)'!Z232+'Daily KBED (2022-3)'!Z232)/2</f>
        <v>19.55</v>
      </c>
      <c r="V232">
        <f>('Daily KBOS (2022-3)'!AA232+'Daily KBED (2022-3)'!AA232)/2</f>
        <v>20.55</v>
      </c>
      <c r="W232">
        <f>('Daily KBOS (2022-3)'!AG232+'Daily KBED (2022-3)'!AG232)/2</f>
        <v>21.55</v>
      </c>
      <c r="X232">
        <f>('Daily KBOS (2022-3)'!AH232+'Daily KBED (2022-3)'!AH232)/2</f>
        <v>22.55</v>
      </c>
      <c r="Y232">
        <f>('Daily KBOS (2022-3)'!AI232+'Daily KBED (2022-3)'!AI232)/2</f>
        <v>23.55</v>
      </c>
      <c r="Z232">
        <f>('Daily KBOS (2022-3)'!AJ232+'Daily KBED (2022-3)'!AJ232)/2</f>
        <v>24.55</v>
      </c>
      <c r="AA232">
        <f>('Daily KBOS (2022-3)'!AK232+'Daily KBED (2022-3)'!AK232)/2</f>
        <v>25.55</v>
      </c>
      <c r="AB232">
        <f>('Daily KBOS (2022-3)'!AL232+'Daily KBED (2022-3)'!AL232)/2</f>
        <v>26.55</v>
      </c>
      <c r="AC232">
        <f>('Daily KBOS (2022-3)'!AM232+'Daily KBED (2022-3)'!AM232)/2</f>
        <v>27.55</v>
      </c>
      <c r="AD232">
        <f>('Daily KBOS (2022-3)'!AN232+'Daily KBED (2022-3)'!AN232)/2</f>
        <v>28.55</v>
      </c>
      <c r="AE232">
        <f>('Daily KBOS (2022-3)'!AO232+'Daily KBED (2022-3)'!AO232)/2</f>
        <v>29.55</v>
      </c>
      <c r="AF232">
        <f>('Daily KBOS (2022-3)'!AP232+'Daily KBED (2022-3)'!AP232)/2</f>
        <v>30.55</v>
      </c>
      <c r="AG232">
        <f>('Daily KBOS (2022-3)'!AQ232+'Daily KBED (2022-3)'!AQ232)/2</f>
        <v>31.55</v>
      </c>
      <c r="AH232">
        <f>('Daily KBOS (2022-3)'!AR232+'Daily KBED (2022-3)'!AR232)/2</f>
        <v>32.549999999999997</v>
      </c>
    </row>
    <row r="233" spans="1:34" x14ac:dyDescent="0.25">
      <c r="A233" s="1">
        <v>44999</v>
      </c>
      <c r="B233">
        <f>('Daily KBOS (2022-3)'!B233+'Daily KBED (2022-3)'!B233)/2</f>
        <v>2.7</v>
      </c>
      <c r="C233">
        <f>('Daily KBOS (2022-3)'!C233+'Daily KBED (2022-3)'!C233)/2</f>
        <v>3.4</v>
      </c>
      <c r="D233">
        <f>('Daily KBOS (2022-3)'!D233+'Daily KBED (2022-3)'!D233)/2</f>
        <v>4.3</v>
      </c>
      <c r="E233">
        <f>('Daily KBOS (2022-3)'!E233+'Daily KBED (2022-3)'!E233)/2</f>
        <v>5.3</v>
      </c>
      <c r="F233">
        <f>('Daily KBOS (2022-3)'!F233+'Daily KBED (2022-3)'!F233)/2</f>
        <v>6.3</v>
      </c>
      <c r="G233">
        <f>('Daily KBOS (2022-3)'!G233+'Daily KBED (2022-3)'!G233)/2</f>
        <v>7.3</v>
      </c>
      <c r="H233">
        <f>('Daily KBOS (2022-3)'!H233+'Daily KBED (2022-3)'!H233)/2</f>
        <v>8.3000000000000007</v>
      </c>
      <c r="I233">
        <f>('Daily KBOS (2022-3)'!I233+'Daily KBED (2022-3)'!I233)/2</f>
        <v>9.3000000000000007</v>
      </c>
      <c r="J233">
        <f>('Daily KBOS (2022-3)'!J233+'Daily KBED (2022-3)'!J233)/2</f>
        <v>10.3</v>
      </c>
      <c r="K233">
        <f>('Daily KBOS (2022-3)'!K233+'Daily KBED (2022-3)'!K233)/2</f>
        <v>11.3</v>
      </c>
      <c r="L233">
        <f>('Daily KBOS (2022-3)'!L233+'Daily KBED (2022-3)'!L233)/2</f>
        <v>12.3</v>
      </c>
      <c r="M233">
        <f>('Daily KBOS (2022-3)'!M233+'Daily KBED (2022-3)'!M233)/2</f>
        <v>13.3</v>
      </c>
      <c r="N233">
        <f>('Daily KBOS (2022-3)'!N233+'Daily KBED (2022-3)'!N233)/2</f>
        <v>14.3</v>
      </c>
      <c r="O233">
        <f>('Daily KBOS (2022-3)'!T233+'Daily KBED (2022-3)'!T233)/2</f>
        <v>15.3</v>
      </c>
      <c r="P233">
        <f>('Daily KBOS (2022-3)'!U233+'Daily KBED (2022-3)'!U233)/2</f>
        <v>16.3</v>
      </c>
      <c r="Q233">
        <f>('Daily KBOS (2022-3)'!V233+'Daily KBED (2022-3)'!V233)/2</f>
        <v>17.3</v>
      </c>
      <c r="R233">
        <f>('Daily KBOS (2022-3)'!W233+'Daily KBED (2022-3)'!W233)/2</f>
        <v>18.3</v>
      </c>
      <c r="S233">
        <f>('Daily KBOS (2022-3)'!X233+'Daily KBED (2022-3)'!X233)/2</f>
        <v>19.3</v>
      </c>
      <c r="T233">
        <f>('Daily KBOS (2022-3)'!Y233+'Daily KBED (2022-3)'!Y233)/2</f>
        <v>20.3</v>
      </c>
      <c r="U233">
        <f>('Daily KBOS (2022-3)'!Z233+'Daily KBED (2022-3)'!Z233)/2</f>
        <v>21.3</v>
      </c>
      <c r="V233">
        <f>('Daily KBOS (2022-3)'!AA233+'Daily KBED (2022-3)'!AA233)/2</f>
        <v>22.3</v>
      </c>
      <c r="W233">
        <f>('Daily KBOS (2022-3)'!AG233+'Daily KBED (2022-3)'!AG233)/2</f>
        <v>23.3</v>
      </c>
      <c r="X233">
        <f>('Daily KBOS (2022-3)'!AH233+'Daily KBED (2022-3)'!AH233)/2</f>
        <v>24.3</v>
      </c>
      <c r="Y233">
        <f>('Daily KBOS (2022-3)'!AI233+'Daily KBED (2022-3)'!AI233)/2</f>
        <v>25.3</v>
      </c>
      <c r="Z233">
        <f>('Daily KBOS (2022-3)'!AJ233+'Daily KBED (2022-3)'!AJ233)/2</f>
        <v>26.3</v>
      </c>
      <c r="AA233">
        <f>('Daily KBOS (2022-3)'!AK233+'Daily KBED (2022-3)'!AK233)/2</f>
        <v>27.3</v>
      </c>
      <c r="AB233">
        <f>('Daily KBOS (2022-3)'!AL233+'Daily KBED (2022-3)'!AL233)/2</f>
        <v>28.3</v>
      </c>
      <c r="AC233">
        <f>('Daily KBOS (2022-3)'!AM233+'Daily KBED (2022-3)'!AM233)/2</f>
        <v>29.3</v>
      </c>
      <c r="AD233">
        <f>('Daily KBOS (2022-3)'!AN233+'Daily KBED (2022-3)'!AN233)/2</f>
        <v>30.3</v>
      </c>
      <c r="AE233">
        <f>('Daily KBOS (2022-3)'!AO233+'Daily KBED (2022-3)'!AO233)/2</f>
        <v>31.3</v>
      </c>
      <c r="AF233">
        <f>('Daily KBOS (2022-3)'!AP233+'Daily KBED (2022-3)'!AP233)/2</f>
        <v>32.299999999999997</v>
      </c>
      <c r="AG233">
        <f>('Daily KBOS (2022-3)'!AQ233+'Daily KBED (2022-3)'!AQ233)/2</f>
        <v>33.299999999999997</v>
      </c>
      <c r="AH233">
        <f>('Daily KBOS (2022-3)'!AR233+'Daily KBED (2022-3)'!AR233)/2</f>
        <v>34.299999999999997</v>
      </c>
    </row>
    <row r="234" spans="1:34" x14ac:dyDescent="0.25">
      <c r="A234" s="1">
        <v>45000</v>
      </c>
      <c r="B234">
        <f>('Daily KBOS (2022-3)'!B234+'Daily KBED (2022-3)'!B234)/2</f>
        <v>2.4000000000000004</v>
      </c>
      <c r="C234">
        <f>('Daily KBOS (2022-3)'!C234+'Daily KBED (2022-3)'!C234)/2</f>
        <v>3.1500000000000004</v>
      </c>
      <c r="D234">
        <f>('Daily KBOS (2022-3)'!D234+'Daily KBED (2022-3)'!D234)/2</f>
        <v>4.05</v>
      </c>
      <c r="E234">
        <f>('Daily KBOS (2022-3)'!E234+'Daily KBED (2022-3)'!E234)/2</f>
        <v>5</v>
      </c>
      <c r="F234">
        <f>('Daily KBOS (2022-3)'!F234+'Daily KBED (2022-3)'!F234)/2</f>
        <v>5.9499999999999993</v>
      </c>
      <c r="G234">
        <f>('Daily KBOS (2022-3)'!G234+'Daily KBED (2022-3)'!G234)/2</f>
        <v>6.9499999999999993</v>
      </c>
      <c r="H234">
        <f>('Daily KBOS (2022-3)'!H234+'Daily KBED (2022-3)'!H234)/2</f>
        <v>7.9499999999999993</v>
      </c>
      <c r="I234">
        <f>('Daily KBOS (2022-3)'!I234+'Daily KBED (2022-3)'!I234)/2</f>
        <v>8.9499999999999993</v>
      </c>
      <c r="J234">
        <f>('Daily KBOS (2022-3)'!J234+'Daily KBED (2022-3)'!J234)/2</f>
        <v>9.9499999999999993</v>
      </c>
      <c r="K234">
        <f>('Daily KBOS (2022-3)'!K234+'Daily KBED (2022-3)'!K234)/2</f>
        <v>10.95</v>
      </c>
      <c r="L234">
        <f>('Daily KBOS (2022-3)'!L234+'Daily KBED (2022-3)'!L234)/2</f>
        <v>11.95</v>
      </c>
      <c r="M234">
        <f>('Daily KBOS (2022-3)'!M234+'Daily KBED (2022-3)'!M234)/2</f>
        <v>12.95</v>
      </c>
      <c r="N234">
        <f>('Daily KBOS (2022-3)'!N234+'Daily KBED (2022-3)'!N234)/2</f>
        <v>13.95</v>
      </c>
      <c r="O234">
        <f>('Daily KBOS (2022-3)'!T234+'Daily KBED (2022-3)'!T234)/2</f>
        <v>14.95</v>
      </c>
      <c r="P234">
        <f>('Daily KBOS (2022-3)'!U234+'Daily KBED (2022-3)'!U234)/2</f>
        <v>15.950000000000001</v>
      </c>
      <c r="Q234">
        <f>('Daily KBOS (2022-3)'!V234+'Daily KBED (2022-3)'!V234)/2</f>
        <v>16.950000000000003</v>
      </c>
      <c r="R234">
        <f>('Daily KBOS (2022-3)'!W234+'Daily KBED (2022-3)'!W234)/2</f>
        <v>17.950000000000003</v>
      </c>
      <c r="S234">
        <f>('Daily KBOS (2022-3)'!X234+'Daily KBED (2022-3)'!X234)/2</f>
        <v>18.950000000000003</v>
      </c>
      <c r="T234">
        <f>('Daily KBOS (2022-3)'!Y234+'Daily KBED (2022-3)'!Y234)/2</f>
        <v>19.950000000000003</v>
      </c>
      <c r="U234">
        <f>('Daily KBOS (2022-3)'!Z234+'Daily KBED (2022-3)'!Z234)/2</f>
        <v>20.950000000000003</v>
      </c>
      <c r="V234">
        <f>('Daily KBOS (2022-3)'!AA234+'Daily KBED (2022-3)'!AA234)/2</f>
        <v>21.950000000000003</v>
      </c>
      <c r="W234">
        <f>('Daily KBOS (2022-3)'!AG234+'Daily KBED (2022-3)'!AG234)/2</f>
        <v>22.950000000000003</v>
      </c>
      <c r="X234">
        <f>('Daily KBOS (2022-3)'!AH234+'Daily KBED (2022-3)'!AH234)/2</f>
        <v>23.950000000000003</v>
      </c>
      <c r="Y234">
        <f>('Daily KBOS (2022-3)'!AI234+'Daily KBED (2022-3)'!AI234)/2</f>
        <v>24.950000000000003</v>
      </c>
      <c r="Z234">
        <f>('Daily KBOS (2022-3)'!AJ234+'Daily KBED (2022-3)'!AJ234)/2</f>
        <v>25.950000000000003</v>
      </c>
      <c r="AA234">
        <f>('Daily KBOS (2022-3)'!AK234+'Daily KBED (2022-3)'!AK234)/2</f>
        <v>26.950000000000003</v>
      </c>
      <c r="AB234">
        <f>('Daily KBOS (2022-3)'!AL234+'Daily KBED (2022-3)'!AL234)/2</f>
        <v>27.950000000000003</v>
      </c>
      <c r="AC234">
        <f>('Daily KBOS (2022-3)'!AM234+'Daily KBED (2022-3)'!AM234)/2</f>
        <v>28.950000000000003</v>
      </c>
      <c r="AD234">
        <f>('Daily KBOS (2022-3)'!AN234+'Daily KBED (2022-3)'!AN234)/2</f>
        <v>29.950000000000003</v>
      </c>
      <c r="AE234">
        <f>('Daily KBOS (2022-3)'!AO234+'Daily KBED (2022-3)'!AO234)/2</f>
        <v>30.950000000000003</v>
      </c>
      <c r="AF234">
        <f>('Daily KBOS (2022-3)'!AP234+'Daily KBED (2022-3)'!AP234)/2</f>
        <v>31.950000000000003</v>
      </c>
      <c r="AG234">
        <f>('Daily KBOS (2022-3)'!AQ234+'Daily KBED (2022-3)'!AQ234)/2</f>
        <v>32.950000000000003</v>
      </c>
      <c r="AH234">
        <f>('Daily KBOS (2022-3)'!AR234+'Daily KBED (2022-3)'!AR234)/2</f>
        <v>33.950000000000003</v>
      </c>
    </row>
    <row r="235" spans="1:34" x14ac:dyDescent="0.25">
      <c r="A235" s="1">
        <v>45001</v>
      </c>
      <c r="B235">
        <f>('Daily KBOS (2022-3)'!B235+'Daily KBED (2022-3)'!B235)/2</f>
        <v>1.5499999999999998</v>
      </c>
      <c r="C235">
        <f>('Daily KBOS (2022-3)'!C235+'Daily KBED (2022-3)'!C235)/2</f>
        <v>2</v>
      </c>
      <c r="D235">
        <f>('Daily KBOS (2022-3)'!D235+'Daily KBED (2022-3)'!D235)/2</f>
        <v>2.5</v>
      </c>
      <c r="E235">
        <f>('Daily KBOS (2022-3)'!E235+'Daily KBED (2022-3)'!E235)/2</f>
        <v>3</v>
      </c>
      <c r="F235">
        <f>('Daily KBOS (2022-3)'!F235+'Daily KBED (2022-3)'!F235)/2</f>
        <v>3.55</v>
      </c>
      <c r="G235">
        <f>('Daily KBOS (2022-3)'!G235+'Daily KBED (2022-3)'!G235)/2</f>
        <v>4.0999999999999996</v>
      </c>
      <c r="H235">
        <f>('Daily KBOS (2022-3)'!H235+'Daily KBED (2022-3)'!H235)/2</f>
        <v>4.6999999999999993</v>
      </c>
      <c r="I235">
        <f>('Daily KBOS (2022-3)'!I235+'Daily KBED (2022-3)'!I235)/2</f>
        <v>5.4</v>
      </c>
      <c r="J235">
        <f>('Daily KBOS (2022-3)'!J235+'Daily KBED (2022-3)'!J235)/2</f>
        <v>6.15</v>
      </c>
      <c r="K235">
        <f>('Daily KBOS (2022-3)'!K235+'Daily KBED (2022-3)'!K235)/2</f>
        <v>7</v>
      </c>
      <c r="L235">
        <f>('Daily KBOS (2022-3)'!L235+'Daily KBED (2022-3)'!L235)/2</f>
        <v>7.9499999999999993</v>
      </c>
      <c r="M235">
        <f>('Daily KBOS (2022-3)'!M235+'Daily KBED (2022-3)'!M235)/2</f>
        <v>8.9499999999999993</v>
      </c>
      <c r="N235">
        <f>('Daily KBOS (2022-3)'!N235+'Daily KBED (2022-3)'!N235)/2</f>
        <v>9.9499999999999993</v>
      </c>
      <c r="O235">
        <f>('Daily KBOS (2022-3)'!T235+'Daily KBED (2022-3)'!T235)/2</f>
        <v>10.95</v>
      </c>
      <c r="P235">
        <f>('Daily KBOS (2022-3)'!U235+'Daily KBED (2022-3)'!U235)/2</f>
        <v>11.95</v>
      </c>
      <c r="Q235">
        <f>('Daily KBOS (2022-3)'!V235+'Daily KBED (2022-3)'!V235)/2</f>
        <v>12.95</v>
      </c>
      <c r="R235">
        <f>('Daily KBOS (2022-3)'!W235+'Daily KBED (2022-3)'!W235)/2</f>
        <v>13.95</v>
      </c>
      <c r="S235">
        <f>('Daily KBOS (2022-3)'!X235+'Daily KBED (2022-3)'!X235)/2</f>
        <v>14.950000000000001</v>
      </c>
      <c r="T235">
        <f>('Daily KBOS (2022-3)'!Y235+'Daily KBED (2022-3)'!Y235)/2</f>
        <v>15.950000000000001</v>
      </c>
      <c r="U235">
        <f>('Daily KBOS (2022-3)'!Z235+'Daily KBED (2022-3)'!Z235)/2</f>
        <v>16.950000000000003</v>
      </c>
      <c r="V235">
        <f>('Daily KBOS (2022-3)'!AA235+'Daily KBED (2022-3)'!AA235)/2</f>
        <v>17.950000000000003</v>
      </c>
      <c r="W235">
        <f>('Daily KBOS (2022-3)'!AG235+'Daily KBED (2022-3)'!AG235)/2</f>
        <v>18.950000000000003</v>
      </c>
      <c r="X235">
        <f>('Daily KBOS (2022-3)'!AH235+'Daily KBED (2022-3)'!AH235)/2</f>
        <v>19.950000000000003</v>
      </c>
      <c r="Y235">
        <f>('Daily KBOS (2022-3)'!AI235+'Daily KBED (2022-3)'!AI235)/2</f>
        <v>20.950000000000003</v>
      </c>
      <c r="Z235">
        <f>('Daily KBOS (2022-3)'!AJ235+'Daily KBED (2022-3)'!AJ235)/2</f>
        <v>21.950000000000003</v>
      </c>
      <c r="AA235">
        <f>('Daily KBOS (2022-3)'!AK235+'Daily KBED (2022-3)'!AK235)/2</f>
        <v>22.950000000000003</v>
      </c>
      <c r="AB235">
        <f>('Daily KBOS (2022-3)'!AL235+'Daily KBED (2022-3)'!AL235)/2</f>
        <v>23.950000000000003</v>
      </c>
      <c r="AC235">
        <f>('Daily KBOS (2022-3)'!AM235+'Daily KBED (2022-3)'!AM235)/2</f>
        <v>24.950000000000003</v>
      </c>
      <c r="AD235">
        <f>('Daily KBOS (2022-3)'!AN235+'Daily KBED (2022-3)'!AN235)/2</f>
        <v>25.950000000000003</v>
      </c>
      <c r="AE235">
        <f>('Daily KBOS (2022-3)'!AO235+'Daily KBED (2022-3)'!AO235)/2</f>
        <v>26.950000000000003</v>
      </c>
      <c r="AF235">
        <f>('Daily KBOS (2022-3)'!AP235+'Daily KBED (2022-3)'!AP235)/2</f>
        <v>27.950000000000003</v>
      </c>
      <c r="AG235">
        <f>('Daily KBOS (2022-3)'!AQ235+'Daily KBED (2022-3)'!AQ235)/2</f>
        <v>28.950000000000003</v>
      </c>
      <c r="AH235">
        <f>('Daily KBOS (2022-3)'!AR235+'Daily KBED (2022-3)'!AR235)/2</f>
        <v>29.950000000000003</v>
      </c>
    </row>
    <row r="236" spans="1:34" x14ac:dyDescent="0.25">
      <c r="A236" s="1">
        <v>45002</v>
      </c>
      <c r="B236">
        <f>('Daily KBOS (2022-3)'!B236+'Daily KBED (2022-3)'!B236)/2</f>
        <v>0.85</v>
      </c>
      <c r="C236">
        <f>('Daily KBOS (2022-3)'!C236+'Daily KBED (2022-3)'!C236)/2</f>
        <v>1.05</v>
      </c>
      <c r="D236">
        <f>('Daily KBOS (2022-3)'!D236+'Daily KBED (2022-3)'!D236)/2</f>
        <v>1.3499999999999999</v>
      </c>
      <c r="E236">
        <f>('Daily KBOS (2022-3)'!E236+'Daily KBED (2022-3)'!E236)/2</f>
        <v>1.7</v>
      </c>
      <c r="F236">
        <f>('Daily KBOS (2022-3)'!F236+'Daily KBED (2022-3)'!F236)/2</f>
        <v>2.0499999999999998</v>
      </c>
      <c r="G236">
        <f>('Daily KBOS (2022-3)'!G236+'Daily KBED (2022-3)'!G236)/2</f>
        <v>2.4500000000000002</v>
      </c>
      <c r="H236">
        <f>('Daily KBOS (2022-3)'!H236+'Daily KBED (2022-3)'!H236)/2</f>
        <v>2.85</v>
      </c>
      <c r="I236">
        <f>('Daily KBOS (2022-3)'!I236+'Daily KBED (2022-3)'!I236)/2</f>
        <v>3.3</v>
      </c>
      <c r="J236">
        <f>('Daily KBOS (2022-3)'!J236+'Daily KBED (2022-3)'!J236)/2</f>
        <v>3.8</v>
      </c>
      <c r="K236">
        <f>('Daily KBOS (2022-3)'!K236+'Daily KBED (2022-3)'!K236)/2</f>
        <v>4.25</v>
      </c>
      <c r="L236">
        <f>('Daily KBOS (2022-3)'!L236+'Daily KBED (2022-3)'!L236)/2</f>
        <v>4.8</v>
      </c>
      <c r="M236">
        <f>('Daily KBOS (2022-3)'!M236+'Daily KBED (2022-3)'!M236)/2</f>
        <v>5.4</v>
      </c>
      <c r="N236">
        <f>('Daily KBOS (2022-3)'!N236+'Daily KBED (2022-3)'!N236)/2</f>
        <v>6.15</v>
      </c>
      <c r="O236">
        <f>('Daily KBOS (2022-3)'!T236+'Daily KBED (2022-3)'!T236)/2</f>
        <v>6.9</v>
      </c>
      <c r="P236">
        <f>('Daily KBOS (2022-3)'!U236+'Daily KBED (2022-3)'!U236)/2</f>
        <v>7.8</v>
      </c>
      <c r="Q236">
        <f>('Daily KBOS (2022-3)'!V236+'Daily KBED (2022-3)'!V236)/2</f>
        <v>8.6999999999999993</v>
      </c>
      <c r="R236">
        <f>('Daily KBOS (2022-3)'!W236+'Daily KBED (2022-3)'!W236)/2</f>
        <v>9.6</v>
      </c>
      <c r="S236">
        <f>('Daily KBOS (2022-3)'!X236+'Daily KBED (2022-3)'!X236)/2</f>
        <v>10.6</v>
      </c>
      <c r="T236">
        <f>('Daily KBOS (2022-3)'!Y236+'Daily KBED (2022-3)'!Y236)/2</f>
        <v>11.6</v>
      </c>
      <c r="U236">
        <f>('Daily KBOS (2022-3)'!Z236+'Daily KBED (2022-3)'!Z236)/2</f>
        <v>12.6</v>
      </c>
      <c r="V236">
        <f>('Daily KBOS (2022-3)'!AA236+'Daily KBED (2022-3)'!AA236)/2</f>
        <v>13.6</v>
      </c>
      <c r="W236">
        <f>('Daily KBOS (2022-3)'!AG236+'Daily KBED (2022-3)'!AG236)/2</f>
        <v>14.6</v>
      </c>
      <c r="X236">
        <f>('Daily KBOS (2022-3)'!AH236+'Daily KBED (2022-3)'!AH236)/2</f>
        <v>15.600000000000001</v>
      </c>
      <c r="Y236">
        <f>('Daily KBOS (2022-3)'!AI236+'Daily KBED (2022-3)'!AI236)/2</f>
        <v>16.600000000000001</v>
      </c>
      <c r="Z236">
        <f>('Daily KBOS (2022-3)'!AJ236+'Daily KBED (2022-3)'!AJ236)/2</f>
        <v>17.600000000000001</v>
      </c>
      <c r="AA236">
        <f>('Daily KBOS (2022-3)'!AK236+'Daily KBED (2022-3)'!AK236)/2</f>
        <v>18.600000000000001</v>
      </c>
      <c r="AB236">
        <f>('Daily KBOS (2022-3)'!AL236+'Daily KBED (2022-3)'!AL236)/2</f>
        <v>19.600000000000001</v>
      </c>
      <c r="AC236">
        <f>('Daily KBOS (2022-3)'!AM236+'Daily KBED (2022-3)'!AM236)/2</f>
        <v>20.6</v>
      </c>
      <c r="AD236">
        <f>('Daily KBOS (2022-3)'!AN236+'Daily KBED (2022-3)'!AN236)/2</f>
        <v>21.6</v>
      </c>
      <c r="AE236">
        <f>('Daily KBOS (2022-3)'!AO236+'Daily KBED (2022-3)'!AO236)/2</f>
        <v>22.6</v>
      </c>
      <c r="AF236">
        <f>('Daily KBOS (2022-3)'!AP236+'Daily KBED (2022-3)'!AP236)/2</f>
        <v>23.6</v>
      </c>
      <c r="AG236">
        <f>('Daily KBOS (2022-3)'!AQ236+'Daily KBED (2022-3)'!AQ236)/2</f>
        <v>24.6</v>
      </c>
      <c r="AH236">
        <f>('Daily KBOS (2022-3)'!AR236+'Daily KBED (2022-3)'!AR236)/2</f>
        <v>25.6</v>
      </c>
    </row>
    <row r="237" spans="1:34" x14ac:dyDescent="0.25">
      <c r="A237" s="1">
        <v>45003</v>
      </c>
      <c r="B237">
        <f>('Daily KBOS (2022-3)'!B237+'Daily KBED (2022-3)'!B237)/2</f>
        <v>0.15</v>
      </c>
      <c r="C237">
        <f>('Daily KBOS (2022-3)'!C237+'Daily KBED (2022-3)'!C237)/2</f>
        <v>0.2</v>
      </c>
      <c r="D237">
        <f>('Daily KBOS (2022-3)'!D237+'Daily KBED (2022-3)'!D237)/2</f>
        <v>0.25</v>
      </c>
      <c r="E237">
        <f>('Daily KBOS (2022-3)'!E237+'Daily KBED (2022-3)'!E237)/2</f>
        <v>0.39999999999999997</v>
      </c>
      <c r="F237">
        <f>('Daily KBOS (2022-3)'!F237+'Daily KBED (2022-3)'!F237)/2</f>
        <v>0.5</v>
      </c>
      <c r="G237">
        <f>('Daily KBOS (2022-3)'!G237+'Daily KBED (2022-3)'!G237)/2</f>
        <v>0.70000000000000007</v>
      </c>
      <c r="H237">
        <f>('Daily KBOS (2022-3)'!H237+'Daily KBED (2022-3)'!H237)/2</f>
        <v>0.89999999999999991</v>
      </c>
      <c r="I237">
        <f>('Daily KBOS (2022-3)'!I237+'Daily KBED (2022-3)'!I237)/2</f>
        <v>1.3</v>
      </c>
      <c r="J237">
        <f>('Daily KBOS (2022-3)'!J237+'Daily KBED (2022-3)'!J237)/2</f>
        <v>1.8</v>
      </c>
      <c r="K237">
        <f>('Daily KBOS (2022-3)'!K237+'Daily KBED (2022-3)'!K237)/2</f>
        <v>2.4000000000000004</v>
      </c>
      <c r="L237">
        <f>('Daily KBOS (2022-3)'!L237+'Daily KBED (2022-3)'!L237)/2</f>
        <v>3.0999999999999996</v>
      </c>
      <c r="M237">
        <f>('Daily KBOS (2022-3)'!M237+'Daily KBED (2022-3)'!M237)/2</f>
        <v>3.9000000000000004</v>
      </c>
      <c r="N237">
        <f>('Daily KBOS (2022-3)'!N237+'Daily KBED (2022-3)'!N237)/2</f>
        <v>4.75</v>
      </c>
      <c r="O237">
        <f>('Daily KBOS (2022-3)'!T237+'Daily KBED (2022-3)'!T237)/2</f>
        <v>5.6</v>
      </c>
      <c r="P237">
        <f>('Daily KBOS (2022-3)'!U237+'Daily KBED (2022-3)'!U237)/2</f>
        <v>6.55</v>
      </c>
      <c r="Q237">
        <f>('Daily KBOS (2022-3)'!V237+'Daily KBED (2022-3)'!V237)/2</f>
        <v>7.5500000000000007</v>
      </c>
      <c r="R237">
        <f>('Daily KBOS (2022-3)'!W237+'Daily KBED (2022-3)'!W237)/2</f>
        <v>8.5500000000000007</v>
      </c>
      <c r="S237">
        <f>('Daily KBOS (2022-3)'!X237+'Daily KBED (2022-3)'!X237)/2</f>
        <v>9.5500000000000007</v>
      </c>
      <c r="T237">
        <f>('Daily KBOS (2022-3)'!Y237+'Daily KBED (2022-3)'!Y237)/2</f>
        <v>10.55</v>
      </c>
      <c r="U237">
        <f>('Daily KBOS (2022-3)'!Z237+'Daily KBED (2022-3)'!Z237)/2</f>
        <v>11.55</v>
      </c>
      <c r="V237">
        <f>('Daily KBOS (2022-3)'!AA237+'Daily KBED (2022-3)'!AA237)/2</f>
        <v>12.55</v>
      </c>
      <c r="W237">
        <f>('Daily KBOS (2022-3)'!AG237+'Daily KBED (2022-3)'!AG237)/2</f>
        <v>13.55</v>
      </c>
      <c r="X237">
        <f>('Daily KBOS (2022-3)'!AH237+'Daily KBED (2022-3)'!AH237)/2</f>
        <v>14.55</v>
      </c>
      <c r="Y237">
        <f>('Daily KBOS (2022-3)'!AI237+'Daily KBED (2022-3)'!AI237)/2</f>
        <v>15.55</v>
      </c>
      <c r="Z237">
        <f>('Daily KBOS (2022-3)'!AJ237+'Daily KBED (2022-3)'!AJ237)/2</f>
        <v>16.55</v>
      </c>
      <c r="AA237">
        <f>('Daily KBOS (2022-3)'!AK237+'Daily KBED (2022-3)'!AK237)/2</f>
        <v>17.55</v>
      </c>
      <c r="AB237">
        <f>('Daily KBOS (2022-3)'!AL237+'Daily KBED (2022-3)'!AL237)/2</f>
        <v>18.55</v>
      </c>
      <c r="AC237">
        <f>('Daily KBOS (2022-3)'!AM237+'Daily KBED (2022-3)'!AM237)/2</f>
        <v>19.55</v>
      </c>
      <c r="AD237">
        <f>('Daily KBOS (2022-3)'!AN237+'Daily KBED (2022-3)'!AN237)/2</f>
        <v>20.55</v>
      </c>
      <c r="AE237">
        <f>('Daily KBOS (2022-3)'!AO237+'Daily KBED (2022-3)'!AO237)/2</f>
        <v>21.55</v>
      </c>
      <c r="AF237">
        <f>('Daily KBOS (2022-3)'!AP237+'Daily KBED (2022-3)'!AP237)/2</f>
        <v>22.55</v>
      </c>
      <c r="AG237">
        <f>('Daily KBOS (2022-3)'!AQ237+'Daily KBED (2022-3)'!AQ237)/2</f>
        <v>23.55</v>
      </c>
      <c r="AH237">
        <f>('Daily KBOS (2022-3)'!AR237+'Daily KBED (2022-3)'!AR237)/2</f>
        <v>24.55</v>
      </c>
    </row>
    <row r="238" spans="1:34" x14ac:dyDescent="0.25">
      <c r="A238" s="1">
        <v>45004</v>
      </c>
      <c r="B238">
        <f>('Daily KBOS (2022-3)'!B238+'Daily KBED (2022-3)'!B238)/2</f>
        <v>5.3000000000000007</v>
      </c>
      <c r="C238">
        <f>('Daily KBOS (2022-3)'!C238+'Daily KBED (2022-3)'!C238)/2</f>
        <v>6.25</v>
      </c>
      <c r="D238">
        <f>('Daily KBOS (2022-3)'!D238+'Daily KBED (2022-3)'!D238)/2</f>
        <v>7.25</v>
      </c>
      <c r="E238">
        <f>('Daily KBOS (2022-3)'!E238+'Daily KBED (2022-3)'!E238)/2</f>
        <v>8.25</v>
      </c>
      <c r="F238">
        <f>('Daily KBOS (2022-3)'!F238+'Daily KBED (2022-3)'!F238)/2</f>
        <v>9.25</v>
      </c>
      <c r="G238">
        <f>('Daily KBOS (2022-3)'!G238+'Daily KBED (2022-3)'!G238)/2</f>
        <v>10.25</v>
      </c>
      <c r="H238">
        <f>('Daily KBOS (2022-3)'!H238+'Daily KBED (2022-3)'!H238)/2</f>
        <v>11.25</v>
      </c>
      <c r="I238">
        <f>('Daily KBOS (2022-3)'!I238+'Daily KBED (2022-3)'!I238)/2</f>
        <v>12.25</v>
      </c>
      <c r="J238">
        <f>('Daily KBOS (2022-3)'!J238+'Daily KBED (2022-3)'!J238)/2</f>
        <v>13.25</v>
      </c>
      <c r="K238">
        <f>('Daily KBOS (2022-3)'!K238+'Daily KBED (2022-3)'!K238)/2</f>
        <v>14.25</v>
      </c>
      <c r="L238">
        <f>('Daily KBOS (2022-3)'!L238+'Daily KBED (2022-3)'!L238)/2</f>
        <v>15.25</v>
      </c>
      <c r="M238">
        <f>('Daily KBOS (2022-3)'!M238+'Daily KBED (2022-3)'!M238)/2</f>
        <v>16.25</v>
      </c>
      <c r="N238">
        <f>('Daily KBOS (2022-3)'!N238+'Daily KBED (2022-3)'!N238)/2</f>
        <v>17.25</v>
      </c>
      <c r="O238">
        <f>('Daily KBOS (2022-3)'!T238+'Daily KBED (2022-3)'!T238)/2</f>
        <v>18.25</v>
      </c>
      <c r="P238">
        <f>('Daily KBOS (2022-3)'!U238+'Daily KBED (2022-3)'!U238)/2</f>
        <v>19.25</v>
      </c>
      <c r="Q238">
        <f>('Daily KBOS (2022-3)'!V238+'Daily KBED (2022-3)'!V238)/2</f>
        <v>20.25</v>
      </c>
      <c r="R238">
        <f>('Daily KBOS (2022-3)'!W238+'Daily KBED (2022-3)'!W238)/2</f>
        <v>21.25</v>
      </c>
      <c r="S238">
        <f>('Daily KBOS (2022-3)'!X238+'Daily KBED (2022-3)'!X238)/2</f>
        <v>22.25</v>
      </c>
      <c r="T238">
        <f>('Daily KBOS (2022-3)'!Y238+'Daily KBED (2022-3)'!Y238)/2</f>
        <v>23.25</v>
      </c>
      <c r="U238">
        <f>('Daily KBOS (2022-3)'!Z238+'Daily KBED (2022-3)'!Z238)/2</f>
        <v>24.25</v>
      </c>
      <c r="V238">
        <f>('Daily KBOS (2022-3)'!AA238+'Daily KBED (2022-3)'!AA238)/2</f>
        <v>25.25</v>
      </c>
      <c r="W238">
        <f>('Daily KBOS (2022-3)'!AG238+'Daily KBED (2022-3)'!AG238)/2</f>
        <v>26.25</v>
      </c>
      <c r="X238">
        <f>('Daily KBOS (2022-3)'!AH238+'Daily KBED (2022-3)'!AH238)/2</f>
        <v>27.25</v>
      </c>
      <c r="Y238">
        <f>('Daily KBOS (2022-3)'!AI238+'Daily KBED (2022-3)'!AI238)/2</f>
        <v>28.25</v>
      </c>
      <c r="Z238">
        <f>('Daily KBOS (2022-3)'!AJ238+'Daily KBED (2022-3)'!AJ238)/2</f>
        <v>29.25</v>
      </c>
      <c r="AA238">
        <f>('Daily KBOS (2022-3)'!AK238+'Daily KBED (2022-3)'!AK238)/2</f>
        <v>30.25</v>
      </c>
      <c r="AB238">
        <f>('Daily KBOS (2022-3)'!AL238+'Daily KBED (2022-3)'!AL238)/2</f>
        <v>31.25</v>
      </c>
      <c r="AC238">
        <f>('Daily KBOS (2022-3)'!AM238+'Daily KBED (2022-3)'!AM238)/2</f>
        <v>32.25</v>
      </c>
      <c r="AD238">
        <f>('Daily KBOS (2022-3)'!AN238+'Daily KBED (2022-3)'!AN238)/2</f>
        <v>33.25</v>
      </c>
      <c r="AE238">
        <f>('Daily KBOS (2022-3)'!AO238+'Daily KBED (2022-3)'!AO238)/2</f>
        <v>34.25</v>
      </c>
      <c r="AF238">
        <f>('Daily KBOS (2022-3)'!AP238+'Daily KBED (2022-3)'!AP238)/2</f>
        <v>35.25</v>
      </c>
      <c r="AG238">
        <f>('Daily KBOS (2022-3)'!AQ238+'Daily KBED (2022-3)'!AQ238)/2</f>
        <v>36.25</v>
      </c>
      <c r="AH238">
        <f>('Daily KBOS (2022-3)'!AR238+'Daily KBED (2022-3)'!AR238)/2</f>
        <v>37.25</v>
      </c>
    </row>
    <row r="239" spans="1:34" x14ac:dyDescent="0.25">
      <c r="A239" s="1">
        <v>45005</v>
      </c>
      <c r="B239">
        <f>('Daily KBOS (2022-3)'!B239+'Daily KBED (2022-3)'!B239)/2</f>
        <v>3.75</v>
      </c>
      <c r="C239">
        <f>('Daily KBOS (2022-3)'!C239+'Daily KBED (2022-3)'!C239)/2</f>
        <v>4.1999999999999993</v>
      </c>
      <c r="D239">
        <f>('Daily KBOS (2022-3)'!D239+'Daily KBED (2022-3)'!D239)/2</f>
        <v>4.75</v>
      </c>
      <c r="E239">
        <f>('Daily KBOS (2022-3)'!E239+'Daily KBED (2022-3)'!E239)/2</f>
        <v>5.35</v>
      </c>
      <c r="F239">
        <f>('Daily KBOS (2022-3)'!F239+'Daily KBED (2022-3)'!F239)/2</f>
        <v>5.95</v>
      </c>
      <c r="G239">
        <f>('Daily KBOS (2022-3)'!G239+'Daily KBED (2022-3)'!G239)/2</f>
        <v>6.6</v>
      </c>
      <c r="H239">
        <f>('Daily KBOS (2022-3)'!H239+'Daily KBED (2022-3)'!H239)/2</f>
        <v>7.25</v>
      </c>
      <c r="I239">
        <f>('Daily KBOS (2022-3)'!I239+'Daily KBED (2022-3)'!I239)/2</f>
        <v>7.9</v>
      </c>
      <c r="J239">
        <f>('Daily KBOS (2022-3)'!J239+'Daily KBED (2022-3)'!J239)/2</f>
        <v>8.6</v>
      </c>
      <c r="K239">
        <f>('Daily KBOS (2022-3)'!K239+'Daily KBED (2022-3)'!K239)/2</f>
        <v>9.3500000000000014</v>
      </c>
      <c r="L239">
        <f>('Daily KBOS (2022-3)'!L239+'Daily KBED (2022-3)'!L239)/2</f>
        <v>10.149999999999999</v>
      </c>
      <c r="M239">
        <f>('Daily KBOS (2022-3)'!M239+'Daily KBED (2022-3)'!M239)/2</f>
        <v>10.9</v>
      </c>
      <c r="N239">
        <f>('Daily KBOS (2022-3)'!N239+'Daily KBED (2022-3)'!N239)/2</f>
        <v>11.8</v>
      </c>
      <c r="O239">
        <f>('Daily KBOS (2022-3)'!T239+'Daily KBED (2022-3)'!T239)/2</f>
        <v>12.7</v>
      </c>
      <c r="P239">
        <f>('Daily KBOS (2022-3)'!U239+'Daily KBED (2022-3)'!U239)/2</f>
        <v>13.7</v>
      </c>
      <c r="Q239">
        <f>('Daily KBOS (2022-3)'!V239+'Daily KBED (2022-3)'!V239)/2</f>
        <v>14.7</v>
      </c>
      <c r="R239">
        <f>('Daily KBOS (2022-3)'!W239+'Daily KBED (2022-3)'!W239)/2</f>
        <v>15.7</v>
      </c>
      <c r="S239">
        <f>('Daily KBOS (2022-3)'!X239+'Daily KBED (2022-3)'!X239)/2</f>
        <v>16.7</v>
      </c>
      <c r="T239">
        <f>('Daily KBOS (2022-3)'!Y239+'Daily KBED (2022-3)'!Y239)/2</f>
        <v>17.7</v>
      </c>
      <c r="U239">
        <f>('Daily KBOS (2022-3)'!Z239+'Daily KBED (2022-3)'!Z239)/2</f>
        <v>18.7</v>
      </c>
      <c r="V239">
        <f>('Daily KBOS (2022-3)'!AA239+'Daily KBED (2022-3)'!AA239)/2</f>
        <v>19.7</v>
      </c>
      <c r="W239">
        <f>('Daily KBOS (2022-3)'!AG239+'Daily KBED (2022-3)'!AG239)/2</f>
        <v>20.7</v>
      </c>
      <c r="X239">
        <f>('Daily KBOS (2022-3)'!AH239+'Daily KBED (2022-3)'!AH239)/2</f>
        <v>21.7</v>
      </c>
      <c r="Y239">
        <f>('Daily KBOS (2022-3)'!AI239+'Daily KBED (2022-3)'!AI239)/2</f>
        <v>22.7</v>
      </c>
      <c r="Z239">
        <f>('Daily KBOS (2022-3)'!AJ239+'Daily KBED (2022-3)'!AJ239)/2</f>
        <v>23.7</v>
      </c>
      <c r="AA239">
        <f>('Daily KBOS (2022-3)'!AK239+'Daily KBED (2022-3)'!AK239)/2</f>
        <v>24.7</v>
      </c>
      <c r="AB239">
        <f>('Daily KBOS (2022-3)'!AL239+'Daily KBED (2022-3)'!AL239)/2</f>
        <v>25.7</v>
      </c>
      <c r="AC239">
        <f>('Daily KBOS (2022-3)'!AM239+'Daily KBED (2022-3)'!AM239)/2</f>
        <v>26.7</v>
      </c>
      <c r="AD239">
        <f>('Daily KBOS (2022-3)'!AN239+'Daily KBED (2022-3)'!AN239)/2</f>
        <v>27.7</v>
      </c>
      <c r="AE239">
        <f>('Daily KBOS (2022-3)'!AO239+'Daily KBED (2022-3)'!AO239)/2</f>
        <v>28.7</v>
      </c>
      <c r="AF239">
        <f>('Daily KBOS (2022-3)'!AP239+'Daily KBED (2022-3)'!AP239)/2</f>
        <v>29.7</v>
      </c>
      <c r="AG239">
        <f>('Daily KBOS (2022-3)'!AQ239+'Daily KBED (2022-3)'!AQ239)/2</f>
        <v>30.7</v>
      </c>
      <c r="AH239">
        <f>('Daily KBOS (2022-3)'!AR239+'Daily KBED (2022-3)'!AR239)/2</f>
        <v>31.700000000000003</v>
      </c>
    </row>
    <row r="240" spans="1:34" x14ac:dyDescent="0.25">
      <c r="A240" s="1">
        <v>45006</v>
      </c>
      <c r="B240">
        <f>('Daily KBOS (2022-3)'!B240+'Daily KBED (2022-3)'!B240)/2</f>
        <v>1.6</v>
      </c>
      <c r="C240">
        <f>('Daily KBOS (2022-3)'!C240+'Daily KBED (2022-3)'!C240)/2</f>
        <v>1.9</v>
      </c>
      <c r="D240">
        <f>('Daily KBOS (2022-3)'!D240+'Daily KBED (2022-3)'!D240)/2</f>
        <v>2.2999999999999998</v>
      </c>
      <c r="E240">
        <f>('Daily KBOS (2022-3)'!E240+'Daily KBED (2022-3)'!E240)/2</f>
        <v>2.6500000000000004</v>
      </c>
      <c r="F240">
        <f>('Daily KBOS (2022-3)'!F240+'Daily KBED (2022-3)'!F240)/2</f>
        <v>3.05</v>
      </c>
      <c r="G240">
        <f>('Daily KBOS (2022-3)'!G240+'Daily KBED (2022-3)'!G240)/2</f>
        <v>3.5</v>
      </c>
      <c r="H240">
        <f>('Daily KBOS (2022-3)'!H240+'Daily KBED (2022-3)'!H240)/2</f>
        <v>3.95</v>
      </c>
      <c r="I240">
        <f>('Daily KBOS (2022-3)'!I240+'Daily KBED (2022-3)'!I240)/2</f>
        <v>4.4000000000000004</v>
      </c>
      <c r="J240">
        <f>('Daily KBOS (2022-3)'!J240+'Daily KBED (2022-3)'!J240)/2</f>
        <v>4.9000000000000004</v>
      </c>
      <c r="K240">
        <f>('Daily KBOS (2022-3)'!K240+'Daily KBED (2022-3)'!K240)/2</f>
        <v>5.35</v>
      </c>
      <c r="L240">
        <f>('Daily KBOS (2022-3)'!L240+'Daily KBED (2022-3)'!L240)/2</f>
        <v>5.85</v>
      </c>
      <c r="M240">
        <f>('Daily KBOS (2022-3)'!M240+'Daily KBED (2022-3)'!M240)/2</f>
        <v>6.4</v>
      </c>
      <c r="N240">
        <f>('Daily KBOS (2022-3)'!N240+'Daily KBED (2022-3)'!N240)/2</f>
        <v>6.9499999999999993</v>
      </c>
      <c r="O240">
        <f>('Daily KBOS (2022-3)'!T240+'Daily KBED (2022-3)'!T240)/2</f>
        <v>7.55</v>
      </c>
      <c r="P240">
        <f>('Daily KBOS (2022-3)'!U240+'Daily KBED (2022-3)'!U240)/2</f>
        <v>8.15</v>
      </c>
      <c r="Q240">
        <f>('Daily KBOS (2022-3)'!V240+'Daily KBED (2022-3)'!V240)/2</f>
        <v>8.85</v>
      </c>
      <c r="R240">
        <f>('Daily KBOS (2022-3)'!W240+'Daily KBED (2022-3)'!W240)/2</f>
        <v>9.5</v>
      </c>
      <c r="S240">
        <f>('Daily KBOS (2022-3)'!X240+'Daily KBED (2022-3)'!X240)/2</f>
        <v>10.25</v>
      </c>
      <c r="T240">
        <f>('Daily KBOS (2022-3)'!Y240+'Daily KBED (2022-3)'!Y240)/2</f>
        <v>11.05</v>
      </c>
      <c r="U240">
        <f>('Daily KBOS (2022-3)'!Z240+'Daily KBED (2022-3)'!Z240)/2</f>
        <v>11.95</v>
      </c>
      <c r="V240">
        <f>('Daily KBOS (2022-3)'!AA240+'Daily KBED (2022-3)'!AA240)/2</f>
        <v>12.95</v>
      </c>
      <c r="W240">
        <f>('Daily KBOS (2022-3)'!AG240+'Daily KBED (2022-3)'!AG240)/2</f>
        <v>13.95</v>
      </c>
      <c r="X240">
        <f>('Daily KBOS (2022-3)'!AH240+'Daily KBED (2022-3)'!AH240)/2</f>
        <v>14.95</v>
      </c>
      <c r="Y240">
        <f>('Daily KBOS (2022-3)'!AI240+'Daily KBED (2022-3)'!AI240)/2</f>
        <v>15.95</v>
      </c>
      <c r="Z240">
        <f>('Daily KBOS (2022-3)'!AJ240+'Daily KBED (2022-3)'!AJ240)/2</f>
        <v>16.95</v>
      </c>
      <c r="AA240">
        <f>('Daily KBOS (2022-3)'!AK240+'Daily KBED (2022-3)'!AK240)/2</f>
        <v>17.95</v>
      </c>
      <c r="AB240">
        <f>('Daily KBOS (2022-3)'!AL240+'Daily KBED (2022-3)'!AL240)/2</f>
        <v>18.95</v>
      </c>
      <c r="AC240">
        <f>('Daily KBOS (2022-3)'!AM240+'Daily KBED (2022-3)'!AM240)/2</f>
        <v>19.95</v>
      </c>
      <c r="AD240">
        <f>('Daily KBOS (2022-3)'!AN240+'Daily KBED (2022-3)'!AN240)/2</f>
        <v>20.95</v>
      </c>
      <c r="AE240">
        <f>('Daily KBOS (2022-3)'!AO240+'Daily KBED (2022-3)'!AO240)/2</f>
        <v>21.95</v>
      </c>
      <c r="AF240">
        <f>('Daily KBOS (2022-3)'!AP240+'Daily KBED (2022-3)'!AP240)/2</f>
        <v>22.95</v>
      </c>
      <c r="AG240">
        <f>('Daily KBOS (2022-3)'!AQ240+'Daily KBED (2022-3)'!AQ240)/2</f>
        <v>23.95</v>
      </c>
      <c r="AH240">
        <f>('Daily KBOS (2022-3)'!AR240+'Daily KBED (2022-3)'!AR240)/2</f>
        <v>24.95</v>
      </c>
    </row>
    <row r="241" spans="1:34" x14ac:dyDescent="0.25">
      <c r="A241" s="1">
        <v>45007</v>
      </c>
      <c r="B241">
        <f>('Daily KBOS (2022-3)'!B241+'Daily KBED (2022-3)'!B241)/2</f>
        <v>0.5</v>
      </c>
      <c r="C241">
        <f>('Daily KBOS (2022-3)'!C241+'Daily KBED (2022-3)'!C241)/2</f>
        <v>0.7</v>
      </c>
      <c r="D241">
        <f>('Daily KBOS (2022-3)'!D241+'Daily KBED (2022-3)'!D241)/2</f>
        <v>0.9</v>
      </c>
      <c r="E241">
        <f>('Daily KBOS (2022-3)'!E241+'Daily KBED (2022-3)'!E241)/2</f>
        <v>1.2</v>
      </c>
      <c r="F241">
        <f>('Daily KBOS (2022-3)'!F241+'Daily KBED (2022-3)'!F241)/2</f>
        <v>1.5</v>
      </c>
      <c r="G241">
        <f>('Daily KBOS (2022-3)'!G241+'Daily KBED (2022-3)'!G241)/2</f>
        <v>1.9</v>
      </c>
      <c r="H241">
        <f>('Daily KBOS (2022-3)'!H241+'Daily KBED (2022-3)'!H241)/2</f>
        <v>2.35</v>
      </c>
      <c r="I241">
        <f>('Daily KBOS (2022-3)'!I241+'Daily KBED (2022-3)'!I241)/2</f>
        <v>2.9000000000000004</v>
      </c>
      <c r="J241">
        <f>('Daily KBOS (2022-3)'!J241+'Daily KBED (2022-3)'!J241)/2</f>
        <v>3.6</v>
      </c>
      <c r="K241">
        <f>('Daily KBOS (2022-3)'!K241+'Daily KBED (2022-3)'!K241)/2</f>
        <v>4.3499999999999996</v>
      </c>
      <c r="L241">
        <f>('Daily KBOS (2022-3)'!L241+'Daily KBED (2022-3)'!L241)/2</f>
        <v>5.15</v>
      </c>
      <c r="M241">
        <f>('Daily KBOS (2022-3)'!M241+'Daily KBED (2022-3)'!M241)/2</f>
        <v>6</v>
      </c>
      <c r="N241">
        <f>('Daily KBOS (2022-3)'!N241+'Daily KBED (2022-3)'!N241)/2</f>
        <v>6.9</v>
      </c>
      <c r="O241">
        <f>('Daily KBOS (2022-3)'!T241+'Daily KBED (2022-3)'!T241)/2</f>
        <v>7.85</v>
      </c>
      <c r="P241">
        <f>('Daily KBOS (2022-3)'!U241+'Daily KBED (2022-3)'!U241)/2</f>
        <v>8.85</v>
      </c>
      <c r="Q241">
        <f>('Daily KBOS (2022-3)'!V241+'Daily KBED (2022-3)'!V241)/2</f>
        <v>9.8500000000000014</v>
      </c>
      <c r="R241">
        <f>('Daily KBOS (2022-3)'!W241+'Daily KBED (2022-3)'!W241)/2</f>
        <v>10.850000000000001</v>
      </c>
      <c r="S241">
        <f>('Daily KBOS (2022-3)'!X241+'Daily KBED (2022-3)'!X241)/2</f>
        <v>11.850000000000001</v>
      </c>
      <c r="T241">
        <f>('Daily KBOS (2022-3)'!Y241+'Daily KBED (2022-3)'!Y241)/2</f>
        <v>12.850000000000001</v>
      </c>
      <c r="U241">
        <f>('Daily KBOS (2022-3)'!Z241+'Daily KBED (2022-3)'!Z241)/2</f>
        <v>13.850000000000001</v>
      </c>
      <c r="V241">
        <f>('Daily KBOS (2022-3)'!AA241+'Daily KBED (2022-3)'!AA241)/2</f>
        <v>14.850000000000001</v>
      </c>
      <c r="W241">
        <f>('Daily KBOS (2022-3)'!AG241+'Daily KBED (2022-3)'!AG241)/2</f>
        <v>15.85</v>
      </c>
      <c r="X241">
        <f>('Daily KBOS (2022-3)'!AH241+'Daily KBED (2022-3)'!AH241)/2</f>
        <v>16.850000000000001</v>
      </c>
      <c r="Y241">
        <f>('Daily KBOS (2022-3)'!AI241+'Daily KBED (2022-3)'!AI241)/2</f>
        <v>17.850000000000001</v>
      </c>
      <c r="Z241">
        <f>('Daily KBOS (2022-3)'!AJ241+'Daily KBED (2022-3)'!AJ241)/2</f>
        <v>18.850000000000001</v>
      </c>
      <c r="AA241">
        <f>('Daily KBOS (2022-3)'!AK241+'Daily KBED (2022-3)'!AK241)/2</f>
        <v>19.850000000000001</v>
      </c>
      <c r="AB241">
        <f>('Daily KBOS (2022-3)'!AL241+'Daily KBED (2022-3)'!AL241)/2</f>
        <v>20.85</v>
      </c>
      <c r="AC241">
        <f>('Daily KBOS (2022-3)'!AM241+'Daily KBED (2022-3)'!AM241)/2</f>
        <v>21.85</v>
      </c>
      <c r="AD241">
        <f>('Daily KBOS (2022-3)'!AN241+'Daily KBED (2022-3)'!AN241)/2</f>
        <v>22.85</v>
      </c>
      <c r="AE241">
        <f>('Daily KBOS (2022-3)'!AO241+'Daily KBED (2022-3)'!AO241)/2</f>
        <v>23.85</v>
      </c>
      <c r="AF241">
        <f>('Daily KBOS (2022-3)'!AP241+'Daily KBED (2022-3)'!AP241)/2</f>
        <v>24.85</v>
      </c>
      <c r="AG241">
        <f>('Daily KBOS (2022-3)'!AQ241+'Daily KBED (2022-3)'!AQ241)/2</f>
        <v>25.85</v>
      </c>
      <c r="AH241">
        <f>('Daily KBOS (2022-3)'!AR241+'Daily KBED (2022-3)'!AR241)/2</f>
        <v>26.85</v>
      </c>
    </row>
    <row r="242" spans="1:34" x14ac:dyDescent="0.25">
      <c r="A242" s="1">
        <v>45008</v>
      </c>
      <c r="B242">
        <f>('Daily KBOS (2022-3)'!B242+'Daily KBED (2022-3)'!B242)/2</f>
        <v>0</v>
      </c>
      <c r="C242">
        <f>('Daily KBOS (2022-3)'!C242+'Daily KBED (2022-3)'!C242)/2</f>
        <v>0</v>
      </c>
      <c r="D242">
        <f>('Daily KBOS (2022-3)'!D242+'Daily KBED (2022-3)'!D242)/2</f>
        <v>0</v>
      </c>
      <c r="E242">
        <f>('Daily KBOS (2022-3)'!E242+'Daily KBED (2022-3)'!E242)/2</f>
        <v>0</v>
      </c>
      <c r="F242">
        <f>('Daily KBOS (2022-3)'!F242+'Daily KBED (2022-3)'!F242)/2</f>
        <v>0</v>
      </c>
      <c r="G242">
        <f>('Daily KBOS (2022-3)'!G242+'Daily KBED (2022-3)'!G242)/2</f>
        <v>0</v>
      </c>
      <c r="H242">
        <f>('Daily KBOS (2022-3)'!H242+'Daily KBED (2022-3)'!H242)/2</f>
        <v>0.05</v>
      </c>
      <c r="I242">
        <f>('Daily KBOS (2022-3)'!I242+'Daily KBED (2022-3)'!I242)/2</f>
        <v>0.15</v>
      </c>
      <c r="J242">
        <f>('Daily KBOS (2022-3)'!J242+'Daily KBED (2022-3)'!J242)/2</f>
        <v>0.3</v>
      </c>
      <c r="K242">
        <f>('Daily KBOS (2022-3)'!K242+'Daily KBED (2022-3)'!K242)/2</f>
        <v>0.55000000000000004</v>
      </c>
      <c r="L242">
        <f>('Daily KBOS (2022-3)'!L242+'Daily KBED (2022-3)'!L242)/2</f>
        <v>0.9</v>
      </c>
      <c r="M242">
        <f>('Daily KBOS (2022-3)'!M242+'Daily KBED (2022-3)'!M242)/2</f>
        <v>1.3</v>
      </c>
      <c r="N242">
        <f>('Daily KBOS (2022-3)'!N242+'Daily KBED (2022-3)'!N242)/2</f>
        <v>1.7</v>
      </c>
      <c r="O242">
        <f>('Daily KBOS (2022-3)'!T242+'Daily KBED (2022-3)'!T242)/2</f>
        <v>2.0999999999999996</v>
      </c>
      <c r="P242">
        <f>('Daily KBOS (2022-3)'!U242+'Daily KBED (2022-3)'!U242)/2</f>
        <v>2.5499999999999998</v>
      </c>
      <c r="Q242">
        <f>('Daily KBOS (2022-3)'!V242+'Daily KBED (2022-3)'!V242)/2</f>
        <v>3.05</v>
      </c>
      <c r="R242">
        <f>('Daily KBOS (2022-3)'!W242+'Daily KBED (2022-3)'!W242)/2</f>
        <v>3.55</v>
      </c>
      <c r="S242">
        <f>('Daily KBOS (2022-3)'!X242+'Daily KBED (2022-3)'!X242)/2</f>
        <v>4.1500000000000004</v>
      </c>
      <c r="T242">
        <f>('Daily KBOS (2022-3)'!Y242+'Daily KBED (2022-3)'!Y242)/2</f>
        <v>4.9000000000000004</v>
      </c>
      <c r="U242">
        <f>('Daily KBOS (2022-3)'!Z242+'Daily KBED (2022-3)'!Z242)/2</f>
        <v>5.6999999999999993</v>
      </c>
      <c r="V242">
        <f>('Daily KBOS (2022-3)'!AA242+'Daily KBED (2022-3)'!AA242)/2</f>
        <v>6.6</v>
      </c>
      <c r="W242">
        <f>('Daily KBOS (2022-3)'!AG242+'Daily KBED (2022-3)'!AG242)/2</f>
        <v>7.5</v>
      </c>
      <c r="X242">
        <f>('Daily KBOS (2022-3)'!AH242+'Daily KBED (2022-3)'!AH242)/2</f>
        <v>8.4499999999999993</v>
      </c>
      <c r="Y242">
        <f>('Daily KBOS (2022-3)'!AI242+'Daily KBED (2022-3)'!AI242)/2</f>
        <v>9.4499999999999993</v>
      </c>
      <c r="Z242">
        <f>('Daily KBOS (2022-3)'!AJ242+'Daily KBED (2022-3)'!AJ242)/2</f>
        <v>10.45</v>
      </c>
      <c r="AA242">
        <f>('Daily KBOS (2022-3)'!AK242+'Daily KBED (2022-3)'!AK242)/2</f>
        <v>11.45</v>
      </c>
      <c r="AB242">
        <f>('Daily KBOS (2022-3)'!AL242+'Daily KBED (2022-3)'!AL242)/2</f>
        <v>12.45</v>
      </c>
      <c r="AC242">
        <f>('Daily KBOS (2022-3)'!AM242+'Daily KBED (2022-3)'!AM242)/2</f>
        <v>13.45</v>
      </c>
      <c r="AD242">
        <f>('Daily KBOS (2022-3)'!AN242+'Daily KBED (2022-3)'!AN242)/2</f>
        <v>14.45</v>
      </c>
      <c r="AE242">
        <f>('Daily KBOS (2022-3)'!AO242+'Daily KBED (2022-3)'!AO242)/2</f>
        <v>15.45</v>
      </c>
      <c r="AF242">
        <f>('Daily KBOS (2022-3)'!AP242+'Daily KBED (2022-3)'!AP242)/2</f>
        <v>16.45</v>
      </c>
      <c r="AG242">
        <f>('Daily KBOS (2022-3)'!AQ242+'Daily KBED (2022-3)'!AQ242)/2</f>
        <v>17.45</v>
      </c>
      <c r="AH242">
        <f>('Daily KBOS (2022-3)'!AR242+'Daily KBED (2022-3)'!AR242)/2</f>
        <v>18.45</v>
      </c>
    </row>
    <row r="243" spans="1:34" x14ac:dyDescent="0.25">
      <c r="A243" s="1">
        <v>45009</v>
      </c>
      <c r="B243">
        <f>('Daily KBOS (2022-3)'!B243+'Daily KBED (2022-3)'!B243)/2</f>
        <v>0.05</v>
      </c>
      <c r="C243">
        <f>('Daily KBOS (2022-3)'!C243+'Daily KBED (2022-3)'!C243)/2</f>
        <v>0.05</v>
      </c>
      <c r="D243">
        <f>('Daily KBOS (2022-3)'!D243+'Daily KBED (2022-3)'!D243)/2</f>
        <v>0.1</v>
      </c>
      <c r="E243">
        <f>('Daily KBOS (2022-3)'!E243+'Daily KBED (2022-3)'!E243)/2</f>
        <v>0.2</v>
      </c>
      <c r="F243">
        <f>('Daily KBOS (2022-3)'!F243+'Daily KBED (2022-3)'!F243)/2</f>
        <v>0.4</v>
      </c>
      <c r="G243">
        <f>('Daily KBOS (2022-3)'!G243+'Daily KBED (2022-3)'!G243)/2</f>
        <v>0.6</v>
      </c>
      <c r="H243">
        <f>('Daily KBOS (2022-3)'!H243+'Daily KBED (2022-3)'!H243)/2</f>
        <v>0.9</v>
      </c>
      <c r="I243">
        <f>('Daily KBOS (2022-3)'!I243+'Daily KBED (2022-3)'!I243)/2</f>
        <v>1.4</v>
      </c>
      <c r="J243">
        <f>('Daily KBOS (2022-3)'!J243+'Daily KBED (2022-3)'!J243)/2</f>
        <v>1.9</v>
      </c>
      <c r="K243">
        <f>('Daily KBOS (2022-3)'!K243+'Daily KBED (2022-3)'!K243)/2</f>
        <v>2.4500000000000002</v>
      </c>
      <c r="L243">
        <f>('Daily KBOS (2022-3)'!L243+'Daily KBED (2022-3)'!L243)/2</f>
        <v>3.1500000000000004</v>
      </c>
      <c r="M243">
        <f>('Daily KBOS (2022-3)'!M243+'Daily KBED (2022-3)'!M243)/2</f>
        <v>3.8000000000000003</v>
      </c>
      <c r="N243">
        <f>('Daily KBOS (2022-3)'!N243+'Daily KBED (2022-3)'!N243)/2</f>
        <v>4.55</v>
      </c>
      <c r="O243">
        <f>('Daily KBOS (2022-3)'!T243+'Daily KBED (2022-3)'!T243)/2</f>
        <v>5.35</v>
      </c>
      <c r="P243">
        <f>('Daily KBOS (2022-3)'!U243+'Daily KBED (2022-3)'!U243)/2</f>
        <v>6.3000000000000007</v>
      </c>
      <c r="Q243">
        <f>('Daily KBOS (2022-3)'!V243+'Daily KBED (2022-3)'!V243)/2</f>
        <v>7.25</v>
      </c>
      <c r="R243">
        <f>('Daily KBOS (2022-3)'!W243+'Daily KBED (2022-3)'!W243)/2</f>
        <v>8.25</v>
      </c>
      <c r="S243">
        <f>('Daily KBOS (2022-3)'!X243+'Daily KBED (2022-3)'!X243)/2</f>
        <v>9.25</v>
      </c>
      <c r="T243">
        <f>('Daily KBOS (2022-3)'!Y243+'Daily KBED (2022-3)'!Y243)/2</f>
        <v>10.25</v>
      </c>
      <c r="U243">
        <f>('Daily KBOS (2022-3)'!Z243+'Daily KBED (2022-3)'!Z243)/2</f>
        <v>11.25</v>
      </c>
      <c r="V243">
        <f>('Daily KBOS (2022-3)'!AA243+'Daily KBED (2022-3)'!AA243)/2</f>
        <v>12.25</v>
      </c>
      <c r="W243">
        <f>('Daily KBOS (2022-3)'!AG243+'Daily KBED (2022-3)'!AG243)/2</f>
        <v>13.25</v>
      </c>
      <c r="X243">
        <f>('Daily KBOS (2022-3)'!AH243+'Daily KBED (2022-3)'!AH243)/2</f>
        <v>14.25</v>
      </c>
      <c r="Y243">
        <f>('Daily KBOS (2022-3)'!AI243+'Daily KBED (2022-3)'!AI243)/2</f>
        <v>15.25</v>
      </c>
      <c r="Z243">
        <f>('Daily KBOS (2022-3)'!AJ243+'Daily KBED (2022-3)'!AJ243)/2</f>
        <v>16.25</v>
      </c>
      <c r="AA243">
        <f>('Daily KBOS (2022-3)'!AK243+'Daily KBED (2022-3)'!AK243)/2</f>
        <v>17.25</v>
      </c>
      <c r="AB243">
        <f>('Daily KBOS (2022-3)'!AL243+'Daily KBED (2022-3)'!AL243)/2</f>
        <v>18.25</v>
      </c>
      <c r="AC243">
        <f>('Daily KBOS (2022-3)'!AM243+'Daily KBED (2022-3)'!AM243)/2</f>
        <v>19.25</v>
      </c>
      <c r="AD243">
        <f>('Daily KBOS (2022-3)'!AN243+'Daily KBED (2022-3)'!AN243)/2</f>
        <v>20.25</v>
      </c>
      <c r="AE243">
        <f>('Daily KBOS (2022-3)'!AO243+'Daily KBED (2022-3)'!AO243)/2</f>
        <v>21.25</v>
      </c>
      <c r="AF243">
        <f>('Daily KBOS (2022-3)'!AP243+'Daily KBED (2022-3)'!AP243)/2</f>
        <v>22.25</v>
      </c>
      <c r="AG243">
        <f>('Daily KBOS (2022-3)'!AQ243+'Daily KBED (2022-3)'!AQ243)/2</f>
        <v>23.25</v>
      </c>
      <c r="AH243">
        <f>('Daily KBOS (2022-3)'!AR243+'Daily KBED (2022-3)'!AR243)/2</f>
        <v>24.25</v>
      </c>
    </row>
    <row r="244" spans="1:34" x14ac:dyDescent="0.25">
      <c r="A244" s="1">
        <v>45010</v>
      </c>
      <c r="B244">
        <f>('Daily KBOS (2022-3)'!B244+'Daily KBED (2022-3)'!B244)/2</f>
        <v>2.25</v>
      </c>
      <c r="C244">
        <f>('Daily KBOS (2022-3)'!C244+'Daily KBED (2022-3)'!C244)/2</f>
        <v>2.8499999999999996</v>
      </c>
      <c r="D244">
        <f>('Daily KBOS (2022-3)'!D244+'Daily KBED (2022-3)'!D244)/2</f>
        <v>3.75</v>
      </c>
      <c r="E244">
        <f>('Daily KBOS (2022-3)'!E244+'Daily KBED (2022-3)'!E244)/2</f>
        <v>4.75</v>
      </c>
      <c r="F244">
        <f>('Daily KBOS (2022-3)'!F244+'Daily KBED (2022-3)'!F244)/2</f>
        <v>5.75</v>
      </c>
      <c r="G244">
        <f>('Daily KBOS (2022-3)'!G244+'Daily KBED (2022-3)'!G244)/2</f>
        <v>6.75</v>
      </c>
      <c r="H244">
        <f>('Daily KBOS (2022-3)'!H244+'Daily KBED (2022-3)'!H244)/2</f>
        <v>7.75</v>
      </c>
      <c r="I244">
        <f>('Daily KBOS (2022-3)'!I244+'Daily KBED (2022-3)'!I244)/2</f>
        <v>8.75</v>
      </c>
      <c r="J244">
        <f>('Daily KBOS (2022-3)'!J244+'Daily KBED (2022-3)'!J244)/2</f>
        <v>9.75</v>
      </c>
      <c r="K244">
        <f>('Daily KBOS (2022-3)'!K244+'Daily KBED (2022-3)'!K244)/2</f>
        <v>10.75</v>
      </c>
      <c r="L244">
        <f>('Daily KBOS (2022-3)'!L244+'Daily KBED (2022-3)'!L244)/2</f>
        <v>11.75</v>
      </c>
      <c r="M244">
        <f>('Daily KBOS (2022-3)'!M244+'Daily KBED (2022-3)'!M244)/2</f>
        <v>12.75</v>
      </c>
      <c r="N244">
        <f>('Daily KBOS (2022-3)'!N244+'Daily KBED (2022-3)'!N244)/2</f>
        <v>13.75</v>
      </c>
      <c r="O244">
        <f>('Daily KBOS (2022-3)'!T244+'Daily KBED (2022-3)'!T244)/2</f>
        <v>14.75</v>
      </c>
      <c r="P244">
        <f>('Daily KBOS (2022-3)'!U244+'Daily KBED (2022-3)'!U244)/2</f>
        <v>15.75</v>
      </c>
      <c r="Q244">
        <f>('Daily KBOS (2022-3)'!V244+'Daily KBED (2022-3)'!V244)/2</f>
        <v>16.75</v>
      </c>
      <c r="R244">
        <f>('Daily KBOS (2022-3)'!W244+'Daily KBED (2022-3)'!W244)/2</f>
        <v>17.75</v>
      </c>
      <c r="S244">
        <f>('Daily KBOS (2022-3)'!X244+'Daily KBED (2022-3)'!X244)/2</f>
        <v>18.75</v>
      </c>
      <c r="T244">
        <f>('Daily KBOS (2022-3)'!Y244+'Daily KBED (2022-3)'!Y244)/2</f>
        <v>19.75</v>
      </c>
      <c r="U244">
        <f>('Daily KBOS (2022-3)'!Z244+'Daily KBED (2022-3)'!Z244)/2</f>
        <v>20.75</v>
      </c>
      <c r="V244">
        <f>('Daily KBOS (2022-3)'!AA244+'Daily KBED (2022-3)'!AA244)/2</f>
        <v>21.75</v>
      </c>
      <c r="W244">
        <f>('Daily KBOS (2022-3)'!AG244+'Daily KBED (2022-3)'!AG244)/2</f>
        <v>22.75</v>
      </c>
      <c r="X244">
        <f>('Daily KBOS (2022-3)'!AH244+'Daily KBED (2022-3)'!AH244)/2</f>
        <v>23.75</v>
      </c>
      <c r="Y244">
        <f>('Daily KBOS (2022-3)'!AI244+'Daily KBED (2022-3)'!AI244)/2</f>
        <v>24.75</v>
      </c>
      <c r="Z244">
        <f>('Daily KBOS (2022-3)'!AJ244+'Daily KBED (2022-3)'!AJ244)/2</f>
        <v>25.75</v>
      </c>
      <c r="AA244">
        <f>('Daily KBOS (2022-3)'!AK244+'Daily KBED (2022-3)'!AK244)/2</f>
        <v>26.75</v>
      </c>
      <c r="AB244">
        <f>('Daily KBOS (2022-3)'!AL244+'Daily KBED (2022-3)'!AL244)/2</f>
        <v>27.75</v>
      </c>
      <c r="AC244">
        <f>('Daily KBOS (2022-3)'!AM244+'Daily KBED (2022-3)'!AM244)/2</f>
        <v>28.75</v>
      </c>
      <c r="AD244">
        <f>('Daily KBOS (2022-3)'!AN244+'Daily KBED (2022-3)'!AN244)/2</f>
        <v>29.75</v>
      </c>
      <c r="AE244">
        <f>('Daily KBOS (2022-3)'!AO244+'Daily KBED (2022-3)'!AO244)/2</f>
        <v>30.75</v>
      </c>
      <c r="AF244">
        <f>('Daily KBOS (2022-3)'!AP244+'Daily KBED (2022-3)'!AP244)/2</f>
        <v>31.75</v>
      </c>
      <c r="AG244">
        <f>('Daily KBOS (2022-3)'!AQ244+'Daily KBED (2022-3)'!AQ244)/2</f>
        <v>32.75</v>
      </c>
      <c r="AH244">
        <f>('Daily KBOS (2022-3)'!AR244+'Daily KBED (2022-3)'!AR244)/2</f>
        <v>33.75</v>
      </c>
    </row>
    <row r="245" spans="1:34" x14ac:dyDescent="0.25">
      <c r="A245" s="1">
        <v>45011</v>
      </c>
      <c r="B245">
        <f>('Daily KBOS (2022-3)'!B245+'Daily KBED (2022-3)'!B245)/2</f>
        <v>0</v>
      </c>
      <c r="C245">
        <f>('Daily KBOS (2022-3)'!C245+'Daily KBED (2022-3)'!C245)/2</f>
        <v>0.05</v>
      </c>
      <c r="D245">
        <f>('Daily KBOS (2022-3)'!D245+'Daily KBED (2022-3)'!D245)/2</f>
        <v>0.2</v>
      </c>
      <c r="E245">
        <f>('Daily KBOS (2022-3)'!E245+'Daily KBED (2022-3)'!E245)/2</f>
        <v>0.39999999999999997</v>
      </c>
      <c r="F245">
        <f>('Daily KBOS (2022-3)'!F245+'Daily KBED (2022-3)'!F245)/2</f>
        <v>0.75</v>
      </c>
      <c r="G245">
        <f>('Daily KBOS (2022-3)'!G245+'Daily KBED (2022-3)'!G245)/2</f>
        <v>1.1499999999999999</v>
      </c>
      <c r="H245">
        <f>('Daily KBOS (2022-3)'!H245+'Daily KBED (2022-3)'!H245)/2</f>
        <v>1.5</v>
      </c>
      <c r="I245">
        <f>('Daily KBOS (2022-3)'!I245+'Daily KBED (2022-3)'!I245)/2</f>
        <v>1.95</v>
      </c>
      <c r="J245">
        <f>('Daily KBOS (2022-3)'!J245+'Daily KBED (2022-3)'!J245)/2</f>
        <v>2.3499999999999996</v>
      </c>
      <c r="K245">
        <f>('Daily KBOS (2022-3)'!K245+'Daily KBED (2022-3)'!K245)/2</f>
        <v>2.8</v>
      </c>
      <c r="L245">
        <f>('Daily KBOS (2022-3)'!L245+'Daily KBED (2022-3)'!L245)/2</f>
        <v>3.3499999999999996</v>
      </c>
      <c r="M245">
        <f>('Daily KBOS (2022-3)'!M245+'Daily KBED (2022-3)'!M245)/2</f>
        <v>3.85</v>
      </c>
      <c r="N245">
        <f>('Daily KBOS (2022-3)'!N245+'Daily KBED (2022-3)'!N245)/2</f>
        <v>4.45</v>
      </c>
      <c r="O245">
        <f>('Daily KBOS (2022-3)'!T245+'Daily KBED (2022-3)'!T245)/2</f>
        <v>5.0999999999999996</v>
      </c>
      <c r="P245">
        <f>('Daily KBOS (2022-3)'!U245+'Daily KBED (2022-3)'!U245)/2</f>
        <v>5.8000000000000007</v>
      </c>
      <c r="Q245">
        <f>('Daily KBOS (2022-3)'!V245+'Daily KBED (2022-3)'!V245)/2</f>
        <v>6.5500000000000007</v>
      </c>
      <c r="R245">
        <f>('Daily KBOS (2022-3)'!W245+'Daily KBED (2022-3)'!W245)/2</f>
        <v>7.35</v>
      </c>
      <c r="S245">
        <f>('Daily KBOS (2022-3)'!X245+'Daily KBED (2022-3)'!X245)/2</f>
        <v>8.25</v>
      </c>
      <c r="T245">
        <f>('Daily KBOS (2022-3)'!Y245+'Daily KBED (2022-3)'!Y245)/2</f>
        <v>9.15</v>
      </c>
      <c r="U245">
        <f>('Daily KBOS (2022-3)'!Z245+'Daily KBED (2022-3)'!Z245)/2</f>
        <v>10.15</v>
      </c>
      <c r="V245">
        <f>('Daily KBOS (2022-3)'!AA245+'Daily KBED (2022-3)'!AA245)/2</f>
        <v>11.15</v>
      </c>
      <c r="W245">
        <f>('Daily KBOS (2022-3)'!AG245+'Daily KBED (2022-3)'!AG245)/2</f>
        <v>12.15</v>
      </c>
      <c r="X245">
        <f>('Daily KBOS (2022-3)'!AH245+'Daily KBED (2022-3)'!AH245)/2</f>
        <v>13.15</v>
      </c>
      <c r="Y245">
        <f>('Daily KBOS (2022-3)'!AI245+'Daily KBED (2022-3)'!AI245)/2</f>
        <v>14.15</v>
      </c>
      <c r="Z245">
        <f>('Daily KBOS (2022-3)'!AJ245+'Daily KBED (2022-3)'!AJ245)/2</f>
        <v>15.15</v>
      </c>
      <c r="AA245">
        <f>('Daily KBOS (2022-3)'!AK245+'Daily KBED (2022-3)'!AK245)/2</f>
        <v>16.149999999999999</v>
      </c>
      <c r="AB245">
        <f>('Daily KBOS (2022-3)'!AL245+'Daily KBED (2022-3)'!AL245)/2</f>
        <v>17.149999999999999</v>
      </c>
      <c r="AC245">
        <f>('Daily KBOS (2022-3)'!AM245+'Daily KBED (2022-3)'!AM245)/2</f>
        <v>18.149999999999999</v>
      </c>
      <c r="AD245">
        <f>('Daily KBOS (2022-3)'!AN245+'Daily KBED (2022-3)'!AN245)/2</f>
        <v>19.149999999999999</v>
      </c>
      <c r="AE245">
        <f>('Daily KBOS (2022-3)'!AO245+'Daily KBED (2022-3)'!AO245)/2</f>
        <v>20.149999999999999</v>
      </c>
      <c r="AF245">
        <f>('Daily KBOS (2022-3)'!AP245+'Daily KBED (2022-3)'!AP245)/2</f>
        <v>21.15</v>
      </c>
      <c r="AG245">
        <f>('Daily KBOS (2022-3)'!AQ245+'Daily KBED (2022-3)'!AQ245)/2</f>
        <v>22.15</v>
      </c>
      <c r="AH245">
        <f>('Daily KBOS (2022-3)'!AR245+'Daily KBED (2022-3)'!AR245)/2</f>
        <v>23.15</v>
      </c>
    </row>
    <row r="246" spans="1:34" x14ac:dyDescent="0.25">
      <c r="A246" s="1">
        <v>45012</v>
      </c>
      <c r="B246">
        <f>('Daily KBOS (2022-3)'!B246+'Daily KBED (2022-3)'!B246)/2</f>
        <v>1.35</v>
      </c>
      <c r="C246">
        <f>('Daily KBOS (2022-3)'!C246+'Daily KBED (2022-3)'!C246)/2</f>
        <v>1.55</v>
      </c>
      <c r="D246">
        <f>('Daily KBOS (2022-3)'!D246+'Daily KBED (2022-3)'!D246)/2</f>
        <v>1.7</v>
      </c>
      <c r="E246">
        <f>('Daily KBOS (2022-3)'!E246+'Daily KBED (2022-3)'!E246)/2</f>
        <v>1.95</v>
      </c>
      <c r="F246">
        <f>('Daily KBOS (2022-3)'!F246+'Daily KBED (2022-3)'!F246)/2</f>
        <v>2.2000000000000002</v>
      </c>
      <c r="G246">
        <f>('Daily KBOS (2022-3)'!G246+'Daily KBED (2022-3)'!G246)/2</f>
        <v>2.5499999999999998</v>
      </c>
      <c r="H246">
        <f>('Daily KBOS (2022-3)'!H246+'Daily KBED (2022-3)'!H246)/2</f>
        <v>3</v>
      </c>
      <c r="I246">
        <f>('Daily KBOS (2022-3)'!I246+'Daily KBED (2022-3)'!I246)/2</f>
        <v>3.55</v>
      </c>
      <c r="J246">
        <f>('Daily KBOS (2022-3)'!J246+'Daily KBED (2022-3)'!J246)/2</f>
        <v>4.1500000000000004</v>
      </c>
      <c r="K246">
        <f>('Daily KBOS (2022-3)'!K246+'Daily KBED (2022-3)'!K246)/2</f>
        <v>4.8</v>
      </c>
      <c r="L246">
        <f>('Daily KBOS (2022-3)'!L246+'Daily KBED (2022-3)'!L246)/2</f>
        <v>5.45</v>
      </c>
      <c r="M246">
        <f>('Daily KBOS (2022-3)'!M246+'Daily KBED (2022-3)'!M246)/2</f>
        <v>6.15</v>
      </c>
      <c r="N246">
        <f>('Daily KBOS (2022-3)'!N246+'Daily KBED (2022-3)'!N246)/2</f>
        <v>6.8999999999999995</v>
      </c>
      <c r="O246">
        <f>('Daily KBOS (2022-3)'!T246+'Daily KBED (2022-3)'!T246)/2</f>
        <v>7.65</v>
      </c>
      <c r="P246">
        <f>('Daily KBOS (2022-3)'!U246+'Daily KBED (2022-3)'!U246)/2</f>
        <v>8.5500000000000007</v>
      </c>
      <c r="Q246">
        <f>('Daily KBOS (2022-3)'!V246+'Daily KBED (2022-3)'!V246)/2</f>
        <v>9.35</v>
      </c>
      <c r="R246">
        <f>('Daily KBOS (2022-3)'!W246+'Daily KBED (2022-3)'!W246)/2</f>
        <v>10.3</v>
      </c>
      <c r="S246">
        <f>('Daily KBOS (2022-3)'!X246+'Daily KBED (2022-3)'!X246)/2</f>
        <v>11.2</v>
      </c>
      <c r="T246">
        <f>('Daily KBOS (2022-3)'!Y246+'Daily KBED (2022-3)'!Y246)/2</f>
        <v>12.15</v>
      </c>
      <c r="U246">
        <f>('Daily KBOS (2022-3)'!Z246+'Daily KBED (2022-3)'!Z246)/2</f>
        <v>13.100000000000001</v>
      </c>
      <c r="V246">
        <f>('Daily KBOS (2022-3)'!AA246+'Daily KBED (2022-3)'!AA246)/2</f>
        <v>14.100000000000001</v>
      </c>
      <c r="W246">
        <f>('Daily KBOS (2022-3)'!AG246+'Daily KBED (2022-3)'!AG246)/2</f>
        <v>15.1</v>
      </c>
      <c r="X246">
        <f>('Daily KBOS (2022-3)'!AH246+'Daily KBED (2022-3)'!AH246)/2</f>
        <v>16.100000000000001</v>
      </c>
      <c r="Y246">
        <f>('Daily KBOS (2022-3)'!AI246+'Daily KBED (2022-3)'!AI246)/2</f>
        <v>17.100000000000001</v>
      </c>
      <c r="Z246">
        <f>('Daily KBOS (2022-3)'!AJ246+'Daily KBED (2022-3)'!AJ246)/2</f>
        <v>18.100000000000001</v>
      </c>
      <c r="AA246">
        <f>('Daily KBOS (2022-3)'!AK246+'Daily KBED (2022-3)'!AK246)/2</f>
        <v>19.100000000000001</v>
      </c>
      <c r="AB246">
        <f>('Daily KBOS (2022-3)'!AL246+'Daily KBED (2022-3)'!AL246)/2</f>
        <v>20.100000000000001</v>
      </c>
      <c r="AC246">
        <f>('Daily KBOS (2022-3)'!AM246+'Daily KBED (2022-3)'!AM246)/2</f>
        <v>21.1</v>
      </c>
      <c r="AD246">
        <f>('Daily KBOS (2022-3)'!AN246+'Daily KBED (2022-3)'!AN246)/2</f>
        <v>22.1</v>
      </c>
      <c r="AE246">
        <f>('Daily KBOS (2022-3)'!AO246+'Daily KBED (2022-3)'!AO246)/2</f>
        <v>23.1</v>
      </c>
      <c r="AF246">
        <f>('Daily KBOS (2022-3)'!AP246+'Daily KBED (2022-3)'!AP246)/2</f>
        <v>24.1</v>
      </c>
      <c r="AG246">
        <f>('Daily KBOS (2022-3)'!AQ246+'Daily KBED (2022-3)'!AQ246)/2</f>
        <v>25.1</v>
      </c>
      <c r="AH246">
        <f>('Daily KBOS (2022-3)'!AR246+'Daily KBED (2022-3)'!AR246)/2</f>
        <v>26.1</v>
      </c>
    </row>
    <row r="247" spans="1:34" x14ac:dyDescent="0.25">
      <c r="A247" s="1">
        <v>45013</v>
      </c>
      <c r="B247">
        <f>('Daily KBOS (2022-3)'!B247+'Daily KBED (2022-3)'!B247)/2</f>
        <v>0.75</v>
      </c>
      <c r="C247">
        <f>('Daily KBOS (2022-3)'!C247+'Daily KBED (2022-3)'!C247)/2</f>
        <v>1.2</v>
      </c>
      <c r="D247">
        <f>('Daily KBOS (2022-3)'!D247+'Daily KBED (2022-3)'!D247)/2</f>
        <v>1.85</v>
      </c>
      <c r="E247">
        <f>('Daily KBOS (2022-3)'!E247+'Daily KBED (2022-3)'!E247)/2</f>
        <v>2.4500000000000002</v>
      </c>
      <c r="F247">
        <f>('Daily KBOS (2022-3)'!F247+'Daily KBED (2022-3)'!F247)/2</f>
        <v>3.25</v>
      </c>
      <c r="G247">
        <f>('Daily KBOS (2022-3)'!G247+'Daily KBED (2022-3)'!G247)/2</f>
        <v>4.1500000000000004</v>
      </c>
      <c r="H247">
        <f>('Daily KBOS (2022-3)'!H247+'Daily KBED (2022-3)'!H247)/2</f>
        <v>5.0500000000000007</v>
      </c>
      <c r="I247">
        <f>('Daily KBOS (2022-3)'!I247+'Daily KBED (2022-3)'!I247)/2</f>
        <v>5.95</v>
      </c>
      <c r="J247">
        <f>('Daily KBOS (2022-3)'!J247+'Daily KBED (2022-3)'!J247)/2</f>
        <v>6.95</v>
      </c>
      <c r="K247">
        <f>('Daily KBOS (2022-3)'!K247+'Daily KBED (2022-3)'!K247)/2</f>
        <v>7.9499999999999993</v>
      </c>
      <c r="L247">
        <f>('Daily KBOS (2022-3)'!L247+'Daily KBED (2022-3)'!L247)/2</f>
        <v>8.9499999999999993</v>
      </c>
      <c r="M247">
        <f>('Daily KBOS (2022-3)'!M247+'Daily KBED (2022-3)'!M247)/2</f>
        <v>9.9499999999999993</v>
      </c>
      <c r="N247">
        <f>('Daily KBOS (2022-3)'!N247+'Daily KBED (2022-3)'!N247)/2</f>
        <v>10.95</v>
      </c>
      <c r="O247">
        <f>('Daily KBOS (2022-3)'!T247+'Daily KBED (2022-3)'!T247)/2</f>
        <v>11.95</v>
      </c>
      <c r="P247">
        <f>('Daily KBOS (2022-3)'!U247+'Daily KBED (2022-3)'!U247)/2</f>
        <v>12.95</v>
      </c>
      <c r="Q247">
        <f>('Daily KBOS (2022-3)'!V247+'Daily KBED (2022-3)'!V247)/2</f>
        <v>13.95</v>
      </c>
      <c r="R247">
        <f>('Daily KBOS (2022-3)'!W247+'Daily KBED (2022-3)'!W247)/2</f>
        <v>14.95</v>
      </c>
      <c r="S247">
        <f>('Daily KBOS (2022-3)'!X247+'Daily KBED (2022-3)'!X247)/2</f>
        <v>15.95</v>
      </c>
      <c r="T247">
        <f>('Daily KBOS (2022-3)'!Y247+'Daily KBED (2022-3)'!Y247)/2</f>
        <v>16.95</v>
      </c>
      <c r="U247">
        <f>('Daily KBOS (2022-3)'!Z247+'Daily KBED (2022-3)'!Z247)/2</f>
        <v>17.95</v>
      </c>
      <c r="V247">
        <f>('Daily KBOS (2022-3)'!AA247+'Daily KBED (2022-3)'!AA247)/2</f>
        <v>18.95</v>
      </c>
      <c r="W247">
        <f>('Daily KBOS (2022-3)'!AG247+'Daily KBED (2022-3)'!AG247)/2</f>
        <v>19.95</v>
      </c>
      <c r="X247">
        <f>('Daily KBOS (2022-3)'!AH247+'Daily KBED (2022-3)'!AH247)/2</f>
        <v>20.95</v>
      </c>
      <c r="Y247">
        <f>('Daily KBOS (2022-3)'!AI247+'Daily KBED (2022-3)'!AI247)/2</f>
        <v>21.95</v>
      </c>
      <c r="Z247">
        <f>('Daily KBOS (2022-3)'!AJ247+'Daily KBED (2022-3)'!AJ247)/2</f>
        <v>22.95</v>
      </c>
      <c r="AA247">
        <f>('Daily KBOS (2022-3)'!AK247+'Daily KBED (2022-3)'!AK247)/2</f>
        <v>23.95</v>
      </c>
      <c r="AB247">
        <f>('Daily KBOS (2022-3)'!AL247+'Daily KBED (2022-3)'!AL247)/2</f>
        <v>24.95</v>
      </c>
      <c r="AC247">
        <f>('Daily KBOS (2022-3)'!AM247+'Daily KBED (2022-3)'!AM247)/2</f>
        <v>25.95</v>
      </c>
      <c r="AD247">
        <f>('Daily KBOS (2022-3)'!AN247+'Daily KBED (2022-3)'!AN247)/2</f>
        <v>26.95</v>
      </c>
      <c r="AE247">
        <f>('Daily KBOS (2022-3)'!AO247+'Daily KBED (2022-3)'!AO247)/2</f>
        <v>27.95</v>
      </c>
      <c r="AF247">
        <f>('Daily KBOS (2022-3)'!AP247+'Daily KBED (2022-3)'!AP247)/2</f>
        <v>28.95</v>
      </c>
      <c r="AG247">
        <f>('Daily KBOS (2022-3)'!AQ247+'Daily KBED (2022-3)'!AQ247)/2</f>
        <v>29.95</v>
      </c>
      <c r="AH247">
        <f>('Daily KBOS (2022-3)'!AR247+'Daily KBED (2022-3)'!AR247)/2</f>
        <v>30.95</v>
      </c>
    </row>
    <row r="248" spans="1:34" x14ac:dyDescent="0.25">
      <c r="A248" s="1">
        <v>45014</v>
      </c>
      <c r="B248">
        <f>('Daily KBOS (2022-3)'!B248+'Daily KBED (2022-3)'!B248)/2</f>
        <v>2.7</v>
      </c>
      <c r="C248">
        <f>('Daily KBOS (2022-3)'!C248+'Daily KBED (2022-3)'!C248)/2</f>
        <v>3.0999999999999996</v>
      </c>
      <c r="D248">
        <f>('Daily KBOS (2022-3)'!D248+'Daily KBED (2022-3)'!D248)/2</f>
        <v>3.5</v>
      </c>
      <c r="E248">
        <f>('Daily KBOS (2022-3)'!E248+'Daily KBED (2022-3)'!E248)/2</f>
        <v>4</v>
      </c>
      <c r="F248">
        <f>('Daily KBOS (2022-3)'!F248+'Daily KBED (2022-3)'!F248)/2</f>
        <v>4.5500000000000007</v>
      </c>
      <c r="G248">
        <f>('Daily KBOS (2022-3)'!G248+'Daily KBED (2022-3)'!G248)/2</f>
        <v>5.2</v>
      </c>
      <c r="H248">
        <f>('Daily KBOS (2022-3)'!H248+'Daily KBED (2022-3)'!H248)/2</f>
        <v>5.9499999999999993</v>
      </c>
      <c r="I248">
        <f>('Daily KBOS (2022-3)'!I248+'Daily KBED (2022-3)'!I248)/2</f>
        <v>6.75</v>
      </c>
      <c r="J248">
        <f>('Daily KBOS (2022-3)'!J248+'Daily KBED (2022-3)'!J248)/2</f>
        <v>7.65</v>
      </c>
      <c r="K248">
        <f>('Daily KBOS (2022-3)'!K248+'Daily KBED (2022-3)'!K248)/2</f>
        <v>8.5</v>
      </c>
      <c r="L248">
        <f>('Daily KBOS (2022-3)'!L248+'Daily KBED (2022-3)'!L248)/2</f>
        <v>9.4</v>
      </c>
      <c r="M248">
        <f>('Daily KBOS (2022-3)'!M248+'Daily KBED (2022-3)'!M248)/2</f>
        <v>10.3</v>
      </c>
      <c r="N248">
        <f>('Daily KBOS (2022-3)'!N248+'Daily KBED (2022-3)'!N248)/2</f>
        <v>11.2</v>
      </c>
      <c r="O248">
        <f>('Daily KBOS (2022-3)'!T248+'Daily KBED (2022-3)'!T248)/2</f>
        <v>12.15</v>
      </c>
      <c r="P248">
        <f>('Daily KBOS (2022-3)'!U248+'Daily KBED (2022-3)'!U248)/2</f>
        <v>13.15</v>
      </c>
      <c r="Q248">
        <f>('Daily KBOS (2022-3)'!V248+'Daily KBED (2022-3)'!V248)/2</f>
        <v>14.15</v>
      </c>
      <c r="R248">
        <f>('Daily KBOS (2022-3)'!W248+'Daily KBED (2022-3)'!W248)/2</f>
        <v>15.15</v>
      </c>
      <c r="S248">
        <f>('Daily KBOS (2022-3)'!X248+'Daily KBED (2022-3)'!X248)/2</f>
        <v>16.149999999999999</v>
      </c>
      <c r="T248">
        <f>('Daily KBOS (2022-3)'!Y248+'Daily KBED (2022-3)'!Y248)/2</f>
        <v>17.149999999999999</v>
      </c>
      <c r="U248">
        <f>('Daily KBOS (2022-3)'!Z248+'Daily KBED (2022-3)'!Z248)/2</f>
        <v>18.149999999999999</v>
      </c>
      <c r="V248">
        <f>('Daily KBOS (2022-3)'!AA248+'Daily KBED (2022-3)'!AA248)/2</f>
        <v>19.149999999999999</v>
      </c>
      <c r="W248">
        <f>('Daily KBOS (2022-3)'!AG248+'Daily KBED (2022-3)'!AG248)/2</f>
        <v>20.149999999999999</v>
      </c>
      <c r="X248">
        <f>('Daily KBOS (2022-3)'!AH248+'Daily KBED (2022-3)'!AH248)/2</f>
        <v>21.15</v>
      </c>
      <c r="Y248">
        <f>('Daily KBOS (2022-3)'!AI248+'Daily KBED (2022-3)'!AI248)/2</f>
        <v>22.15</v>
      </c>
      <c r="Z248">
        <f>('Daily KBOS (2022-3)'!AJ248+'Daily KBED (2022-3)'!AJ248)/2</f>
        <v>23.15</v>
      </c>
      <c r="AA248">
        <f>('Daily KBOS (2022-3)'!AK248+'Daily KBED (2022-3)'!AK248)/2</f>
        <v>24.15</v>
      </c>
      <c r="AB248">
        <f>('Daily KBOS (2022-3)'!AL248+'Daily KBED (2022-3)'!AL248)/2</f>
        <v>25.15</v>
      </c>
      <c r="AC248">
        <f>('Daily KBOS (2022-3)'!AM248+'Daily KBED (2022-3)'!AM248)/2</f>
        <v>26.15</v>
      </c>
      <c r="AD248">
        <f>('Daily KBOS (2022-3)'!AN248+'Daily KBED (2022-3)'!AN248)/2</f>
        <v>27.15</v>
      </c>
      <c r="AE248">
        <f>('Daily KBOS (2022-3)'!AO248+'Daily KBED (2022-3)'!AO248)/2</f>
        <v>28.15</v>
      </c>
      <c r="AF248">
        <f>('Daily KBOS (2022-3)'!AP248+'Daily KBED (2022-3)'!AP248)/2</f>
        <v>29.15</v>
      </c>
      <c r="AG248">
        <f>('Daily KBOS (2022-3)'!AQ248+'Daily KBED (2022-3)'!AQ248)/2</f>
        <v>30.15</v>
      </c>
      <c r="AH248">
        <f>('Daily KBOS (2022-3)'!AR248+'Daily KBED (2022-3)'!AR248)/2</f>
        <v>31.15</v>
      </c>
    </row>
    <row r="249" spans="1:34" x14ac:dyDescent="0.25">
      <c r="A249" s="1">
        <v>45015</v>
      </c>
      <c r="B249">
        <f>('Daily KBOS (2022-3)'!B249+'Daily KBED (2022-3)'!B249)/2</f>
        <v>2.7</v>
      </c>
      <c r="C249">
        <f>('Daily KBOS (2022-3)'!C249+'Daily KBED (2022-3)'!C249)/2</f>
        <v>3.4</v>
      </c>
      <c r="D249">
        <f>('Daily KBOS (2022-3)'!D249+'Daily KBED (2022-3)'!D249)/2</f>
        <v>4.3</v>
      </c>
      <c r="E249">
        <f>('Daily KBOS (2022-3)'!E249+'Daily KBED (2022-3)'!E249)/2</f>
        <v>5.3</v>
      </c>
      <c r="F249">
        <f>('Daily KBOS (2022-3)'!F249+'Daily KBED (2022-3)'!F249)/2</f>
        <v>6.3</v>
      </c>
      <c r="G249">
        <f>('Daily KBOS (2022-3)'!G249+'Daily KBED (2022-3)'!G249)/2</f>
        <v>7.3</v>
      </c>
      <c r="H249">
        <f>('Daily KBOS (2022-3)'!H249+'Daily KBED (2022-3)'!H249)/2</f>
        <v>8.3000000000000007</v>
      </c>
      <c r="I249">
        <f>('Daily KBOS (2022-3)'!I249+'Daily KBED (2022-3)'!I249)/2</f>
        <v>9.3000000000000007</v>
      </c>
      <c r="J249">
        <f>('Daily KBOS (2022-3)'!J249+'Daily KBED (2022-3)'!J249)/2</f>
        <v>10.3</v>
      </c>
      <c r="K249">
        <f>('Daily KBOS (2022-3)'!K249+'Daily KBED (2022-3)'!K249)/2</f>
        <v>11.3</v>
      </c>
      <c r="L249">
        <f>('Daily KBOS (2022-3)'!L249+'Daily KBED (2022-3)'!L249)/2</f>
        <v>12.3</v>
      </c>
      <c r="M249">
        <f>('Daily KBOS (2022-3)'!M249+'Daily KBED (2022-3)'!M249)/2</f>
        <v>13.3</v>
      </c>
      <c r="N249">
        <f>('Daily KBOS (2022-3)'!N249+'Daily KBED (2022-3)'!N249)/2</f>
        <v>14.3</v>
      </c>
      <c r="O249">
        <f>('Daily KBOS (2022-3)'!T249+'Daily KBED (2022-3)'!T249)/2</f>
        <v>15.3</v>
      </c>
      <c r="P249">
        <f>('Daily KBOS (2022-3)'!U249+'Daily KBED (2022-3)'!U249)/2</f>
        <v>16.3</v>
      </c>
      <c r="Q249">
        <f>('Daily KBOS (2022-3)'!V249+'Daily KBED (2022-3)'!V249)/2</f>
        <v>17.3</v>
      </c>
      <c r="R249">
        <f>('Daily KBOS (2022-3)'!W249+'Daily KBED (2022-3)'!W249)/2</f>
        <v>18.3</v>
      </c>
      <c r="S249">
        <f>('Daily KBOS (2022-3)'!X249+'Daily KBED (2022-3)'!X249)/2</f>
        <v>19.3</v>
      </c>
      <c r="T249">
        <f>('Daily KBOS (2022-3)'!Y249+'Daily KBED (2022-3)'!Y249)/2</f>
        <v>20.3</v>
      </c>
      <c r="U249">
        <f>('Daily KBOS (2022-3)'!Z249+'Daily KBED (2022-3)'!Z249)/2</f>
        <v>21.3</v>
      </c>
      <c r="V249">
        <f>('Daily KBOS (2022-3)'!AA249+'Daily KBED (2022-3)'!AA249)/2</f>
        <v>22.3</v>
      </c>
      <c r="W249">
        <f>('Daily KBOS (2022-3)'!AG249+'Daily KBED (2022-3)'!AG249)/2</f>
        <v>23.3</v>
      </c>
      <c r="X249">
        <f>('Daily KBOS (2022-3)'!AH249+'Daily KBED (2022-3)'!AH249)/2</f>
        <v>24.3</v>
      </c>
      <c r="Y249">
        <f>('Daily KBOS (2022-3)'!AI249+'Daily KBED (2022-3)'!AI249)/2</f>
        <v>25.3</v>
      </c>
      <c r="Z249">
        <f>('Daily KBOS (2022-3)'!AJ249+'Daily KBED (2022-3)'!AJ249)/2</f>
        <v>26.3</v>
      </c>
      <c r="AA249">
        <f>('Daily KBOS (2022-3)'!AK249+'Daily KBED (2022-3)'!AK249)/2</f>
        <v>27.3</v>
      </c>
      <c r="AB249">
        <f>('Daily KBOS (2022-3)'!AL249+'Daily KBED (2022-3)'!AL249)/2</f>
        <v>28.3</v>
      </c>
      <c r="AC249">
        <f>('Daily KBOS (2022-3)'!AM249+'Daily KBED (2022-3)'!AM249)/2</f>
        <v>29.3</v>
      </c>
      <c r="AD249">
        <f>('Daily KBOS (2022-3)'!AN249+'Daily KBED (2022-3)'!AN249)/2</f>
        <v>30.3</v>
      </c>
      <c r="AE249">
        <f>('Daily KBOS (2022-3)'!AO249+'Daily KBED (2022-3)'!AO249)/2</f>
        <v>31.3</v>
      </c>
      <c r="AF249">
        <f>('Daily KBOS (2022-3)'!AP249+'Daily KBED (2022-3)'!AP249)/2</f>
        <v>32.299999999999997</v>
      </c>
      <c r="AG249">
        <f>('Daily KBOS (2022-3)'!AQ249+'Daily KBED (2022-3)'!AQ249)/2</f>
        <v>33.299999999999997</v>
      </c>
      <c r="AH249">
        <f>('Daily KBOS (2022-3)'!AR249+'Daily KBED (2022-3)'!AR249)/2</f>
        <v>34.299999999999997</v>
      </c>
    </row>
    <row r="250" spans="1:34" x14ac:dyDescent="0.25">
      <c r="A250" s="1">
        <v>45016</v>
      </c>
      <c r="B250">
        <f>('Daily KBOS (2022-3)'!B250+'Daily KBED (2022-3)'!B250)/2</f>
        <v>3.25</v>
      </c>
      <c r="C250">
        <f>('Daily KBOS (2022-3)'!C250+'Daily KBED (2022-3)'!C250)/2</f>
        <v>3.8</v>
      </c>
      <c r="D250">
        <f>('Daily KBOS (2022-3)'!D250+'Daily KBED (2022-3)'!D250)/2</f>
        <v>4.5</v>
      </c>
      <c r="E250">
        <f>('Daily KBOS (2022-3)'!E250+'Daily KBED (2022-3)'!E250)/2</f>
        <v>5.15</v>
      </c>
      <c r="F250">
        <f>('Daily KBOS (2022-3)'!F250+'Daily KBED (2022-3)'!F250)/2</f>
        <v>5.9499999999999993</v>
      </c>
      <c r="G250">
        <f>('Daily KBOS (2022-3)'!G250+'Daily KBED (2022-3)'!G250)/2</f>
        <v>6.6999999999999993</v>
      </c>
      <c r="H250">
        <f>('Daily KBOS (2022-3)'!H250+'Daily KBED (2022-3)'!H250)/2</f>
        <v>7.5</v>
      </c>
      <c r="I250">
        <f>('Daily KBOS (2022-3)'!I250+'Daily KBED (2022-3)'!I250)/2</f>
        <v>8.4</v>
      </c>
      <c r="J250">
        <f>('Daily KBOS (2022-3)'!J250+'Daily KBED (2022-3)'!J250)/2</f>
        <v>9.25</v>
      </c>
      <c r="K250">
        <f>('Daily KBOS (2022-3)'!K250+'Daily KBED (2022-3)'!K250)/2</f>
        <v>10.15</v>
      </c>
      <c r="L250">
        <f>('Daily KBOS (2022-3)'!L250+'Daily KBED (2022-3)'!L250)/2</f>
        <v>11.1</v>
      </c>
      <c r="M250">
        <f>('Daily KBOS (2022-3)'!M250+'Daily KBED (2022-3)'!M250)/2</f>
        <v>12</v>
      </c>
      <c r="N250">
        <f>('Daily KBOS (2022-3)'!N250+'Daily KBED (2022-3)'!N250)/2</f>
        <v>12.95</v>
      </c>
      <c r="O250">
        <f>('Daily KBOS (2022-3)'!T250+'Daily KBED (2022-3)'!T250)/2</f>
        <v>13.95</v>
      </c>
      <c r="P250">
        <f>('Daily KBOS (2022-3)'!U250+'Daily KBED (2022-3)'!U250)/2</f>
        <v>14.9</v>
      </c>
      <c r="Q250">
        <f>('Daily KBOS (2022-3)'!V250+'Daily KBED (2022-3)'!V250)/2</f>
        <v>15.9</v>
      </c>
      <c r="R250">
        <f>('Daily KBOS (2022-3)'!W250+'Daily KBED (2022-3)'!W250)/2</f>
        <v>16.899999999999999</v>
      </c>
      <c r="S250">
        <f>('Daily KBOS (2022-3)'!X250+'Daily KBED (2022-3)'!X250)/2</f>
        <v>17.899999999999999</v>
      </c>
      <c r="T250">
        <f>('Daily KBOS (2022-3)'!Y250+'Daily KBED (2022-3)'!Y250)/2</f>
        <v>18.899999999999999</v>
      </c>
      <c r="U250">
        <f>('Daily KBOS (2022-3)'!Z250+'Daily KBED (2022-3)'!Z250)/2</f>
        <v>19.899999999999999</v>
      </c>
      <c r="V250">
        <f>('Daily KBOS (2022-3)'!AA250+'Daily KBED (2022-3)'!AA250)/2</f>
        <v>20.9</v>
      </c>
      <c r="W250">
        <f>('Daily KBOS (2022-3)'!AG250+'Daily KBED (2022-3)'!AG250)/2</f>
        <v>21.9</v>
      </c>
      <c r="X250">
        <f>('Daily KBOS (2022-3)'!AH250+'Daily KBED (2022-3)'!AH250)/2</f>
        <v>22.9</v>
      </c>
      <c r="Y250">
        <f>('Daily KBOS (2022-3)'!AI250+'Daily KBED (2022-3)'!AI250)/2</f>
        <v>23.9</v>
      </c>
      <c r="Z250">
        <f>('Daily KBOS (2022-3)'!AJ250+'Daily KBED (2022-3)'!AJ250)/2</f>
        <v>24.9</v>
      </c>
      <c r="AA250">
        <f>('Daily KBOS (2022-3)'!AK250+'Daily KBED (2022-3)'!AK250)/2</f>
        <v>25.9</v>
      </c>
      <c r="AB250">
        <f>('Daily KBOS (2022-3)'!AL250+'Daily KBED (2022-3)'!AL250)/2</f>
        <v>26.9</v>
      </c>
      <c r="AC250">
        <f>('Daily KBOS (2022-3)'!AM250+'Daily KBED (2022-3)'!AM250)/2</f>
        <v>27.9</v>
      </c>
      <c r="AD250">
        <f>('Daily KBOS (2022-3)'!AN250+'Daily KBED (2022-3)'!AN250)/2</f>
        <v>28.9</v>
      </c>
      <c r="AE250">
        <f>('Daily KBOS (2022-3)'!AO250+'Daily KBED (2022-3)'!AO250)/2</f>
        <v>29.9</v>
      </c>
      <c r="AF250">
        <f>('Daily KBOS (2022-3)'!AP250+'Daily KBED (2022-3)'!AP250)/2</f>
        <v>30.9</v>
      </c>
      <c r="AG250">
        <f>('Daily KBOS (2022-3)'!AQ250+'Daily KBED (2022-3)'!AQ250)/2</f>
        <v>31.9</v>
      </c>
      <c r="AH250">
        <f>('Daily KBOS (2022-3)'!AR250+'Daily KBED (2022-3)'!AR250)/2</f>
        <v>32.9</v>
      </c>
    </row>
    <row r="251" spans="1:34" x14ac:dyDescent="0.25">
      <c r="A251" s="1">
        <v>45017</v>
      </c>
      <c r="B251">
        <f>('Daily KBOS (2022-3)'!B251+'Daily KBED (2022-3)'!B251)/2</f>
        <v>0.1</v>
      </c>
      <c r="C251">
        <f>('Daily KBOS (2022-3)'!C251+'Daily KBED (2022-3)'!C251)/2</f>
        <v>0.3</v>
      </c>
      <c r="D251">
        <f>('Daily KBOS (2022-3)'!D251+'Daily KBED (2022-3)'!D251)/2</f>
        <v>0.5</v>
      </c>
      <c r="E251">
        <f>('Daily KBOS (2022-3)'!E251+'Daily KBED (2022-3)'!E251)/2</f>
        <v>0.8</v>
      </c>
      <c r="F251">
        <f>('Daily KBOS (2022-3)'!F251+'Daily KBED (2022-3)'!F251)/2</f>
        <v>1.3</v>
      </c>
      <c r="G251">
        <f>('Daily KBOS (2022-3)'!G251+'Daily KBED (2022-3)'!G251)/2</f>
        <v>1.8</v>
      </c>
      <c r="H251">
        <f>('Daily KBOS (2022-3)'!H251+'Daily KBED (2022-3)'!H251)/2</f>
        <v>2.35</v>
      </c>
      <c r="I251">
        <f>('Daily KBOS (2022-3)'!I251+'Daily KBED (2022-3)'!I251)/2</f>
        <v>2.9</v>
      </c>
      <c r="J251">
        <f>('Daily KBOS (2022-3)'!J251+'Daily KBED (2022-3)'!J251)/2</f>
        <v>3.45</v>
      </c>
      <c r="K251">
        <f>('Daily KBOS (2022-3)'!K251+'Daily KBED (2022-3)'!K251)/2</f>
        <v>4</v>
      </c>
      <c r="L251">
        <f>('Daily KBOS (2022-3)'!L251+'Daily KBED (2022-3)'!L251)/2</f>
        <v>4.5999999999999996</v>
      </c>
      <c r="M251">
        <f>('Daily KBOS (2022-3)'!M251+'Daily KBED (2022-3)'!M251)/2</f>
        <v>5.15</v>
      </c>
      <c r="N251">
        <f>('Daily KBOS (2022-3)'!N251+'Daily KBED (2022-3)'!N251)/2</f>
        <v>5.8</v>
      </c>
      <c r="O251">
        <f>('Daily KBOS (2022-3)'!T251+'Daily KBED (2022-3)'!T251)/2</f>
        <v>6.4</v>
      </c>
      <c r="P251">
        <f>('Daily KBOS (2022-3)'!U251+'Daily KBED (2022-3)'!U251)/2</f>
        <v>7</v>
      </c>
      <c r="Q251">
        <f>('Daily KBOS (2022-3)'!V251+'Daily KBED (2022-3)'!V251)/2</f>
        <v>7.65</v>
      </c>
      <c r="R251">
        <f>('Daily KBOS (2022-3)'!W251+'Daily KBED (2022-3)'!W251)/2</f>
        <v>8.3500000000000014</v>
      </c>
      <c r="S251">
        <f>('Daily KBOS (2022-3)'!X251+'Daily KBED (2022-3)'!X251)/2</f>
        <v>9.0500000000000007</v>
      </c>
      <c r="T251">
        <f>('Daily KBOS (2022-3)'!Y251+'Daily KBED (2022-3)'!Y251)/2</f>
        <v>9.8000000000000007</v>
      </c>
      <c r="U251">
        <f>('Daily KBOS (2022-3)'!Z251+'Daily KBED (2022-3)'!Z251)/2</f>
        <v>10.649999999999999</v>
      </c>
      <c r="V251">
        <f>('Daily KBOS (2022-3)'!AA251+'Daily KBED (2022-3)'!AA251)/2</f>
        <v>11.45</v>
      </c>
      <c r="W251">
        <f>('Daily KBOS (2022-3)'!AG251+'Daily KBED (2022-3)'!AG251)/2</f>
        <v>12.350000000000001</v>
      </c>
      <c r="X251">
        <f>('Daily KBOS (2022-3)'!AH251+'Daily KBED (2022-3)'!AH251)/2</f>
        <v>13.2</v>
      </c>
      <c r="Y251">
        <f>('Daily KBOS (2022-3)'!AI251+'Daily KBED (2022-3)'!AI251)/2</f>
        <v>14.15</v>
      </c>
      <c r="Z251">
        <f>('Daily KBOS (2022-3)'!AJ251+'Daily KBED (2022-3)'!AJ251)/2</f>
        <v>15.100000000000001</v>
      </c>
      <c r="AA251">
        <f>('Daily KBOS (2022-3)'!AK251+'Daily KBED (2022-3)'!AK251)/2</f>
        <v>16.05</v>
      </c>
      <c r="AB251">
        <f>('Daily KBOS (2022-3)'!AL251+'Daily KBED (2022-3)'!AL251)/2</f>
        <v>17.05</v>
      </c>
      <c r="AC251">
        <f>('Daily KBOS (2022-3)'!AM251+'Daily KBED (2022-3)'!AM251)/2</f>
        <v>18.05</v>
      </c>
      <c r="AD251">
        <f>('Daily KBOS (2022-3)'!AN251+'Daily KBED (2022-3)'!AN251)/2</f>
        <v>19.05</v>
      </c>
      <c r="AE251">
        <f>('Daily KBOS (2022-3)'!AO251+'Daily KBED (2022-3)'!AO251)/2</f>
        <v>20.05</v>
      </c>
      <c r="AF251">
        <f>('Daily KBOS (2022-3)'!AP251+'Daily KBED (2022-3)'!AP251)/2</f>
        <v>21.05</v>
      </c>
      <c r="AG251">
        <f>('Daily KBOS (2022-3)'!AQ251+'Daily KBED (2022-3)'!AQ251)/2</f>
        <v>22.05</v>
      </c>
      <c r="AH251">
        <f>('Daily KBOS (2022-3)'!AR251+'Daily KBED (2022-3)'!AR251)/2</f>
        <v>23.05</v>
      </c>
    </row>
    <row r="252" spans="1:34" x14ac:dyDescent="0.25">
      <c r="A252" s="1">
        <v>45018</v>
      </c>
      <c r="B252">
        <f>('Daily KBOS (2022-3)'!B252+'Daily KBED (2022-3)'!B252)/2</f>
        <v>0.6</v>
      </c>
      <c r="C252">
        <f>('Daily KBOS (2022-3)'!C252+'Daily KBED (2022-3)'!C252)/2</f>
        <v>0.75</v>
      </c>
      <c r="D252">
        <f>('Daily KBOS (2022-3)'!D252+'Daily KBED (2022-3)'!D252)/2</f>
        <v>0.95</v>
      </c>
      <c r="E252">
        <f>('Daily KBOS (2022-3)'!E252+'Daily KBED (2022-3)'!E252)/2</f>
        <v>1.1499999999999999</v>
      </c>
      <c r="F252">
        <f>('Daily KBOS (2022-3)'!F252+'Daily KBED (2022-3)'!F252)/2</f>
        <v>1.5</v>
      </c>
      <c r="G252">
        <f>('Daily KBOS (2022-3)'!G252+'Daily KBED (2022-3)'!G252)/2</f>
        <v>1.9</v>
      </c>
      <c r="H252">
        <f>('Daily KBOS (2022-3)'!H252+'Daily KBED (2022-3)'!H252)/2</f>
        <v>2.4</v>
      </c>
      <c r="I252">
        <f>('Daily KBOS (2022-3)'!I252+'Daily KBED (2022-3)'!I252)/2</f>
        <v>3</v>
      </c>
      <c r="J252">
        <f>('Daily KBOS (2022-3)'!J252+'Daily KBED (2022-3)'!J252)/2</f>
        <v>3.6999999999999997</v>
      </c>
      <c r="K252">
        <f>('Daily KBOS (2022-3)'!K252+'Daily KBED (2022-3)'!K252)/2</f>
        <v>4.5</v>
      </c>
      <c r="L252">
        <f>('Daily KBOS (2022-3)'!L252+'Daily KBED (2022-3)'!L252)/2</f>
        <v>5.3000000000000007</v>
      </c>
      <c r="M252">
        <f>('Daily KBOS (2022-3)'!M252+'Daily KBED (2022-3)'!M252)/2</f>
        <v>6.15</v>
      </c>
      <c r="N252">
        <f>('Daily KBOS (2022-3)'!N252+'Daily KBED (2022-3)'!N252)/2</f>
        <v>6.95</v>
      </c>
      <c r="O252">
        <f>('Daily KBOS (2022-3)'!T252+'Daily KBED (2022-3)'!T252)/2</f>
        <v>7.8500000000000005</v>
      </c>
      <c r="P252">
        <f>('Daily KBOS (2022-3)'!U252+'Daily KBED (2022-3)'!U252)/2</f>
        <v>8.75</v>
      </c>
      <c r="Q252">
        <f>('Daily KBOS (2022-3)'!V252+'Daily KBED (2022-3)'!V252)/2</f>
        <v>9.6999999999999993</v>
      </c>
      <c r="R252">
        <f>('Daily KBOS (2022-3)'!W252+'Daily KBED (2022-3)'!W252)/2</f>
        <v>10.649999999999999</v>
      </c>
      <c r="S252">
        <f>('Daily KBOS (2022-3)'!X252+'Daily KBED (2022-3)'!X252)/2</f>
        <v>11.649999999999999</v>
      </c>
      <c r="T252">
        <f>('Daily KBOS (2022-3)'!Y252+'Daily KBED (2022-3)'!Y252)/2</f>
        <v>12.649999999999999</v>
      </c>
      <c r="U252">
        <f>('Daily KBOS (2022-3)'!Z252+'Daily KBED (2022-3)'!Z252)/2</f>
        <v>13.649999999999999</v>
      </c>
      <c r="V252">
        <f>('Daily KBOS (2022-3)'!AA252+'Daily KBED (2022-3)'!AA252)/2</f>
        <v>14.649999999999999</v>
      </c>
      <c r="W252">
        <f>('Daily KBOS (2022-3)'!AG252+'Daily KBED (2022-3)'!AG252)/2</f>
        <v>15.649999999999999</v>
      </c>
      <c r="X252">
        <f>('Daily KBOS (2022-3)'!AH252+'Daily KBED (2022-3)'!AH252)/2</f>
        <v>16.649999999999999</v>
      </c>
      <c r="Y252">
        <f>('Daily KBOS (2022-3)'!AI252+'Daily KBED (2022-3)'!AI252)/2</f>
        <v>17.649999999999999</v>
      </c>
      <c r="Z252">
        <f>('Daily KBOS (2022-3)'!AJ252+'Daily KBED (2022-3)'!AJ252)/2</f>
        <v>18.649999999999999</v>
      </c>
      <c r="AA252">
        <f>('Daily KBOS (2022-3)'!AK252+'Daily KBED (2022-3)'!AK252)/2</f>
        <v>19.649999999999999</v>
      </c>
      <c r="AB252">
        <f>('Daily KBOS (2022-3)'!AL252+'Daily KBED (2022-3)'!AL252)/2</f>
        <v>20.65</v>
      </c>
      <c r="AC252">
        <f>('Daily KBOS (2022-3)'!AM252+'Daily KBED (2022-3)'!AM252)/2</f>
        <v>21.65</v>
      </c>
      <c r="AD252">
        <f>('Daily KBOS (2022-3)'!AN252+'Daily KBED (2022-3)'!AN252)/2</f>
        <v>22.65</v>
      </c>
      <c r="AE252">
        <f>('Daily KBOS (2022-3)'!AO252+'Daily KBED (2022-3)'!AO252)/2</f>
        <v>23.65</v>
      </c>
      <c r="AF252">
        <f>('Daily KBOS (2022-3)'!AP252+'Daily KBED (2022-3)'!AP252)/2</f>
        <v>24.65</v>
      </c>
      <c r="AG252">
        <f>('Daily KBOS (2022-3)'!AQ252+'Daily KBED (2022-3)'!AQ252)/2</f>
        <v>25.65</v>
      </c>
      <c r="AH252">
        <f>('Daily KBOS (2022-3)'!AR252+'Daily KBED (2022-3)'!AR252)/2</f>
        <v>26.65</v>
      </c>
    </row>
    <row r="253" spans="1:34" x14ac:dyDescent="0.25">
      <c r="A253" s="1">
        <v>45019</v>
      </c>
      <c r="B253">
        <f>('Daily KBOS (2022-3)'!B253+'Daily KBED (2022-3)'!B253)/2</f>
        <v>3.1500000000000004</v>
      </c>
      <c r="C253">
        <f>('Daily KBOS (2022-3)'!C253+'Daily KBED (2022-3)'!C253)/2</f>
        <v>3.5</v>
      </c>
      <c r="D253">
        <f>('Daily KBOS (2022-3)'!D253+'Daily KBED (2022-3)'!D253)/2</f>
        <v>3.9000000000000004</v>
      </c>
      <c r="E253">
        <f>('Daily KBOS (2022-3)'!E253+'Daily KBED (2022-3)'!E253)/2</f>
        <v>4.3</v>
      </c>
      <c r="F253">
        <f>('Daily KBOS (2022-3)'!F253+'Daily KBED (2022-3)'!F253)/2</f>
        <v>4.75</v>
      </c>
      <c r="G253">
        <f>('Daily KBOS (2022-3)'!G253+'Daily KBED (2022-3)'!G253)/2</f>
        <v>5.15</v>
      </c>
      <c r="H253">
        <f>('Daily KBOS (2022-3)'!H253+'Daily KBED (2022-3)'!H253)/2</f>
        <v>5.65</v>
      </c>
      <c r="I253">
        <f>('Daily KBOS (2022-3)'!I253+'Daily KBED (2022-3)'!I253)/2</f>
        <v>6.05</v>
      </c>
      <c r="J253">
        <f>('Daily KBOS (2022-3)'!J253+'Daily KBED (2022-3)'!J253)/2</f>
        <v>6.55</v>
      </c>
      <c r="K253">
        <f>('Daily KBOS (2022-3)'!K253+'Daily KBED (2022-3)'!K253)/2</f>
        <v>7.1000000000000005</v>
      </c>
      <c r="L253">
        <f>('Daily KBOS (2022-3)'!L253+'Daily KBED (2022-3)'!L253)/2</f>
        <v>7.75</v>
      </c>
      <c r="M253">
        <f>('Daily KBOS (2022-3)'!M253+'Daily KBED (2022-3)'!M253)/2</f>
        <v>8.4499999999999993</v>
      </c>
      <c r="N253">
        <f>('Daily KBOS (2022-3)'!N253+'Daily KBED (2022-3)'!N253)/2</f>
        <v>9.1999999999999993</v>
      </c>
      <c r="O253">
        <f>('Daily KBOS (2022-3)'!T253+'Daily KBED (2022-3)'!T253)/2</f>
        <v>10.050000000000001</v>
      </c>
      <c r="P253">
        <f>('Daily KBOS (2022-3)'!U253+'Daily KBED (2022-3)'!U253)/2</f>
        <v>10.95</v>
      </c>
      <c r="Q253">
        <f>('Daily KBOS (2022-3)'!V253+'Daily KBED (2022-3)'!V253)/2</f>
        <v>11.85</v>
      </c>
      <c r="R253">
        <f>('Daily KBOS (2022-3)'!W253+'Daily KBED (2022-3)'!W253)/2</f>
        <v>12.8</v>
      </c>
      <c r="S253">
        <f>('Daily KBOS (2022-3)'!X253+'Daily KBED (2022-3)'!X253)/2</f>
        <v>13.8</v>
      </c>
      <c r="T253">
        <f>('Daily KBOS (2022-3)'!Y253+'Daily KBED (2022-3)'!Y253)/2</f>
        <v>14.8</v>
      </c>
      <c r="U253">
        <f>('Daily KBOS (2022-3)'!Z253+'Daily KBED (2022-3)'!Z253)/2</f>
        <v>15.8</v>
      </c>
      <c r="V253">
        <f>('Daily KBOS (2022-3)'!AA253+'Daily KBED (2022-3)'!AA253)/2</f>
        <v>16.8</v>
      </c>
      <c r="W253">
        <f>('Daily KBOS (2022-3)'!AG253+'Daily KBED (2022-3)'!AG253)/2</f>
        <v>17.8</v>
      </c>
      <c r="X253">
        <f>('Daily KBOS (2022-3)'!AH253+'Daily KBED (2022-3)'!AH253)/2</f>
        <v>18.8</v>
      </c>
      <c r="Y253">
        <f>('Daily KBOS (2022-3)'!AI253+'Daily KBED (2022-3)'!AI253)/2</f>
        <v>19.8</v>
      </c>
      <c r="Z253">
        <f>('Daily KBOS (2022-3)'!AJ253+'Daily KBED (2022-3)'!AJ253)/2</f>
        <v>20.8</v>
      </c>
      <c r="AA253">
        <f>('Daily KBOS (2022-3)'!AK253+'Daily KBED (2022-3)'!AK253)/2</f>
        <v>21.8</v>
      </c>
      <c r="AB253">
        <f>('Daily KBOS (2022-3)'!AL253+'Daily KBED (2022-3)'!AL253)/2</f>
        <v>22.8</v>
      </c>
      <c r="AC253">
        <f>('Daily KBOS (2022-3)'!AM253+'Daily KBED (2022-3)'!AM253)/2</f>
        <v>23.8</v>
      </c>
      <c r="AD253">
        <f>('Daily KBOS (2022-3)'!AN253+'Daily KBED (2022-3)'!AN253)/2</f>
        <v>24.8</v>
      </c>
      <c r="AE253">
        <f>('Daily KBOS (2022-3)'!AO253+'Daily KBED (2022-3)'!AO253)/2</f>
        <v>25.8</v>
      </c>
      <c r="AF253">
        <f>('Daily KBOS (2022-3)'!AP253+'Daily KBED (2022-3)'!AP253)/2</f>
        <v>26.8</v>
      </c>
      <c r="AG253">
        <f>('Daily KBOS (2022-3)'!AQ253+'Daily KBED (2022-3)'!AQ253)/2</f>
        <v>27.8</v>
      </c>
      <c r="AH253">
        <f>('Daily KBOS (2022-3)'!AR253+'Daily KBED (2022-3)'!AR253)/2</f>
        <v>28.8</v>
      </c>
    </row>
    <row r="254" spans="1:34" x14ac:dyDescent="0.25">
      <c r="A254" s="1">
        <v>45020</v>
      </c>
      <c r="B254">
        <f>('Daily KBOS (2022-3)'!B254+'Daily KBED (2022-3)'!B254)/2</f>
        <v>0</v>
      </c>
      <c r="C254">
        <f>('Daily KBOS (2022-3)'!C254+'Daily KBED (2022-3)'!C254)/2</f>
        <v>0</v>
      </c>
      <c r="D254">
        <f>('Daily KBOS (2022-3)'!D254+'Daily KBED (2022-3)'!D254)/2</f>
        <v>0</v>
      </c>
      <c r="E254">
        <f>('Daily KBOS (2022-3)'!E254+'Daily KBED (2022-3)'!E254)/2</f>
        <v>0</v>
      </c>
      <c r="F254">
        <f>('Daily KBOS (2022-3)'!F254+'Daily KBED (2022-3)'!F254)/2</f>
        <v>0</v>
      </c>
      <c r="G254">
        <f>('Daily KBOS (2022-3)'!G254+'Daily KBED (2022-3)'!G254)/2</f>
        <v>0.05</v>
      </c>
      <c r="H254">
        <f>('Daily KBOS (2022-3)'!H254+'Daily KBED (2022-3)'!H254)/2</f>
        <v>0.2</v>
      </c>
      <c r="I254">
        <f>('Daily KBOS (2022-3)'!I254+'Daily KBED (2022-3)'!I254)/2</f>
        <v>0.45</v>
      </c>
      <c r="J254">
        <f>('Daily KBOS (2022-3)'!J254+'Daily KBED (2022-3)'!J254)/2</f>
        <v>0.75</v>
      </c>
      <c r="K254">
        <f>('Daily KBOS (2022-3)'!K254+'Daily KBED (2022-3)'!K254)/2</f>
        <v>1.2</v>
      </c>
      <c r="L254">
        <f>('Daily KBOS (2022-3)'!L254+'Daily KBED (2022-3)'!L254)/2</f>
        <v>1.7</v>
      </c>
      <c r="M254">
        <f>('Daily KBOS (2022-3)'!M254+'Daily KBED (2022-3)'!M254)/2</f>
        <v>2.25</v>
      </c>
      <c r="N254">
        <f>('Daily KBOS (2022-3)'!N254+'Daily KBED (2022-3)'!N254)/2</f>
        <v>2.8499999999999996</v>
      </c>
      <c r="O254">
        <f>('Daily KBOS (2022-3)'!T254+'Daily KBED (2022-3)'!T254)/2</f>
        <v>3.5999999999999996</v>
      </c>
      <c r="P254">
        <f>('Daily KBOS (2022-3)'!U254+'Daily KBED (2022-3)'!U254)/2</f>
        <v>4.3499999999999996</v>
      </c>
      <c r="Q254">
        <f>('Daily KBOS (2022-3)'!V254+'Daily KBED (2022-3)'!V254)/2</f>
        <v>5.15</v>
      </c>
      <c r="R254">
        <f>('Daily KBOS (2022-3)'!W254+'Daily KBED (2022-3)'!W254)/2</f>
        <v>6</v>
      </c>
      <c r="S254">
        <f>('Daily KBOS (2022-3)'!X254+'Daily KBED (2022-3)'!X254)/2</f>
        <v>6.8500000000000005</v>
      </c>
      <c r="T254">
        <f>('Daily KBOS (2022-3)'!Y254+'Daily KBED (2022-3)'!Y254)/2</f>
        <v>7.7</v>
      </c>
      <c r="U254">
        <f>('Daily KBOS (2022-3)'!Z254+'Daily KBED (2022-3)'!Z254)/2</f>
        <v>8.5500000000000007</v>
      </c>
      <c r="V254">
        <f>('Daily KBOS (2022-3)'!AA254+'Daily KBED (2022-3)'!AA254)/2</f>
        <v>9.4499999999999993</v>
      </c>
      <c r="W254">
        <f>('Daily KBOS (2022-3)'!AG254+'Daily KBED (2022-3)'!AG254)/2</f>
        <v>10.350000000000001</v>
      </c>
      <c r="X254">
        <f>('Daily KBOS (2022-3)'!AH254+'Daily KBED (2022-3)'!AH254)/2</f>
        <v>11.25</v>
      </c>
      <c r="Y254">
        <f>('Daily KBOS (2022-3)'!AI254+'Daily KBED (2022-3)'!AI254)/2</f>
        <v>12.15</v>
      </c>
      <c r="Z254">
        <f>('Daily KBOS (2022-3)'!AJ254+'Daily KBED (2022-3)'!AJ254)/2</f>
        <v>13.100000000000001</v>
      </c>
      <c r="AA254">
        <f>('Daily KBOS (2022-3)'!AK254+'Daily KBED (2022-3)'!AK254)/2</f>
        <v>14.05</v>
      </c>
      <c r="AB254">
        <f>('Daily KBOS (2022-3)'!AL254+'Daily KBED (2022-3)'!AL254)/2</f>
        <v>15.05</v>
      </c>
      <c r="AC254">
        <f>('Daily KBOS (2022-3)'!AM254+'Daily KBED (2022-3)'!AM254)/2</f>
        <v>16.05</v>
      </c>
      <c r="AD254">
        <f>('Daily KBOS (2022-3)'!AN254+'Daily KBED (2022-3)'!AN254)/2</f>
        <v>17.05</v>
      </c>
      <c r="AE254">
        <f>('Daily KBOS (2022-3)'!AO254+'Daily KBED (2022-3)'!AO254)/2</f>
        <v>18.05</v>
      </c>
      <c r="AF254">
        <f>('Daily KBOS (2022-3)'!AP254+'Daily KBED (2022-3)'!AP254)/2</f>
        <v>19.05</v>
      </c>
      <c r="AG254">
        <f>('Daily KBOS (2022-3)'!AQ254+'Daily KBED (2022-3)'!AQ254)/2</f>
        <v>20.05</v>
      </c>
      <c r="AH254">
        <f>('Daily KBOS (2022-3)'!AR254+'Daily KBED (2022-3)'!AR254)/2</f>
        <v>21.05</v>
      </c>
    </row>
    <row r="255" spans="1:34" x14ac:dyDescent="0.25">
      <c r="A255" s="1">
        <v>45021</v>
      </c>
      <c r="B255">
        <f>('Daily KBOS (2022-3)'!B255+'Daily KBED (2022-3)'!B255)/2</f>
        <v>0.05</v>
      </c>
      <c r="C255">
        <f>('Daily KBOS (2022-3)'!C255+'Daily KBED (2022-3)'!C255)/2</f>
        <v>0.2</v>
      </c>
      <c r="D255">
        <f>('Daily KBOS (2022-3)'!D255+'Daily KBED (2022-3)'!D255)/2</f>
        <v>0.5</v>
      </c>
      <c r="E255">
        <f>('Daily KBOS (2022-3)'!E255+'Daily KBED (2022-3)'!E255)/2</f>
        <v>0.9</v>
      </c>
      <c r="F255">
        <f>('Daily KBOS (2022-3)'!F255+'Daily KBED (2022-3)'!F255)/2</f>
        <v>1.4</v>
      </c>
      <c r="G255">
        <f>('Daily KBOS (2022-3)'!G255+'Daily KBED (2022-3)'!G255)/2</f>
        <v>1.95</v>
      </c>
      <c r="H255">
        <f>('Daily KBOS (2022-3)'!H255+'Daily KBED (2022-3)'!H255)/2</f>
        <v>2.6</v>
      </c>
      <c r="I255">
        <f>('Daily KBOS (2022-3)'!I255+'Daily KBED (2022-3)'!I255)/2</f>
        <v>3.3</v>
      </c>
      <c r="J255">
        <f>('Daily KBOS (2022-3)'!J255+'Daily KBED (2022-3)'!J255)/2</f>
        <v>4.05</v>
      </c>
      <c r="K255">
        <f>('Daily KBOS (2022-3)'!K255+'Daily KBED (2022-3)'!K255)/2</f>
        <v>4.8499999999999996</v>
      </c>
      <c r="L255">
        <f>('Daily KBOS (2022-3)'!L255+'Daily KBED (2022-3)'!L255)/2</f>
        <v>5.65</v>
      </c>
      <c r="M255">
        <f>('Daily KBOS (2022-3)'!M255+'Daily KBED (2022-3)'!M255)/2</f>
        <v>6.55</v>
      </c>
      <c r="N255">
        <f>('Daily KBOS (2022-3)'!N255+'Daily KBED (2022-3)'!N255)/2</f>
        <v>7.55</v>
      </c>
      <c r="O255">
        <f>('Daily KBOS (2022-3)'!T255+'Daily KBED (2022-3)'!T255)/2</f>
        <v>8.5500000000000007</v>
      </c>
      <c r="P255">
        <f>('Daily KBOS (2022-3)'!U255+'Daily KBED (2022-3)'!U255)/2</f>
        <v>9.5500000000000007</v>
      </c>
      <c r="Q255">
        <f>('Daily KBOS (2022-3)'!V255+'Daily KBED (2022-3)'!V255)/2</f>
        <v>10.55</v>
      </c>
      <c r="R255">
        <f>('Daily KBOS (2022-3)'!W255+'Daily KBED (2022-3)'!W255)/2</f>
        <v>11.55</v>
      </c>
      <c r="S255">
        <f>('Daily KBOS (2022-3)'!X255+'Daily KBED (2022-3)'!X255)/2</f>
        <v>12.55</v>
      </c>
      <c r="T255">
        <f>('Daily KBOS (2022-3)'!Y255+'Daily KBED (2022-3)'!Y255)/2</f>
        <v>13.55</v>
      </c>
      <c r="U255">
        <f>('Daily KBOS (2022-3)'!Z255+'Daily KBED (2022-3)'!Z255)/2</f>
        <v>14.55</v>
      </c>
      <c r="V255">
        <f>('Daily KBOS (2022-3)'!AA255+'Daily KBED (2022-3)'!AA255)/2</f>
        <v>15.55</v>
      </c>
      <c r="W255">
        <f>('Daily KBOS (2022-3)'!AG255+'Daily KBED (2022-3)'!AG255)/2</f>
        <v>16.55</v>
      </c>
      <c r="X255">
        <f>('Daily KBOS (2022-3)'!AH255+'Daily KBED (2022-3)'!AH255)/2</f>
        <v>17.55</v>
      </c>
      <c r="Y255">
        <f>('Daily KBOS (2022-3)'!AI255+'Daily KBED (2022-3)'!AI255)/2</f>
        <v>18.55</v>
      </c>
      <c r="Z255">
        <f>('Daily KBOS (2022-3)'!AJ255+'Daily KBED (2022-3)'!AJ255)/2</f>
        <v>19.55</v>
      </c>
      <c r="AA255">
        <f>('Daily KBOS (2022-3)'!AK255+'Daily KBED (2022-3)'!AK255)/2</f>
        <v>20.55</v>
      </c>
      <c r="AB255">
        <f>('Daily KBOS (2022-3)'!AL255+'Daily KBED (2022-3)'!AL255)/2</f>
        <v>21.55</v>
      </c>
      <c r="AC255">
        <f>('Daily KBOS (2022-3)'!AM255+'Daily KBED (2022-3)'!AM255)/2</f>
        <v>22.55</v>
      </c>
      <c r="AD255">
        <f>('Daily KBOS (2022-3)'!AN255+'Daily KBED (2022-3)'!AN255)/2</f>
        <v>23.55</v>
      </c>
      <c r="AE255">
        <f>('Daily KBOS (2022-3)'!AO255+'Daily KBED (2022-3)'!AO255)/2</f>
        <v>24.55</v>
      </c>
      <c r="AF255">
        <f>('Daily KBOS (2022-3)'!AP255+'Daily KBED (2022-3)'!AP255)/2</f>
        <v>25.55</v>
      </c>
      <c r="AG255">
        <f>('Daily KBOS (2022-3)'!AQ255+'Daily KBED (2022-3)'!AQ255)/2</f>
        <v>26.55</v>
      </c>
      <c r="AH255">
        <f>('Daily KBOS (2022-3)'!AR255+'Daily KBED (2022-3)'!AR255)/2</f>
        <v>27.55</v>
      </c>
    </row>
    <row r="256" spans="1:34" x14ac:dyDescent="0.25">
      <c r="A256" s="1">
        <v>45022</v>
      </c>
      <c r="B256">
        <f>('Daily KBOS (2022-3)'!B256+'Daily KBED (2022-3)'!B256)/2</f>
        <v>0.15</v>
      </c>
      <c r="C256">
        <f>('Daily KBOS (2022-3)'!C256+'Daily KBED (2022-3)'!C256)/2</f>
        <v>0.5</v>
      </c>
      <c r="D256">
        <f>('Daily KBOS (2022-3)'!D256+'Daily KBED (2022-3)'!D256)/2</f>
        <v>0.8</v>
      </c>
      <c r="E256">
        <f>('Daily KBOS (2022-3)'!E256+'Daily KBED (2022-3)'!E256)/2</f>
        <v>1.3</v>
      </c>
      <c r="F256">
        <f>('Daily KBOS (2022-3)'!F256+'Daily KBED (2022-3)'!F256)/2</f>
        <v>1.75</v>
      </c>
      <c r="G256">
        <f>('Daily KBOS (2022-3)'!G256+'Daily KBED (2022-3)'!G256)/2</f>
        <v>2.2000000000000002</v>
      </c>
      <c r="H256">
        <f>('Daily KBOS (2022-3)'!H256+'Daily KBED (2022-3)'!H256)/2</f>
        <v>2.75</v>
      </c>
      <c r="I256">
        <f>('Daily KBOS (2022-3)'!I256+'Daily KBED (2022-3)'!I256)/2</f>
        <v>3.3499999999999996</v>
      </c>
      <c r="J256">
        <f>('Daily KBOS (2022-3)'!J256+'Daily KBED (2022-3)'!J256)/2</f>
        <v>3.9499999999999997</v>
      </c>
      <c r="K256">
        <f>('Daily KBOS (2022-3)'!K256+'Daily KBED (2022-3)'!K256)/2</f>
        <v>4.6500000000000004</v>
      </c>
      <c r="L256">
        <f>('Daily KBOS (2022-3)'!L256+'Daily KBED (2022-3)'!L256)/2</f>
        <v>5.3</v>
      </c>
      <c r="M256">
        <f>('Daily KBOS (2022-3)'!M256+'Daily KBED (2022-3)'!M256)/2</f>
        <v>6</v>
      </c>
      <c r="N256">
        <f>('Daily KBOS (2022-3)'!N256+'Daily KBED (2022-3)'!N256)/2</f>
        <v>6.65</v>
      </c>
      <c r="O256">
        <f>('Daily KBOS (2022-3)'!T256+'Daily KBED (2022-3)'!T256)/2</f>
        <v>7.35</v>
      </c>
      <c r="P256">
        <f>('Daily KBOS (2022-3)'!U256+'Daily KBED (2022-3)'!U256)/2</f>
        <v>8.1000000000000014</v>
      </c>
      <c r="Q256">
        <f>('Daily KBOS (2022-3)'!V256+'Daily KBED (2022-3)'!V256)/2</f>
        <v>8.8000000000000007</v>
      </c>
      <c r="R256">
        <f>('Daily KBOS (2022-3)'!W256+'Daily KBED (2022-3)'!W256)/2</f>
        <v>9.5500000000000007</v>
      </c>
      <c r="S256">
        <f>('Daily KBOS (2022-3)'!X256+'Daily KBED (2022-3)'!X256)/2</f>
        <v>10.3</v>
      </c>
      <c r="T256">
        <f>('Daily KBOS (2022-3)'!Y256+'Daily KBED (2022-3)'!Y256)/2</f>
        <v>11.15</v>
      </c>
      <c r="U256">
        <f>('Daily KBOS (2022-3)'!Z256+'Daily KBED (2022-3)'!Z256)/2</f>
        <v>12.05</v>
      </c>
      <c r="V256">
        <f>('Daily KBOS (2022-3)'!AA256+'Daily KBED (2022-3)'!AA256)/2</f>
        <v>13</v>
      </c>
      <c r="W256">
        <f>('Daily KBOS (2022-3)'!AG256+'Daily KBED (2022-3)'!AG256)/2</f>
        <v>13.9</v>
      </c>
      <c r="X256">
        <f>('Daily KBOS (2022-3)'!AH256+'Daily KBED (2022-3)'!AH256)/2</f>
        <v>14.85</v>
      </c>
      <c r="Y256">
        <f>('Daily KBOS (2022-3)'!AI256+'Daily KBED (2022-3)'!AI256)/2</f>
        <v>15.8</v>
      </c>
      <c r="Z256">
        <f>('Daily KBOS (2022-3)'!AJ256+'Daily KBED (2022-3)'!AJ256)/2</f>
        <v>16.8</v>
      </c>
      <c r="AA256">
        <f>('Daily KBOS (2022-3)'!AK256+'Daily KBED (2022-3)'!AK256)/2</f>
        <v>17.75</v>
      </c>
      <c r="AB256">
        <f>('Daily KBOS (2022-3)'!AL256+'Daily KBED (2022-3)'!AL256)/2</f>
        <v>18.75</v>
      </c>
      <c r="AC256">
        <f>('Daily KBOS (2022-3)'!AM256+'Daily KBED (2022-3)'!AM256)/2</f>
        <v>19.75</v>
      </c>
      <c r="AD256">
        <f>('Daily KBOS (2022-3)'!AN256+'Daily KBED (2022-3)'!AN256)/2</f>
        <v>20.75</v>
      </c>
      <c r="AE256">
        <f>('Daily KBOS (2022-3)'!AO256+'Daily KBED (2022-3)'!AO256)/2</f>
        <v>21.75</v>
      </c>
      <c r="AF256">
        <f>('Daily KBOS (2022-3)'!AP256+'Daily KBED (2022-3)'!AP256)/2</f>
        <v>22.75</v>
      </c>
      <c r="AG256">
        <f>('Daily KBOS (2022-3)'!AQ256+'Daily KBED (2022-3)'!AQ256)/2</f>
        <v>23.75</v>
      </c>
      <c r="AH256">
        <f>('Daily KBOS (2022-3)'!AR256+'Daily KBED (2022-3)'!AR256)/2</f>
        <v>24.75</v>
      </c>
    </row>
    <row r="257" spans="1:34" x14ac:dyDescent="0.25">
      <c r="A257" s="1">
        <v>45023</v>
      </c>
      <c r="B257">
        <f>('Daily KBOS (2022-3)'!B257+'Daily KBED (2022-3)'!B257)/2</f>
        <v>0</v>
      </c>
      <c r="C257">
        <f>('Daily KBOS (2022-3)'!C257+'Daily KBED (2022-3)'!C257)/2</f>
        <v>0</v>
      </c>
      <c r="D257">
        <f>('Daily KBOS (2022-3)'!D257+'Daily KBED (2022-3)'!D257)/2</f>
        <v>0</v>
      </c>
      <c r="E257">
        <f>('Daily KBOS (2022-3)'!E257+'Daily KBED (2022-3)'!E257)/2</f>
        <v>0.05</v>
      </c>
      <c r="F257">
        <f>('Daily KBOS (2022-3)'!F257+'Daily KBED (2022-3)'!F257)/2</f>
        <v>0.1</v>
      </c>
      <c r="G257">
        <f>('Daily KBOS (2022-3)'!G257+'Daily KBED (2022-3)'!G257)/2</f>
        <v>0.15000000000000002</v>
      </c>
      <c r="H257">
        <f>('Daily KBOS (2022-3)'!H257+'Daily KBED (2022-3)'!H257)/2</f>
        <v>0.30000000000000004</v>
      </c>
      <c r="I257">
        <f>('Daily KBOS (2022-3)'!I257+'Daily KBED (2022-3)'!I257)/2</f>
        <v>0.44999999999999996</v>
      </c>
      <c r="J257">
        <f>('Daily KBOS (2022-3)'!J257+'Daily KBED (2022-3)'!J257)/2</f>
        <v>0.60000000000000009</v>
      </c>
      <c r="K257">
        <f>('Daily KBOS (2022-3)'!K257+'Daily KBED (2022-3)'!K257)/2</f>
        <v>0.8</v>
      </c>
      <c r="L257">
        <f>('Daily KBOS (2022-3)'!L257+'Daily KBED (2022-3)'!L257)/2</f>
        <v>1.1000000000000001</v>
      </c>
      <c r="M257">
        <f>('Daily KBOS (2022-3)'!M257+'Daily KBED (2022-3)'!M257)/2</f>
        <v>1.4500000000000002</v>
      </c>
      <c r="N257">
        <f>('Daily KBOS (2022-3)'!N257+'Daily KBED (2022-3)'!N257)/2</f>
        <v>1.85</v>
      </c>
      <c r="O257">
        <f>('Daily KBOS (2022-3)'!T257+'Daily KBED (2022-3)'!T257)/2</f>
        <v>2.4</v>
      </c>
      <c r="P257">
        <f>('Daily KBOS (2022-3)'!U257+'Daily KBED (2022-3)'!U257)/2</f>
        <v>3.1</v>
      </c>
      <c r="Q257">
        <f>('Daily KBOS (2022-3)'!V257+'Daily KBED (2022-3)'!V257)/2</f>
        <v>3.8499999999999996</v>
      </c>
      <c r="R257">
        <f>('Daily KBOS (2022-3)'!W257+'Daily KBED (2022-3)'!W257)/2</f>
        <v>4.6500000000000004</v>
      </c>
      <c r="S257">
        <f>('Daily KBOS (2022-3)'!X257+'Daily KBED (2022-3)'!X257)/2</f>
        <v>5.55</v>
      </c>
      <c r="T257">
        <f>('Daily KBOS (2022-3)'!Y257+'Daily KBED (2022-3)'!Y257)/2</f>
        <v>6.45</v>
      </c>
      <c r="U257">
        <f>('Daily KBOS (2022-3)'!Z257+'Daily KBED (2022-3)'!Z257)/2</f>
        <v>7.45</v>
      </c>
      <c r="V257">
        <f>('Daily KBOS (2022-3)'!AA257+'Daily KBED (2022-3)'!AA257)/2</f>
        <v>8.4499999999999993</v>
      </c>
      <c r="W257">
        <f>('Daily KBOS (2022-3)'!AG257+'Daily KBED (2022-3)'!AG257)/2</f>
        <v>9.4499999999999993</v>
      </c>
      <c r="X257">
        <f>('Daily KBOS (2022-3)'!AH257+'Daily KBED (2022-3)'!AH257)/2</f>
        <v>10.45</v>
      </c>
      <c r="Y257">
        <f>('Daily KBOS (2022-3)'!AI257+'Daily KBED (2022-3)'!AI257)/2</f>
        <v>11.45</v>
      </c>
      <c r="Z257">
        <f>('Daily KBOS (2022-3)'!AJ257+'Daily KBED (2022-3)'!AJ257)/2</f>
        <v>12.45</v>
      </c>
      <c r="AA257">
        <f>('Daily KBOS (2022-3)'!AK257+'Daily KBED (2022-3)'!AK257)/2</f>
        <v>13.45</v>
      </c>
      <c r="AB257">
        <f>('Daily KBOS (2022-3)'!AL257+'Daily KBED (2022-3)'!AL257)/2</f>
        <v>14.45</v>
      </c>
      <c r="AC257">
        <f>('Daily KBOS (2022-3)'!AM257+'Daily KBED (2022-3)'!AM257)/2</f>
        <v>15.45</v>
      </c>
      <c r="AD257">
        <f>('Daily KBOS (2022-3)'!AN257+'Daily KBED (2022-3)'!AN257)/2</f>
        <v>16.45</v>
      </c>
      <c r="AE257">
        <f>('Daily KBOS (2022-3)'!AO257+'Daily KBED (2022-3)'!AO257)/2</f>
        <v>17.45</v>
      </c>
      <c r="AF257">
        <f>('Daily KBOS (2022-3)'!AP257+'Daily KBED (2022-3)'!AP257)/2</f>
        <v>18.45</v>
      </c>
      <c r="AG257">
        <f>('Daily KBOS (2022-3)'!AQ257+'Daily KBED (2022-3)'!AQ257)/2</f>
        <v>19.45</v>
      </c>
      <c r="AH257">
        <f>('Daily KBOS (2022-3)'!AR257+'Daily KBED (2022-3)'!AR257)/2</f>
        <v>20.45</v>
      </c>
    </row>
    <row r="258" spans="1:34" x14ac:dyDescent="0.25">
      <c r="A258" s="1">
        <v>45024</v>
      </c>
      <c r="B258">
        <f>('Daily KBOS (2022-3)'!B258+'Daily KBED (2022-3)'!B258)/2</f>
        <v>1.6500000000000001</v>
      </c>
      <c r="C258">
        <f>('Daily KBOS (2022-3)'!C258+'Daily KBED (2022-3)'!C258)/2</f>
        <v>2.1</v>
      </c>
      <c r="D258">
        <f>('Daily KBOS (2022-3)'!D258+'Daily KBED (2022-3)'!D258)/2</f>
        <v>2.5499999999999998</v>
      </c>
      <c r="E258">
        <f>('Daily KBOS (2022-3)'!E258+'Daily KBED (2022-3)'!E258)/2</f>
        <v>3.15</v>
      </c>
      <c r="F258">
        <f>('Daily KBOS (2022-3)'!F258+'Daily KBED (2022-3)'!F258)/2</f>
        <v>3.75</v>
      </c>
      <c r="G258">
        <f>('Daily KBOS (2022-3)'!G258+'Daily KBED (2022-3)'!G258)/2</f>
        <v>4.3499999999999996</v>
      </c>
      <c r="H258">
        <f>('Daily KBOS (2022-3)'!H258+'Daily KBED (2022-3)'!H258)/2</f>
        <v>5</v>
      </c>
      <c r="I258">
        <f>('Daily KBOS (2022-3)'!I258+'Daily KBED (2022-3)'!I258)/2</f>
        <v>5.65</v>
      </c>
      <c r="J258">
        <f>('Daily KBOS (2022-3)'!J258+'Daily KBED (2022-3)'!J258)/2</f>
        <v>6.4</v>
      </c>
      <c r="K258">
        <f>('Daily KBOS (2022-3)'!K258+'Daily KBED (2022-3)'!K258)/2</f>
        <v>7.1</v>
      </c>
      <c r="L258">
        <f>('Daily KBOS (2022-3)'!L258+'Daily KBED (2022-3)'!L258)/2</f>
        <v>7.9</v>
      </c>
      <c r="M258">
        <f>('Daily KBOS (2022-3)'!M258+'Daily KBED (2022-3)'!M258)/2</f>
        <v>8.75</v>
      </c>
      <c r="N258">
        <f>('Daily KBOS (2022-3)'!N258+'Daily KBED (2022-3)'!N258)/2</f>
        <v>9.6999999999999993</v>
      </c>
      <c r="O258">
        <f>('Daily KBOS (2022-3)'!T258+'Daily KBED (2022-3)'!T258)/2</f>
        <v>10.649999999999999</v>
      </c>
      <c r="P258">
        <f>('Daily KBOS (2022-3)'!U258+'Daily KBED (2022-3)'!U258)/2</f>
        <v>11.649999999999999</v>
      </c>
      <c r="Q258">
        <f>('Daily KBOS (2022-3)'!V258+'Daily KBED (2022-3)'!V258)/2</f>
        <v>12.649999999999999</v>
      </c>
      <c r="R258">
        <f>('Daily KBOS (2022-3)'!W258+'Daily KBED (2022-3)'!W258)/2</f>
        <v>13.649999999999999</v>
      </c>
      <c r="S258">
        <f>('Daily KBOS (2022-3)'!X258+'Daily KBED (2022-3)'!X258)/2</f>
        <v>14.649999999999999</v>
      </c>
      <c r="T258">
        <f>('Daily KBOS (2022-3)'!Y258+'Daily KBED (2022-3)'!Y258)/2</f>
        <v>15.65</v>
      </c>
      <c r="U258">
        <f>('Daily KBOS (2022-3)'!Z258+'Daily KBED (2022-3)'!Z258)/2</f>
        <v>16.649999999999999</v>
      </c>
      <c r="V258">
        <f>('Daily KBOS (2022-3)'!AA258+'Daily KBED (2022-3)'!AA258)/2</f>
        <v>17.649999999999999</v>
      </c>
      <c r="W258">
        <f>('Daily KBOS (2022-3)'!AG258+'Daily KBED (2022-3)'!AG258)/2</f>
        <v>18.649999999999999</v>
      </c>
      <c r="X258">
        <f>('Daily KBOS (2022-3)'!AH258+'Daily KBED (2022-3)'!AH258)/2</f>
        <v>19.649999999999999</v>
      </c>
      <c r="Y258">
        <f>('Daily KBOS (2022-3)'!AI258+'Daily KBED (2022-3)'!AI258)/2</f>
        <v>20.65</v>
      </c>
      <c r="Z258">
        <f>('Daily KBOS (2022-3)'!AJ258+'Daily KBED (2022-3)'!AJ258)/2</f>
        <v>21.65</v>
      </c>
      <c r="AA258">
        <f>('Daily KBOS (2022-3)'!AK258+'Daily KBED (2022-3)'!AK258)/2</f>
        <v>22.65</v>
      </c>
      <c r="AB258">
        <f>('Daily KBOS (2022-3)'!AL258+'Daily KBED (2022-3)'!AL258)/2</f>
        <v>23.65</v>
      </c>
      <c r="AC258">
        <f>('Daily KBOS (2022-3)'!AM258+'Daily KBED (2022-3)'!AM258)/2</f>
        <v>24.65</v>
      </c>
      <c r="AD258">
        <f>('Daily KBOS (2022-3)'!AN258+'Daily KBED (2022-3)'!AN258)/2</f>
        <v>25.65</v>
      </c>
      <c r="AE258">
        <f>('Daily KBOS (2022-3)'!AO258+'Daily KBED (2022-3)'!AO258)/2</f>
        <v>26.65</v>
      </c>
      <c r="AF258">
        <f>('Daily KBOS (2022-3)'!AP258+'Daily KBED (2022-3)'!AP258)/2</f>
        <v>27.65</v>
      </c>
      <c r="AG258">
        <f>('Daily KBOS (2022-3)'!AQ258+'Daily KBED (2022-3)'!AQ258)/2</f>
        <v>28.65</v>
      </c>
      <c r="AH258">
        <f>('Daily KBOS (2022-3)'!AR258+'Daily KBED (2022-3)'!AR258)/2</f>
        <v>29.65</v>
      </c>
    </row>
    <row r="259" spans="1:34" x14ac:dyDescent="0.25">
      <c r="A259" s="1">
        <v>45025</v>
      </c>
      <c r="B259">
        <f>('Daily KBOS (2022-3)'!B259+'Daily KBED (2022-3)'!B259)/2</f>
        <v>2.15</v>
      </c>
      <c r="C259">
        <f>('Daily KBOS (2022-3)'!C259+'Daily KBED (2022-3)'!C259)/2</f>
        <v>2.5</v>
      </c>
      <c r="D259">
        <f>('Daily KBOS (2022-3)'!D259+'Daily KBED (2022-3)'!D259)/2</f>
        <v>2.9000000000000004</v>
      </c>
      <c r="E259">
        <f>('Daily KBOS (2022-3)'!E259+'Daily KBED (2022-3)'!E259)/2</f>
        <v>3.3</v>
      </c>
      <c r="F259">
        <f>('Daily KBOS (2022-3)'!F259+'Daily KBED (2022-3)'!F259)/2</f>
        <v>3.8</v>
      </c>
      <c r="G259">
        <f>('Daily KBOS (2022-3)'!G259+'Daily KBED (2022-3)'!G259)/2</f>
        <v>4.3499999999999996</v>
      </c>
      <c r="H259">
        <f>('Daily KBOS (2022-3)'!H259+'Daily KBED (2022-3)'!H259)/2</f>
        <v>4.95</v>
      </c>
      <c r="I259">
        <f>('Daily KBOS (2022-3)'!I259+'Daily KBED (2022-3)'!I259)/2</f>
        <v>5.55</v>
      </c>
      <c r="J259">
        <f>('Daily KBOS (2022-3)'!J259+'Daily KBED (2022-3)'!J259)/2</f>
        <v>6.1999999999999993</v>
      </c>
      <c r="K259">
        <f>('Daily KBOS (2022-3)'!K259+'Daily KBED (2022-3)'!K259)/2</f>
        <v>6.95</v>
      </c>
      <c r="L259">
        <f>('Daily KBOS (2022-3)'!L259+'Daily KBED (2022-3)'!L259)/2</f>
        <v>7.8</v>
      </c>
      <c r="M259">
        <f>('Daily KBOS (2022-3)'!M259+'Daily KBED (2022-3)'!M259)/2</f>
        <v>8.65</v>
      </c>
      <c r="N259">
        <f>('Daily KBOS (2022-3)'!N259+'Daily KBED (2022-3)'!N259)/2</f>
        <v>9.5</v>
      </c>
      <c r="O259">
        <f>('Daily KBOS (2022-3)'!T259+'Daily KBED (2022-3)'!T259)/2</f>
        <v>10.4</v>
      </c>
      <c r="P259">
        <f>('Daily KBOS (2022-3)'!U259+'Daily KBED (2022-3)'!U259)/2</f>
        <v>11.3</v>
      </c>
      <c r="Q259">
        <f>('Daily KBOS (2022-3)'!V259+'Daily KBED (2022-3)'!V259)/2</f>
        <v>12.25</v>
      </c>
      <c r="R259">
        <f>('Daily KBOS (2022-3)'!W259+'Daily KBED (2022-3)'!W259)/2</f>
        <v>13.2</v>
      </c>
      <c r="S259">
        <f>('Daily KBOS (2022-3)'!X259+'Daily KBED (2022-3)'!X259)/2</f>
        <v>14.2</v>
      </c>
      <c r="T259">
        <f>('Daily KBOS (2022-3)'!Y259+'Daily KBED (2022-3)'!Y259)/2</f>
        <v>15.2</v>
      </c>
      <c r="U259">
        <f>('Daily KBOS (2022-3)'!Z259+'Daily KBED (2022-3)'!Z259)/2</f>
        <v>16.2</v>
      </c>
      <c r="V259">
        <f>('Daily KBOS (2022-3)'!AA259+'Daily KBED (2022-3)'!AA259)/2</f>
        <v>17.2</v>
      </c>
      <c r="W259">
        <f>('Daily KBOS (2022-3)'!AG259+'Daily KBED (2022-3)'!AG259)/2</f>
        <v>18.2</v>
      </c>
      <c r="X259">
        <f>('Daily KBOS (2022-3)'!AH259+'Daily KBED (2022-3)'!AH259)/2</f>
        <v>19.2</v>
      </c>
      <c r="Y259">
        <f>('Daily KBOS (2022-3)'!AI259+'Daily KBED (2022-3)'!AI259)/2</f>
        <v>20.2</v>
      </c>
      <c r="Z259">
        <f>('Daily KBOS (2022-3)'!AJ259+'Daily KBED (2022-3)'!AJ259)/2</f>
        <v>21.2</v>
      </c>
      <c r="AA259">
        <f>('Daily KBOS (2022-3)'!AK259+'Daily KBED (2022-3)'!AK259)/2</f>
        <v>22.2</v>
      </c>
      <c r="AB259">
        <f>('Daily KBOS (2022-3)'!AL259+'Daily KBED (2022-3)'!AL259)/2</f>
        <v>23.2</v>
      </c>
      <c r="AC259">
        <f>('Daily KBOS (2022-3)'!AM259+'Daily KBED (2022-3)'!AM259)/2</f>
        <v>24.2</v>
      </c>
      <c r="AD259">
        <f>('Daily KBOS (2022-3)'!AN259+'Daily KBED (2022-3)'!AN259)/2</f>
        <v>25.2</v>
      </c>
      <c r="AE259">
        <f>('Daily KBOS (2022-3)'!AO259+'Daily KBED (2022-3)'!AO259)/2</f>
        <v>26.2</v>
      </c>
      <c r="AF259">
        <f>('Daily KBOS (2022-3)'!AP259+'Daily KBED (2022-3)'!AP259)/2</f>
        <v>27.2</v>
      </c>
      <c r="AG259">
        <f>('Daily KBOS (2022-3)'!AQ259+'Daily KBED (2022-3)'!AQ259)/2</f>
        <v>28.2</v>
      </c>
      <c r="AH259">
        <f>('Daily KBOS (2022-3)'!AR259+'Daily KBED (2022-3)'!AR259)/2</f>
        <v>29.2</v>
      </c>
    </row>
    <row r="260" spans="1:34" x14ac:dyDescent="0.25">
      <c r="A260" s="1">
        <v>45026</v>
      </c>
      <c r="B260">
        <f>('Daily KBOS (2022-3)'!B260+'Daily KBED (2022-3)'!B260)/2</f>
        <v>0.8</v>
      </c>
      <c r="C260">
        <f>('Daily KBOS (2022-3)'!C260+'Daily KBED (2022-3)'!C260)/2</f>
        <v>1.05</v>
      </c>
      <c r="D260">
        <f>('Daily KBOS (2022-3)'!D260+'Daily KBED (2022-3)'!D260)/2</f>
        <v>1.35</v>
      </c>
      <c r="E260">
        <f>('Daily KBOS (2022-3)'!E260+'Daily KBED (2022-3)'!E260)/2</f>
        <v>1.7</v>
      </c>
      <c r="F260">
        <f>('Daily KBOS (2022-3)'!F260+'Daily KBED (2022-3)'!F260)/2</f>
        <v>2</v>
      </c>
      <c r="G260">
        <f>('Daily KBOS (2022-3)'!G260+'Daily KBED (2022-3)'!G260)/2</f>
        <v>2.4000000000000004</v>
      </c>
      <c r="H260">
        <f>('Daily KBOS (2022-3)'!H260+'Daily KBED (2022-3)'!H260)/2</f>
        <v>2.75</v>
      </c>
      <c r="I260">
        <f>('Daily KBOS (2022-3)'!I260+'Daily KBED (2022-3)'!I260)/2</f>
        <v>3.1999999999999997</v>
      </c>
      <c r="J260">
        <f>('Daily KBOS (2022-3)'!J260+'Daily KBED (2022-3)'!J260)/2</f>
        <v>3.55</v>
      </c>
      <c r="K260">
        <f>('Daily KBOS (2022-3)'!K260+'Daily KBED (2022-3)'!K260)/2</f>
        <v>4</v>
      </c>
      <c r="L260">
        <f>('Daily KBOS (2022-3)'!L260+'Daily KBED (2022-3)'!L260)/2</f>
        <v>4.45</v>
      </c>
      <c r="M260">
        <f>('Daily KBOS (2022-3)'!M260+'Daily KBED (2022-3)'!M260)/2</f>
        <v>4.9000000000000004</v>
      </c>
      <c r="N260">
        <f>('Daily KBOS (2022-3)'!N260+'Daily KBED (2022-3)'!N260)/2</f>
        <v>5.35</v>
      </c>
      <c r="O260">
        <f>('Daily KBOS (2022-3)'!T260+'Daily KBED (2022-3)'!T260)/2</f>
        <v>5.85</v>
      </c>
      <c r="P260">
        <f>('Daily KBOS (2022-3)'!U260+'Daily KBED (2022-3)'!U260)/2</f>
        <v>6.4499999999999993</v>
      </c>
      <c r="Q260">
        <f>('Daily KBOS (2022-3)'!V260+'Daily KBED (2022-3)'!V260)/2</f>
        <v>7.05</v>
      </c>
      <c r="R260">
        <f>('Daily KBOS (2022-3)'!W260+'Daily KBED (2022-3)'!W260)/2</f>
        <v>7.75</v>
      </c>
      <c r="S260">
        <f>('Daily KBOS (2022-3)'!X260+'Daily KBED (2022-3)'!X260)/2</f>
        <v>8.4499999999999993</v>
      </c>
      <c r="T260">
        <f>('Daily KBOS (2022-3)'!Y260+'Daily KBED (2022-3)'!Y260)/2</f>
        <v>9.15</v>
      </c>
      <c r="U260">
        <f>('Daily KBOS (2022-3)'!Z260+'Daily KBED (2022-3)'!Z260)/2</f>
        <v>9.9</v>
      </c>
      <c r="V260">
        <f>('Daily KBOS (2022-3)'!AA260+'Daily KBED (2022-3)'!AA260)/2</f>
        <v>10.649999999999999</v>
      </c>
      <c r="W260">
        <f>('Daily KBOS (2022-3)'!AG260+'Daily KBED (2022-3)'!AG260)/2</f>
        <v>11.5</v>
      </c>
      <c r="X260">
        <f>('Daily KBOS (2022-3)'!AH260+'Daily KBED (2022-3)'!AH260)/2</f>
        <v>12.35</v>
      </c>
      <c r="Y260">
        <f>('Daily KBOS (2022-3)'!AI260+'Daily KBED (2022-3)'!AI260)/2</f>
        <v>13.2</v>
      </c>
      <c r="Z260">
        <f>('Daily KBOS (2022-3)'!AJ260+'Daily KBED (2022-3)'!AJ260)/2</f>
        <v>14.1</v>
      </c>
      <c r="AA260">
        <f>('Daily KBOS (2022-3)'!AK260+'Daily KBED (2022-3)'!AK260)/2</f>
        <v>15</v>
      </c>
      <c r="AB260">
        <f>('Daily KBOS (2022-3)'!AL260+'Daily KBED (2022-3)'!AL260)/2</f>
        <v>15.95</v>
      </c>
      <c r="AC260">
        <f>('Daily KBOS (2022-3)'!AM260+'Daily KBED (2022-3)'!AM260)/2</f>
        <v>16.850000000000001</v>
      </c>
      <c r="AD260">
        <f>('Daily KBOS (2022-3)'!AN260+'Daily KBED (2022-3)'!AN260)/2</f>
        <v>17.850000000000001</v>
      </c>
      <c r="AE260">
        <f>('Daily KBOS (2022-3)'!AO260+'Daily KBED (2022-3)'!AO260)/2</f>
        <v>18.850000000000001</v>
      </c>
      <c r="AF260">
        <f>('Daily KBOS (2022-3)'!AP260+'Daily KBED (2022-3)'!AP260)/2</f>
        <v>19.850000000000001</v>
      </c>
      <c r="AG260">
        <f>('Daily KBOS (2022-3)'!AQ260+'Daily KBED (2022-3)'!AQ260)/2</f>
        <v>20.85</v>
      </c>
      <c r="AH260">
        <f>('Daily KBOS (2022-3)'!AR260+'Daily KBED (2022-3)'!AR260)/2</f>
        <v>21.85</v>
      </c>
    </row>
    <row r="261" spans="1:34" x14ac:dyDescent="0.25">
      <c r="A261" s="1">
        <v>45027</v>
      </c>
      <c r="B261">
        <f>('Daily KBOS (2022-3)'!B261+'Daily KBED (2022-3)'!B261)/2</f>
        <v>0</v>
      </c>
      <c r="C261">
        <f>('Daily KBOS (2022-3)'!C261+'Daily KBED (2022-3)'!C261)/2</f>
        <v>0.05</v>
      </c>
      <c r="D261">
        <f>('Daily KBOS (2022-3)'!D261+'Daily KBED (2022-3)'!D261)/2</f>
        <v>0.15</v>
      </c>
      <c r="E261">
        <f>('Daily KBOS (2022-3)'!E261+'Daily KBED (2022-3)'!E261)/2</f>
        <v>0.25</v>
      </c>
      <c r="F261">
        <f>('Daily KBOS (2022-3)'!F261+'Daily KBED (2022-3)'!F261)/2</f>
        <v>0.4</v>
      </c>
      <c r="G261">
        <f>('Daily KBOS (2022-3)'!G261+'Daily KBED (2022-3)'!G261)/2</f>
        <v>0.55000000000000004</v>
      </c>
      <c r="H261">
        <f>('Daily KBOS (2022-3)'!H261+'Daily KBED (2022-3)'!H261)/2</f>
        <v>0.7</v>
      </c>
      <c r="I261">
        <f>('Daily KBOS (2022-3)'!I261+'Daily KBED (2022-3)'!I261)/2</f>
        <v>0.85</v>
      </c>
      <c r="J261">
        <f>('Daily KBOS (2022-3)'!J261+'Daily KBED (2022-3)'!J261)/2</f>
        <v>1.05</v>
      </c>
      <c r="K261">
        <f>('Daily KBOS (2022-3)'!K261+'Daily KBED (2022-3)'!K261)/2</f>
        <v>1.25</v>
      </c>
      <c r="L261">
        <f>('Daily KBOS (2022-3)'!L261+'Daily KBED (2022-3)'!L261)/2</f>
        <v>1.5</v>
      </c>
      <c r="M261">
        <f>('Daily KBOS (2022-3)'!M261+'Daily KBED (2022-3)'!M261)/2</f>
        <v>1.8</v>
      </c>
      <c r="N261">
        <f>('Daily KBOS (2022-3)'!N261+'Daily KBED (2022-3)'!N261)/2</f>
        <v>2.1</v>
      </c>
      <c r="O261">
        <f>('Daily KBOS (2022-3)'!T261+'Daily KBED (2022-3)'!T261)/2</f>
        <v>2.4500000000000002</v>
      </c>
      <c r="P261">
        <f>('Daily KBOS (2022-3)'!U261+'Daily KBED (2022-3)'!U261)/2</f>
        <v>2.8</v>
      </c>
      <c r="Q261">
        <f>('Daily KBOS (2022-3)'!V261+'Daily KBED (2022-3)'!V261)/2</f>
        <v>3.1500000000000004</v>
      </c>
      <c r="R261">
        <f>('Daily KBOS (2022-3)'!W261+'Daily KBED (2022-3)'!W261)/2</f>
        <v>3.5</v>
      </c>
      <c r="S261">
        <f>('Daily KBOS (2022-3)'!X261+'Daily KBED (2022-3)'!X261)/2</f>
        <v>3.8499999999999996</v>
      </c>
      <c r="T261">
        <f>('Daily KBOS (2022-3)'!Y261+'Daily KBED (2022-3)'!Y261)/2</f>
        <v>4.2</v>
      </c>
      <c r="U261">
        <f>('Daily KBOS (2022-3)'!Z261+'Daily KBED (2022-3)'!Z261)/2</f>
        <v>4.5999999999999996</v>
      </c>
      <c r="V261">
        <f>('Daily KBOS (2022-3)'!AA261+'Daily KBED (2022-3)'!AA261)/2</f>
        <v>4.95</v>
      </c>
      <c r="W261">
        <f>('Daily KBOS (2022-3)'!AG261+'Daily KBED (2022-3)'!AG261)/2</f>
        <v>5.35</v>
      </c>
      <c r="X261">
        <f>('Daily KBOS (2022-3)'!AH261+'Daily KBED (2022-3)'!AH261)/2</f>
        <v>5.75</v>
      </c>
      <c r="Y261">
        <f>('Daily KBOS (2022-3)'!AI261+'Daily KBED (2022-3)'!AI261)/2</f>
        <v>6.15</v>
      </c>
      <c r="Z261">
        <f>('Daily KBOS (2022-3)'!AJ261+'Daily KBED (2022-3)'!AJ261)/2</f>
        <v>6.55</v>
      </c>
      <c r="AA261">
        <f>('Daily KBOS (2022-3)'!AK261+'Daily KBED (2022-3)'!AK261)/2</f>
        <v>6.9499999999999993</v>
      </c>
      <c r="AB261">
        <f>('Daily KBOS (2022-3)'!AL261+'Daily KBED (2022-3)'!AL261)/2</f>
        <v>7.35</v>
      </c>
      <c r="AC261">
        <f>('Daily KBOS (2022-3)'!AM261+'Daily KBED (2022-3)'!AM261)/2</f>
        <v>7.8</v>
      </c>
      <c r="AD261">
        <f>('Daily KBOS (2022-3)'!AN261+'Daily KBED (2022-3)'!AN261)/2</f>
        <v>8.3000000000000007</v>
      </c>
      <c r="AE261">
        <f>('Daily KBOS (2022-3)'!AO261+'Daily KBED (2022-3)'!AO261)/2</f>
        <v>8.8000000000000007</v>
      </c>
      <c r="AF261">
        <f>('Daily KBOS (2022-3)'!AP261+'Daily KBED (2022-3)'!AP261)/2</f>
        <v>9.3999999999999986</v>
      </c>
      <c r="AG261">
        <f>('Daily KBOS (2022-3)'!AQ261+'Daily KBED (2022-3)'!AQ261)/2</f>
        <v>10</v>
      </c>
      <c r="AH261">
        <f>('Daily KBOS (2022-3)'!AR261+'Daily KBED (2022-3)'!AR261)/2</f>
        <v>10.600000000000001</v>
      </c>
    </row>
    <row r="262" spans="1:34" x14ac:dyDescent="0.25">
      <c r="A262" s="1">
        <v>45028</v>
      </c>
      <c r="B262">
        <f>('Daily KBOS (2022-3)'!B262+'Daily KBED (2022-3)'!B262)/2</f>
        <v>0</v>
      </c>
      <c r="C262">
        <f>('Daily KBOS (2022-3)'!C262+'Daily KBED (2022-3)'!C262)/2</f>
        <v>0</v>
      </c>
      <c r="D262">
        <f>('Daily KBOS (2022-3)'!D262+'Daily KBED (2022-3)'!D262)/2</f>
        <v>0</v>
      </c>
      <c r="E262">
        <f>('Daily KBOS (2022-3)'!E262+'Daily KBED (2022-3)'!E262)/2</f>
        <v>0</v>
      </c>
      <c r="F262">
        <f>('Daily KBOS (2022-3)'!F262+'Daily KBED (2022-3)'!F262)/2</f>
        <v>0</v>
      </c>
      <c r="G262">
        <f>('Daily KBOS (2022-3)'!G262+'Daily KBED (2022-3)'!G262)/2</f>
        <v>0</v>
      </c>
      <c r="H262">
        <f>('Daily KBOS (2022-3)'!H262+'Daily KBED (2022-3)'!H262)/2</f>
        <v>0</v>
      </c>
      <c r="I262">
        <f>('Daily KBOS (2022-3)'!I262+'Daily KBED (2022-3)'!I262)/2</f>
        <v>0</v>
      </c>
      <c r="J262">
        <f>('Daily KBOS (2022-3)'!J262+'Daily KBED (2022-3)'!J262)/2</f>
        <v>0</v>
      </c>
      <c r="K262">
        <f>('Daily KBOS (2022-3)'!K262+'Daily KBED (2022-3)'!K262)/2</f>
        <v>0</v>
      </c>
      <c r="L262">
        <f>('Daily KBOS (2022-3)'!L262+'Daily KBED (2022-3)'!L262)/2</f>
        <v>0</v>
      </c>
      <c r="M262">
        <f>('Daily KBOS (2022-3)'!M262+'Daily KBED (2022-3)'!M262)/2</f>
        <v>0</v>
      </c>
      <c r="N262">
        <f>('Daily KBOS (2022-3)'!N262+'Daily KBED (2022-3)'!N262)/2</f>
        <v>0</v>
      </c>
      <c r="O262">
        <f>('Daily KBOS (2022-3)'!T262+'Daily KBED (2022-3)'!T262)/2</f>
        <v>0</v>
      </c>
      <c r="P262">
        <f>('Daily KBOS (2022-3)'!U262+'Daily KBED (2022-3)'!U262)/2</f>
        <v>0</v>
      </c>
      <c r="Q262">
        <f>('Daily KBOS (2022-3)'!V262+'Daily KBED (2022-3)'!V262)/2</f>
        <v>0.05</v>
      </c>
      <c r="R262">
        <f>('Daily KBOS (2022-3)'!W262+'Daily KBED (2022-3)'!W262)/2</f>
        <v>0.05</v>
      </c>
      <c r="S262">
        <f>('Daily KBOS (2022-3)'!X262+'Daily KBED (2022-3)'!X262)/2</f>
        <v>0.15000000000000002</v>
      </c>
      <c r="T262">
        <f>('Daily KBOS (2022-3)'!Y262+'Daily KBED (2022-3)'!Y262)/2</f>
        <v>0.2</v>
      </c>
      <c r="U262">
        <f>('Daily KBOS (2022-3)'!Z262+'Daily KBED (2022-3)'!Z262)/2</f>
        <v>0.3</v>
      </c>
      <c r="V262">
        <f>('Daily KBOS (2022-3)'!AA262+'Daily KBED (2022-3)'!AA262)/2</f>
        <v>0.4</v>
      </c>
      <c r="W262">
        <f>('Daily KBOS (2022-3)'!AG262+'Daily KBED (2022-3)'!AG262)/2</f>
        <v>0.55000000000000004</v>
      </c>
      <c r="X262">
        <f>('Daily KBOS (2022-3)'!AH262+'Daily KBED (2022-3)'!AH262)/2</f>
        <v>0.64999999999999991</v>
      </c>
      <c r="Y262">
        <f>('Daily KBOS (2022-3)'!AI262+'Daily KBED (2022-3)'!AI262)/2</f>
        <v>0.85</v>
      </c>
      <c r="Z262">
        <f>('Daily KBOS (2022-3)'!AJ262+'Daily KBED (2022-3)'!AJ262)/2</f>
        <v>1.1000000000000001</v>
      </c>
      <c r="AA262">
        <f>('Daily KBOS (2022-3)'!AK262+'Daily KBED (2022-3)'!AK262)/2</f>
        <v>1.4500000000000002</v>
      </c>
      <c r="AB262">
        <f>('Daily KBOS (2022-3)'!AL262+'Daily KBED (2022-3)'!AL262)/2</f>
        <v>1.9500000000000002</v>
      </c>
      <c r="AC262">
        <f>('Daily KBOS (2022-3)'!AM262+'Daily KBED (2022-3)'!AM262)/2</f>
        <v>2.5</v>
      </c>
      <c r="AD262">
        <f>('Daily KBOS (2022-3)'!AN262+'Daily KBED (2022-3)'!AN262)/2</f>
        <v>3.05</v>
      </c>
      <c r="AE262">
        <f>('Daily KBOS (2022-3)'!AO262+'Daily KBED (2022-3)'!AO262)/2</f>
        <v>3.7</v>
      </c>
      <c r="AF262">
        <f>('Daily KBOS (2022-3)'!AP262+'Daily KBED (2022-3)'!AP262)/2</f>
        <v>4.4000000000000004</v>
      </c>
      <c r="AG262">
        <f>('Daily KBOS (2022-3)'!AQ262+'Daily KBED (2022-3)'!AQ262)/2</f>
        <v>5.0999999999999996</v>
      </c>
      <c r="AH262">
        <f>('Daily KBOS (2022-3)'!AR262+'Daily KBED (2022-3)'!AR262)/2</f>
        <v>5.9</v>
      </c>
    </row>
    <row r="263" spans="1:34" x14ac:dyDescent="0.25">
      <c r="A263" s="1">
        <v>45029</v>
      </c>
      <c r="B263">
        <f>('Daily KBOS (2022-3)'!B263+'Daily KBED (2022-3)'!B263)/2</f>
        <v>0</v>
      </c>
      <c r="C263">
        <f>('Daily KBOS (2022-3)'!C263+'Daily KBED (2022-3)'!C263)/2</f>
        <v>0</v>
      </c>
      <c r="D263">
        <f>('Daily KBOS (2022-3)'!D263+'Daily KBED (2022-3)'!D263)/2</f>
        <v>0</v>
      </c>
      <c r="E263">
        <f>('Daily KBOS (2022-3)'!E263+'Daily KBED (2022-3)'!E263)/2</f>
        <v>0</v>
      </c>
      <c r="F263">
        <f>('Daily KBOS (2022-3)'!F263+'Daily KBED (2022-3)'!F263)/2</f>
        <v>0</v>
      </c>
      <c r="G263">
        <f>('Daily KBOS (2022-3)'!G263+'Daily KBED (2022-3)'!G263)/2</f>
        <v>0</v>
      </c>
      <c r="H263">
        <f>('Daily KBOS (2022-3)'!H263+'Daily KBED (2022-3)'!H263)/2</f>
        <v>0</v>
      </c>
      <c r="I263">
        <f>('Daily KBOS (2022-3)'!I263+'Daily KBED (2022-3)'!I263)/2</f>
        <v>0</v>
      </c>
      <c r="J263">
        <f>('Daily KBOS (2022-3)'!J263+'Daily KBED (2022-3)'!J263)/2</f>
        <v>0.05</v>
      </c>
      <c r="K263">
        <f>('Daily KBOS (2022-3)'!K263+'Daily KBED (2022-3)'!K263)/2</f>
        <v>0.15</v>
      </c>
      <c r="L263">
        <f>('Daily KBOS (2022-3)'!L263+'Daily KBED (2022-3)'!L263)/2</f>
        <v>0.2</v>
      </c>
      <c r="M263">
        <f>('Daily KBOS (2022-3)'!M263+'Daily KBED (2022-3)'!M263)/2</f>
        <v>0.3</v>
      </c>
      <c r="N263">
        <f>('Daily KBOS (2022-3)'!N263+'Daily KBED (2022-3)'!N263)/2</f>
        <v>0.5</v>
      </c>
      <c r="O263">
        <f>('Daily KBOS (2022-3)'!T263+'Daily KBED (2022-3)'!T263)/2</f>
        <v>0.75</v>
      </c>
      <c r="P263">
        <f>('Daily KBOS (2022-3)'!U263+'Daily KBED (2022-3)'!U263)/2</f>
        <v>1.05</v>
      </c>
      <c r="Q263">
        <f>('Daily KBOS (2022-3)'!V263+'Daily KBED (2022-3)'!V263)/2</f>
        <v>1.35</v>
      </c>
      <c r="R263">
        <f>('Daily KBOS (2022-3)'!W263+'Daily KBED (2022-3)'!W263)/2</f>
        <v>1.7000000000000002</v>
      </c>
      <c r="S263">
        <f>('Daily KBOS (2022-3)'!X263+'Daily KBED (2022-3)'!X263)/2</f>
        <v>2</v>
      </c>
      <c r="T263">
        <f>('Daily KBOS (2022-3)'!Y263+'Daily KBED (2022-3)'!Y263)/2</f>
        <v>2.2999999999999998</v>
      </c>
      <c r="U263">
        <f>('Daily KBOS (2022-3)'!Z263+'Daily KBED (2022-3)'!Z263)/2</f>
        <v>2.6500000000000004</v>
      </c>
      <c r="V263">
        <f>('Daily KBOS (2022-3)'!AA263+'Daily KBED (2022-3)'!AA263)/2</f>
        <v>2.95</v>
      </c>
      <c r="W263">
        <f>('Daily KBOS (2022-3)'!AG263+'Daily KBED (2022-3)'!AG263)/2</f>
        <v>3.3</v>
      </c>
      <c r="X263">
        <f>('Daily KBOS (2022-3)'!AH263+'Daily KBED (2022-3)'!AH263)/2</f>
        <v>3.65</v>
      </c>
      <c r="Y263">
        <f>('Daily KBOS (2022-3)'!AI263+'Daily KBED (2022-3)'!AI263)/2</f>
        <v>4</v>
      </c>
      <c r="Z263">
        <f>('Daily KBOS (2022-3)'!AJ263+'Daily KBED (2022-3)'!AJ263)/2</f>
        <v>4.3499999999999996</v>
      </c>
      <c r="AA263">
        <f>('Daily KBOS (2022-3)'!AK263+'Daily KBED (2022-3)'!AK263)/2</f>
        <v>4.6999999999999993</v>
      </c>
      <c r="AB263">
        <f>('Daily KBOS (2022-3)'!AL263+'Daily KBED (2022-3)'!AL263)/2</f>
        <v>5.0999999999999996</v>
      </c>
      <c r="AC263">
        <f>('Daily KBOS (2022-3)'!AM263+'Daily KBED (2022-3)'!AM263)/2</f>
        <v>5.4</v>
      </c>
      <c r="AD263">
        <f>('Daily KBOS (2022-3)'!AN263+'Daily KBED (2022-3)'!AN263)/2</f>
        <v>5.8000000000000007</v>
      </c>
      <c r="AE263">
        <f>('Daily KBOS (2022-3)'!AO263+'Daily KBED (2022-3)'!AO263)/2</f>
        <v>6.1999999999999993</v>
      </c>
      <c r="AF263">
        <f>('Daily KBOS (2022-3)'!AP263+'Daily KBED (2022-3)'!AP263)/2</f>
        <v>6.5500000000000007</v>
      </c>
      <c r="AG263">
        <f>('Daily KBOS (2022-3)'!AQ263+'Daily KBED (2022-3)'!AQ263)/2</f>
        <v>6.9499999999999993</v>
      </c>
      <c r="AH263">
        <f>('Daily KBOS (2022-3)'!AR263+'Daily KBED (2022-3)'!AR263)/2</f>
        <v>7.4</v>
      </c>
    </row>
    <row r="264" spans="1:34" x14ac:dyDescent="0.25">
      <c r="A264" s="1">
        <v>45030</v>
      </c>
      <c r="B264">
        <f>('Daily KBOS (2022-3)'!B264+'Daily KBED (2022-3)'!B264)/2</f>
        <v>0</v>
      </c>
      <c r="C264">
        <f>('Daily KBOS (2022-3)'!C264+'Daily KBED (2022-3)'!C264)/2</f>
        <v>0</v>
      </c>
      <c r="D264">
        <f>('Daily KBOS (2022-3)'!D264+'Daily KBED (2022-3)'!D264)/2</f>
        <v>0</v>
      </c>
      <c r="E264">
        <f>('Daily KBOS (2022-3)'!E264+'Daily KBED (2022-3)'!E264)/2</f>
        <v>0</v>
      </c>
      <c r="F264">
        <f>('Daily KBOS (2022-3)'!F264+'Daily KBED (2022-3)'!F264)/2</f>
        <v>0</v>
      </c>
      <c r="G264">
        <f>('Daily KBOS (2022-3)'!G264+'Daily KBED (2022-3)'!G264)/2</f>
        <v>0</v>
      </c>
      <c r="H264">
        <f>('Daily KBOS (2022-3)'!H264+'Daily KBED (2022-3)'!H264)/2</f>
        <v>0</v>
      </c>
      <c r="I264">
        <f>('Daily KBOS (2022-3)'!I264+'Daily KBED (2022-3)'!I264)/2</f>
        <v>0</v>
      </c>
      <c r="J264">
        <f>('Daily KBOS (2022-3)'!J264+'Daily KBED (2022-3)'!J264)/2</f>
        <v>0</v>
      </c>
      <c r="K264">
        <f>('Daily KBOS (2022-3)'!K264+'Daily KBED (2022-3)'!K264)/2</f>
        <v>0</v>
      </c>
      <c r="L264">
        <f>('Daily KBOS (2022-3)'!L264+'Daily KBED (2022-3)'!L264)/2</f>
        <v>0</v>
      </c>
      <c r="M264">
        <f>('Daily KBOS (2022-3)'!M264+'Daily KBED (2022-3)'!M264)/2</f>
        <v>0</v>
      </c>
      <c r="N264">
        <f>('Daily KBOS (2022-3)'!N264+'Daily KBED (2022-3)'!N264)/2</f>
        <v>0.05</v>
      </c>
      <c r="O264">
        <f>('Daily KBOS (2022-3)'!T264+'Daily KBED (2022-3)'!T264)/2</f>
        <v>0.1</v>
      </c>
      <c r="P264">
        <f>('Daily KBOS (2022-3)'!U264+'Daily KBED (2022-3)'!U264)/2</f>
        <v>0.15</v>
      </c>
      <c r="Q264">
        <f>('Daily KBOS (2022-3)'!V264+'Daily KBED (2022-3)'!V264)/2</f>
        <v>0.3</v>
      </c>
      <c r="R264">
        <f>('Daily KBOS (2022-3)'!W264+'Daily KBED (2022-3)'!W264)/2</f>
        <v>0.45</v>
      </c>
      <c r="S264">
        <f>('Daily KBOS (2022-3)'!X264+'Daily KBED (2022-3)'!X264)/2</f>
        <v>0.6</v>
      </c>
      <c r="T264">
        <f>('Daily KBOS (2022-3)'!Y264+'Daily KBED (2022-3)'!Y264)/2</f>
        <v>0.85000000000000009</v>
      </c>
      <c r="U264">
        <f>('Daily KBOS (2022-3)'!Z264+'Daily KBED (2022-3)'!Z264)/2</f>
        <v>1.05</v>
      </c>
      <c r="V264">
        <f>('Daily KBOS (2022-3)'!AA264+'Daily KBED (2022-3)'!AA264)/2</f>
        <v>1.35</v>
      </c>
      <c r="W264">
        <f>('Daily KBOS (2022-3)'!AG264+'Daily KBED (2022-3)'!AG264)/2</f>
        <v>1.65</v>
      </c>
      <c r="X264">
        <f>('Daily KBOS (2022-3)'!AH264+'Daily KBED (2022-3)'!AH264)/2</f>
        <v>1.9</v>
      </c>
      <c r="Y264">
        <f>('Daily KBOS (2022-3)'!AI264+'Daily KBED (2022-3)'!AI264)/2</f>
        <v>2.25</v>
      </c>
      <c r="Z264">
        <f>('Daily KBOS (2022-3)'!AJ264+'Daily KBED (2022-3)'!AJ264)/2</f>
        <v>2.5999999999999996</v>
      </c>
      <c r="AA264">
        <f>('Daily KBOS (2022-3)'!AK264+'Daily KBED (2022-3)'!AK264)/2</f>
        <v>3</v>
      </c>
      <c r="AB264">
        <f>('Daily KBOS (2022-3)'!AL264+'Daily KBED (2022-3)'!AL264)/2</f>
        <v>3.35</v>
      </c>
      <c r="AC264">
        <f>('Daily KBOS (2022-3)'!AM264+'Daily KBED (2022-3)'!AM264)/2</f>
        <v>3.75</v>
      </c>
      <c r="AD264">
        <f>('Daily KBOS (2022-3)'!AN264+'Daily KBED (2022-3)'!AN264)/2</f>
        <v>4.2</v>
      </c>
      <c r="AE264">
        <f>('Daily KBOS (2022-3)'!AO264+'Daily KBED (2022-3)'!AO264)/2</f>
        <v>4.6500000000000004</v>
      </c>
      <c r="AF264">
        <f>('Daily KBOS (2022-3)'!AP264+'Daily KBED (2022-3)'!AP264)/2</f>
        <v>5.0999999999999996</v>
      </c>
      <c r="AG264">
        <f>('Daily KBOS (2022-3)'!AQ264+'Daily KBED (2022-3)'!AQ264)/2</f>
        <v>5.55</v>
      </c>
      <c r="AH264">
        <f>('Daily KBOS (2022-3)'!AR264+'Daily KBED (2022-3)'!AR264)/2</f>
        <v>6.05</v>
      </c>
    </row>
    <row r="265" spans="1:34" x14ac:dyDescent="0.25">
      <c r="A265" s="1">
        <v>45031</v>
      </c>
      <c r="B265">
        <f>('Daily KBOS (2022-3)'!B265+'Daily KBED (2022-3)'!B265)/2</f>
        <v>0</v>
      </c>
      <c r="C265">
        <f>('Daily KBOS (2022-3)'!C265+'Daily KBED (2022-3)'!C265)/2</f>
        <v>0</v>
      </c>
      <c r="D265">
        <f>('Daily KBOS (2022-3)'!D265+'Daily KBED (2022-3)'!D265)/2</f>
        <v>0</v>
      </c>
      <c r="E265">
        <f>('Daily KBOS (2022-3)'!E265+'Daily KBED (2022-3)'!E265)/2</f>
        <v>0</v>
      </c>
      <c r="F265">
        <f>('Daily KBOS (2022-3)'!F265+'Daily KBED (2022-3)'!F265)/2</f>
        <v>0</v>
      </c>
      <c r="G265">
        <f>('Daily KBOS (2022-3)'!G265+'Daily KBED (2022-3)'!G265)/2</f>
        <v>0</v>
      </c>
      <c r="H265">
        <f>('Daily KBOS (2022-3)'!H265+'Daily KBED (2022-3)'!H265)/2</f>
        <v>0</v>
      </c>
      <c r="I265">
        <f>('Daily KBOS (2022-3)'!I265+'Daily KBED (2022-3)'!I265)/2</f>
        <v>0</v>
      </c>
      <c r="J265">
        <f>('Daily KBOS (2022-3)'!J265+'Daily KBED (2022-3)'!J265)/2</f>
        <v>0</v>
      </c>
      <c r="K265">
        <f>('Daily KBOS (2022-3)'!K265+'Daily KBED (2022-3)'!K265)/2</f>
        <v>0.05</v>
      </c>
      <c r="L265">
        <f>('Daily KBOS (2022-3)'!L265+'Daily KBED (2022-3)'!L265)/2</f>
        <v>0.2</v>
      </c>
      <c r="M265">
        <f>('Daily KBOS (2022-3)'!M265+'Daily KBED (2022-3)'!M265)/2</f>
        <v>0.44999999999999996</v>
      </c>
      <c r="N265">
        <f>('Daily KBOS (2022-3)'!N265+'Daily KBED (2022-3)'!N265)/2</f>
        <v>0.8</v>
      </c>
      <c r="O265">
        <f>('Daily KBOS (2022-3)'!T265+'Daily KBED (2022-3)'!T265)/2</f>
        <v>1.25</v>
      </c>
      <c r="P265">
        <f>('Daily KBOS (2022-3)'!U265+'Daily KBED (2022-3)'!U265)/2</f>
        <v>1.75</v>
      </c>
      <c r="Q265">
        <f>('Daily KBOS (2022-3)'!V265+'Daily KBED (2022-3)'!V265)/2</f>
        <v>2.2999999999999998</v>
      </c>
      <c r="R265">
        <f>('Daily KBOS (2022-3)'!W265+'Daily KBED (2022-3)'!W265)/2</f>
        <v>2.9</v>
      </c>
      <c r="S265">
        <f>('Daily KBOS (2022-3)'!X265+'Daily KBED (2022-3)'!X265)/2</f>
        <v>3.6500000000000004</v>
      </c>
      <c r="T265">
        <f>('Daily KBOS (2022-3)'!Y265+'Daily KBED (2022-3)'!Y265)/2</f>
        <v>4.45</v>
      </c>
      <c r="U265">
        <f>('Daily KBOS (2022-3)'!Z265+'Daily KBED (2022-3)'!Z265)/2</f>
        <v>5.25</v>
      </c>
      <c r="V265">
        <f>('Daily KBOS (2022-3)'!AA265+'Daily KBED (2022-3)'!AA265)/2</f>
        <v>6.1</v>
      </c>
      <c r="W265">
        <f>('Daily KBOS (2022-3)'!AG265+'Daily KBED (2022-3)'!AG265)/2</f>
        <v>6.9499999999999993</v>
      </c>
      <c r="X265">
        <f>('Daily KBOS (2022-3)'!AH265+'Daily KBED (2022-3)'!AH265)/2</f>
        <v>7.8</v>
      </c>
      <c r="Y265">
        <f>('Daily KBOS (2022-3)'!AI265+'Daily KBED (2022-3)'!AI265)/2</f>
        <v>8.6499999999999986</v>
      </c>
      <c r="Z265">
        <f>('Daily KBOS (2022-3)'!AJ265+'Daily KBED (2022-3)'!AJ265)/2</f>
        <v>9.5</v>
      </c>
      <c r="AA265">
        <f>('Daily KBOS (2022-3)'!AK265+'Daily KBED (2022-3)'!AK265)/2</f>
        <v>10.399999999999999</v>
      </c>
      <c r="AB265">
        <f>('Daily KBOS (2022-3)'!AL265+'Daily KBED (2022-3)'!AL265)/2</f>
        <v>11.3</v>
      </c>
      <c r="AC265">
        <f>('Daily KBOS (2022-3)'!AM265+'Daily KBED (2022-3)'!AM265)/2</f>
        <v>12.2</v>
      </c>
      <c r="AD265">
        <f>('Daily KBOS (2022-3)'!AN265+'Daily KBED (2022-3)'!AN265)/2</f>
        <v>13.1</v>
      </c>
      <c r="AE265">
        <f>('Daily KBOS (2022-3)'!AO265+'Daily KBED (2022-3)'!AO265)/2</f>
        <v>14.05</v>
      </c>
      <c r="AF265">
        <f>('Daily KBOS (2022-3)'!AP265+'Daily KBED (2022-3)'!AP265)/2</f>
        <v>14.95</v>
      </c>
      <c r="AG265">
        <f>('Daily KBOS (2022-3)'!AQ265+'Daily KBED (2022-3)'!AQ265)/2</f>
        <v>15.95</v>
      </c>
      <c r="AH265">
        <f>('Daily KBOS (2022-3)'!AR265+'Daily KBED (2022-3)'!AR265)/2</f>
        <v>16.899999999999999</v>
      </c>
    </row>
    <row r="266" spans="1:34" x14ac:dyDescent="0.25">
      <c r="A266" s="1">
        <v>45032</v>
      </c>
      <c r="B266">
        <f>('Daily KBOS (2022-3)'!B266+'Daily KBED (2022-3)'!B266)/2</f>
        <v>0</v>
      </c>
      <c r="C266">
        <f>('Daily KBOS (2022-3)'!C266+'Daily KBED (2022-3)'!C266)/2</f>
        <v>0</v>
      </c>
      <c r="D266">
        <f>('Daily KBOS (2022-3)'!D266+'Daily KBED (2022-3)'!D266)/2</f>
        <v>0</v>
      </c>
      <c r="E266">
        <f>('Daily KBOS (2022-3)'!E266+'Daily KBED (2022-3)'!E266)/2</f>
        <v>0</v>
      </c>
      <c r="F266">
        <f>('Daily KBOS (2022-3)'!F266+'Daily KBED (2022-3)'!F266)/2</f>
        <v>0</v>
      </c>
      <c r="G266">
        <f>('Daily KBOS (2022-3)'!G266+'Daily KBED (2022-3)'!G266)/2</f>
        <v>0</v>
      </c>
      <c r="H266">
        <f>('Daily KBOS (2022-3)'!H266+'Daily KBED (2022-3)'!H266)/2</f>
        <v>0</v>
      </c>
      <c r="I266">
        <f>('Daily KBOS (2022-3)'!I266+'Daily KBED (2022-3)'!I266)/2</f>
        <v>0</v>
      </c>
      <c r="J266">
        <f>('Daily KBOS (2022-3)'!J266+'Daily KBED (2022-3)'!J266)/2</f>
        <v>0</v>
      </c>
      <c r="K266">
        <f>('Daily KBOS (2022-3)'!K266+'Daily KBED (2022-3)'!K266)/2</f>
        <v>0</v>
      </c>
      <c r="L266">
        <f>('Daily KBOS (2022-3)'!L266+'Daily KBED (2022-3)'!L266)/2</f>
        <v>0.05</v>
      </c>
      <c r="M266">
        <f>('Daily KBOS (2022-3)'!M266+'Daily KBED (2022-3)'!M266)/2</f>
        <v>0.2</v>
      </c>
      <c r="N266">
        <f>('Daily KBOS (2022-3)'!N266+'Daily KBED (2022-3)'!N266)/2</f>
        <v>0.70000000000000007</v>
      </c>
      <c r="O266">
        <f>('Daily KBOS (2022-3)'!T266+'Daily KBED (2022-3)'!T266)/2</f>
        <v>1.2999999999999998</v>
      </c>
      <c r="P266">
        <f>('Daily KBOS (2022-3)'!U266+'Daily KBED (2022-3)'!U266)/2</f>
        <v>2</v>
      </c>
      <c r="Q266">
        <f>('Daily KBOS (2022-3)'!V266+'Daily KBED (2022-3)'!V266)/2</f>
        <v>2.7</v>
      </c>
      <c r="R266">
        <f>('Daily KBOS (2022-3)'!W266+'Daily KBED (2022-3)'!W266)/2</f>
        <v>3.5</v>
      </c>
      <c r="S266">
        <f>('Daily KBOS (2022-3)'!X266+'Daily KBED (2022-3)'!X266)/2</f>
        <v>4.4000000000000004</v>
      </c>
      <c r="T266">
        <f>('Daily KBOS (2022-3)'!Y266+'Daily KBED (2022-3)'!Y266)/2</f>
        <v>5.25</v>
      </c>
      <c r="U266">
        <f>('Daily KBOS (2022-3)'!Z266+'Daily KBED (2022-3)'!Z266)/2</f>
        <v>6.2</v>
      </c>
      <c r="V266">
        <f>('Daily KBOS (2022-3)'!AA266+'Daily KBED (2022-3)'!AA266)/2</f>
        <v>7.1499999999999995</v>
      </c>
      <c r="W266">
        <f>('Daily KBOS (2022-3)'!AG266+'Daily KBED (2022-3)'!AG266)/2</f>
        <v>8.1499999999999986</v>
      </c>
      <c r="X266">
        <f>('Daily KBOS (2022-3)'!AH266+'Daily KBED (2022-3)'!AH266)/2</f>
        <v>9.1499999999999986</v>
      </c>
      <c r="Y266">
        <f>('Daily KBOS (2022-3)'!AI266+'Daily KBED (2022-3)'!AI266)/2</f>
        <v>10.149999999999999</v>
      </c>
      <c r="Z266">
        <f>('Daily KBOS (2022-3)'!AJ266+'Daily KBED (2022-3)'!AJ266)/2</f>
        <v>11.149999999999999</v>
      </c>
      <c r="AA266">
        <f>('Daily KBOS (2022-3)'!AK266+'Daily KBED (2022-3)'!AK266)/2</f>
        <v>12.149999999999999</v>
      </c>
      <c r="AB266">
        <f>('Daily KBOS (2022-3)'!AL266+'Daily KBED (2022-3)'!AL266)/2</f>
        <v>13.149999999999999</v>
      </c>
      <c r="AC266">
        <f>('Daily KBOS (2022-3)'!AM266+'Daily KBED (2022-3)'!AM266)/2</f>
        <v>14.149999999999999</v>
      </c>
      <c r="AD266">
        <f>('Daily KBOS (2022-3)'!AN266+'Daily KBED (2022-3)'!AN266)/2</f>
        <v>15.149999999999999</v>
      </c>
      <c r="AE266">
        <f>('Daily KBOS (2022-3)'!AO266+'Daily KBED (2022-3)'!AO266)/2</f>
        <v>16.149999999999999</v>
      </c>
      <c r="AF266">
        <f>('Daily KBOS (2022-3)'!AP266+'Daily KBED (2022-3)'!AP266)/2</f>
        <v>17.149999999999999</v>
      </c>
      <c r="AG266">
        <f>('Daily KBOS (2022-3)'!AQ266+'Daily KBED (2022-3)'!AQ266)/2</f>
        <v>18.149999999999999</v>
      </c>
      <c r="AH266">
        <f>('Daily KBOS (2022-3)'!AR266+'Daily KBED (2022-3)'!AR266)/2</f>
        <v>19.149999999999999</v>
      </c>
    </row>
    <row r="267" spans="1:34" x14ac:dyDescent="0.25">
      <c r="A267" s="1">
        <v>45033</v>
      </c>
      <c r="B267">
        <f>('Daily KBOS (2022-3)'!B267+'Daily KBED (2022-3)'!B267)/2</f>
        <v>0</v>
      </c>
      <c r="C267">
        <f>('Daily KBOS (2022-3)'!C267+'Daily KBED (2022-3)'!C267)/2</f>
        <v>0</v>
      </c>
      <c r="D267">
        <f>('Daily KBOS (2022-3)'!D267+'Daily KBED (2022-3)'!D267)/2</f>
        <v>0</v>
      </c>
      <c r="E267">
        <f>('Daily KBOS (2022-3)'!E267+'Daily KBED (2022-3)'!E267)/2</f>
        <v>0</v>
      </c>
      <c r="F267">
        <f>('Daily KBOS (2022-3)'!F267+'Daily KBED (2022-3)'!F267)/2</f>
        <v>0</v>
      </c>
      <c r="G267">
        <f>('Daily KBOS (2022-3)'!G267+'Daily KBED (2022-3)'!G267)/2</f>
        <v>0</v>
      </c>
      <c r="H267">
        <f>('Daily KBOS (2022-3)'!H267+'Daily KBED (2022-3)'!H267)/2</f>
        <v>0</v>
      </c>
      <c r="I267">
        <f>('Daily KBOS (2022-3)'!I267+'Daily KBED (2022-3)'!I267)/2</f>
        <v>0</v>
      </c>
      <c r="J267">
        <f>('Daily KBOS (2022-3)'!J267+'Daily KBED (2022-3)'!J267)/2</f>
        <v>0</v>
      </c>
      <c r="K267">
        <f>('Daily KBOS (2022-3)'!K267+'Daily KBED (2022-3)'!K267)/2</f>
        <v>0.1</v>
      </c>
      <c r="L267">
        <f>('Daily KBOS (2022-3)'!L267+'Daily KBED (2022-3)'!L267)/2</f>
        <v>0.5</v>
      </c>
      <c r="M267">
        <f>('Daily KBOS (2022-3)'!M267+'Daily KBED (2022-3)'!M267)/2</f>
        <v>1</v>
      </c>
      <c r="N267">
        <f>('Daily KBOS (2022-3)'!N267+'Daily KBED (2022-3)'!N267)/2</f>
        <v>1.7</v>
      </c>
      <c r="O267">
        <f>('Daily KBOS (2022-3)'!T267+'Daily KBED (2022-3)'!T267)/2</f>
        <v>2.5499999999999998</v>
      </c>
      <c r="P267">
        <f>('Daily KBOS (2022-3)'!U267+'Daily KBED (2022-3)'!U267)/2</f>
        <v>3.5</v>
      </c>
      <c r="Q267">
        <f>('Daily KBOS (2022-3)'!V267+'Daily KBED (2022-3)'!V267)/2</f>
        <v>4.5</v>
      </c>
      <c r="R267">
        <f>('Daily KBOS (2022-3)'!W267+'Daily KBED (2022-3)'!W267)/2</f>
        <v>5.5</v>
      </c>
      <c r="S267">
        <f>('Daily KBOS (2022-3)'!X267+'Daily KBED (2022-3)'!X267)/2</f>
        <v>6.5</v>
      </c>
      <c r="T267">
        <f>('Daily KBOS (2022-3)'!Y267+'Daily KBED (2022-3)'!Y267)/2</f>
        <v>7.5</v>
      </c>
      <c r="U267">
        <f>('Daily KBOS (2022-3)'!Z267+'Daily KBED (2022-3)'!Z267)/2</f>
        <v>8.5</v>
      </c>
      <c r="V267">
        <f>('Daily KBOS (2022-3)'!AA267+'Daily KBED (2022-3)'!AA267)/2</f>
        <v>9.5</v>
      </c>
      <c r="W267">
        <f>('Daily KBOS (2022-3)'!AG267+'Daily KBED (2022-3)'!AG267)/2</f>
        <v>10.5</v>
      </c>
      <c r="X267">
        <f>('Daily KBOS (2022-3)'!AH267+'Daily KBED (2022-3)'!AH267)/2</f>
        <v>11.5</v>
      </c>
      <c r="Y267">
        <f>('Daily KBOS (2022-3)'!AI267+'Daily KBED (2022-3)'!AI267)/2</f>
        <v>12.5</v>
      </c>
      <c r="Z267">
        <f>('Daily KBOS (2022-3)'!AJ267+'Daily KBED (2022-3)'!AJ267)/2</f>
        <v>13.5</v>
      </c>
      <c r="AA267">
        <f>('Daily KBOS (2022-3)'!AK267+'Daily KBED (2022-3)'!AK267)/2</f>
        <v>14.5</v>
      </c>
      <c r="AB267">
        <f>('Daily KBOS (2022-3)'!AL267+'Daily KBED (2022-3)'!AL267)/2</f>
        <v>15.5</v>
      </c>
      <c r="AC267">
        <f>('Daily KBOS (2022-3)'!AM267+'Daily KBED (2022-3)'!AM267)/2</f>
        <v>16.5</v>
      </c>
      <c r="AD267">
        <f>('Daily KBOS (2022-3)'!AN267+'Daily KBED (2022-3)'!AN267)/2</f>
        <v>17.5</v>
      </c>
      <c r="AE267">
        <f>('Daily KBOS (2022-3)'!AO267+'Daily KBED (2022-3)'!AO267)/2</f>
        <v>18.5</v>
      </c>
      <c r="AF267">
        <f>('Daily KBOS (2022-3)'!AP267+'Daily KBED (2022-3)'!AP267)/2</f>
        <v>19.5</v>
      </c>
      <c r="AG267">
        <f>('Daily KBOS (2022-3)'!AQ267+'Daily KBED (2022-3)'!AQ267)/2</f>
        <v>20.5</v>
      </c>
      <c r="AH267">
        <f>('Daily KBOS (2022-3)'!AR267+'Daily KBED (2022-3)'!AR267)/2</f>
        <v>21.5</v>
      </c>
    </row>
    <row r="268" spans="1:34" x14ac:dyDescent="0.25">
      <c r="A268" s="1">
        <v>45034</v>
      </c>
      <c r="B268">
        <f>('Daily KBOS (2022-3)'!B268+'Daily KBED (2022-3)'!B268)/2</f>
        <v>0</v>
      </c>
      <c r="C268">
        <f>('Daily KBOS (2022-3)'!C268+'Daily KBED (2022-3)'!C268)/2</f>
        <v>0</v>
      </c>
      <c r="D268">
        <f>('Daily KBOS (2022-3)'!D268+'Daily KBED (2022-3)'!D268)/2</f>
        <v>0</v>
      </c>
      <c r="E268">
        <f>('Daily KBOS (2022-3)'!E268+'Daily KBED (2022-3)'!E268)/2</f>
        <v>0</v>
      </c>
      <c r="F268">
        <f>('Daily KBOS (2022-3)'!F268+'Daily KBED (2022-3)'!F268)/2</f>
        <v>0</v>
      </c>
      <c r="G268">
        <f>('Daily KBOS (2022-3)'!G268+'Daily KBED (2022-3)'!G268)/2</f>
        <v>0</v>
      </c>
      <c r="H268">
        <f>('Daily KBOS (2022-3)'!H268+'Daily KBED (2022-3)'!H268)/2</f>
        <v>0</v>
      </c>
      <c r="I268">
        <f>('Daily KBOS (2022-3)'!I268+'Daily KBED (2022-3)'!I268)/2</f>
        <v>0</v>
      </c>
      <c r="J268">
        <f>('Daily KBOS (2022-3)'!J268+'Daily KBED (2022-3)'!J268)/2</f>
        <v>0.05</v>
      </c>
      <c r="K268">
        <f>('Daily KBOS (2022-3)'!K268+'Daily KBED (2022-3)'!K268)/2</f>
        <v>0.1</v>
      </c>
      <c r="L268">
        <f>('Daily KBOS (2022-3)'!L268+'Daily KBED (2022-3)'!L268)/2</f>
        <v>0.25</v>
      </c>
      <c r="M268">
        <f>('Daily KBOS (2022-3)'!M268+'Daily KBED (2022-3)'!M268)/2</f>
        <v>0.45</v>
      </c>
      <c r="N268">
        <f>('Daily KBOS (2022-3)'!N268+'Daily KBED (2022-3)'!N268)/2</f>
        <v>0.8</v>
      </c>
      <c r="O268">
        <f>('Daily KBOS (2022-3)'!T268+'Daily KBED (2022-3)'!T268)/2</f>
        <v>1.25</v>
      </c>
      <c r="P268">
        <f>('Daily KBOS (2022-3)'!U268+'Daily KBED (2022-3)'!U268)/2</f>
        <v>1.8</v>
      </c>
      <c r="Q268">
        <f>('Daily KBOS (2022-3)'!V268+'Daily KBED (2022-3)'!V268)/2</f>
        <v>2.4000000000000004</v>
      </c>
      <c r="R268">
        <f>('Daily KBOS (2022-3)'!W268+'Daily KBED (2022-3)'!W268)/2</f>
        <v>3.15</v>
      </c>
      <c r="S268">
        <f>('Daily KBOS (2022-3)'!X268+'Daily KBED (2022-3)'!X268)/2</f>
        <v>3.9499999999999997</v>
      </c>
      <c r="T268">
        <f>('Daily KBOS (2022-3)'!Y268+'Daily KBED (2022-3)'!Y268)/2</f>
        <v>4.8499999999999996</v>
      </c>
      <c r="U268">
        <f>('Daily KBOS (2022-3)'!Z268+'Daily KBED (2022-3)'!Z268)/2</f>
        <v>5.85</v>
      </c>
      <c r="V268">
        <f>('Daily KBOS (2022-3)'!AA268+'Daily KBED (2022-3)'!AA268)/2</f>
        <v>6.85</v>
      </c>
      <c r="W268">
        <f>('Daily KBOS (2022-3)'!AG268+'Daily KBED (2022-3)'!AG268)/2</f>
        <v>7.85</v>
      </c>
      <c r="X268">
        <f>('Daily KBOS (2022-3)'!AH268+'Daily KBED (2022-3)'!AH268)/2</f>
        <v>8.85</v>
      </c>
      <c r="Y268">
        <f>('Daily KBOS (2022-3)'!AI268+'Daily KBED (2022-3)'!AI268)/2</f>
        <v>9.85</v>
      </c>
      <c r="Z268">
        <f>('Daily KBOS (2022-3)'!AJ268+'Daily KBED (2022-3)'!AJ268)/2</f>
        <v>10.85</v>
      </c>
      <c r="AA268">
        <f>('Daily KBOS (2022-3)'!AK268+'Daily KBED (2022-3)'!AK268)/2</f>
        <v>11.85</v>
      </c>
      <c r="AB268">
        <f>('Daily KBOS (2022-3)'!AL268+'Daily KBED (2022-3)'!AL268)/2</f>
        <v>12.85</v>
      </c>
      <c r="AC268">
        <f>('Daily KBOS (2022-3)'!AM268+'Daily KBED (2022-3)'!AM268)/2</f>
        <v>13.85</v>
      </c>
      <c r="AD268">
        <f>('Daily KBOS (2022-3)'!AN268+'Daily KBED (2022-3)'!AN268)/2</f>
        <v>14.850000000000001</v>
      </c>
      <c r="AE268">
        <f>('Daily KBOS (2022-3)'!AO268+'Daily KBED (2022-3)'!AO268)/2</f>
        <v>15.850000000000001</v>
      </c>
      <c r="AF268">
        <f>('Daily KBOS (2022-3)'!AP268+'Daily KBED (2022-3)'!AP268)/2</f>
        <v>16.850000000000001</v>
      </c>
      <c r="AG268">
        <f>('Daily KBOS (2022-3)'!AQ268+'Daily KBED (2022-3)'!AQ268)/2</f>
        <v>17.850000000000001</v>
      </c>
      <c r="AH268">
        <f>('Daily KBOS (2022-3)'!AR268+'Daily KBED (2022-3)'!AR268)/2</f>
        <v>18.850000000000001</v>
      </c>
    </row>
    <row r="269" spans="1:34" x14ac:dyDescent="0.25">
      <c r="A269" s="1">
        <v>45035</v>
      </c>
      <c r="B269">
        <f>('Daily KBOS (2022-3)'!B269+'Daily KBED (2022-3)'!B269)/2</f>
        <v>0</v>
      </c>
      <c r="C269">
        <f>('Daily KBOS (2022-3)'!C269+'Daily KBED (2022-3)'!C269)/2</f>
        <v>0</v>
      </c>
      <c r="D269">
        <f>('Daily KBOS (2022-3)'!D269+'Daily KBED (2022-3)'!D269)/2</f>
        <v>0</v>
      </c>
      <c r="E269">
        <f>('Daily KBOS (2022-3)'!E269+'Daily KBED (2022-3)'!E269)/2</f>
        <v>0</v>
      </c>
      <c r="F269">
        <f>('Daily KBOS (2022-3)'!F269+'Daily KBED (2022-3)'!F269)/2</f>
        <v>0.05</v>
      </c>
      <c r="G269">
        <f>('Daily KBOS (2022-3)'!G269+'Daily KBED (2022-3)'!G269)/2</f>
        <v>0.15</v>
      </c>
      <c r="H269">
        <f>('Daily KBOS (2022-3)'!H269+'Daily KBED (2022-3)'!H269)/2</f>
        <v>0.25</v>
      </c>
      <c r="I269">
        <f>('Daily KBOS (2022-3)'!I269+'Daily KBED (2022-3)'!I269)/2</f>
        <v>0.45</v>
      </c>
      <c r="J269">
        <f>('Daily KBOS (2022-3)'!J269+'Daily KBED (2022-3)'!J269)/2</f>
        <v>0.8</v>
      </c>
      <c r="K269">
        <f>('Daily KBOS (2022-3)'!K269+'Daily KBED (2022-3)'!K269)/2</f>
        <v>1.3</v>
      </c>
      <c r="L269">
        <f>('Daily KBOS (2022-3)'!L269+'Daily KBED (2022-3)'!L269)/2</f>
        <v>1.95</v>
      </c>
      <c r="M269">
        <f>('Daily KBOS (2022-3)'!M269+'Daily KBED (2022-3)'!M269)/2</f>
        <v>2.75</v>
      </c>
      <c r="N269">
        <f>('Daily KBOS (2022-3)'!N269+'Daily KBED (2022-3)'!N269)/2</f>
        <v>3.6500000000000004</v>
      </c>
      <c r="O269">
        <f>('Daily KBOS (2022-3)'!T269+'Daily KBED (2022-3)'!T269)/2</f>
        <v>4.6500000000000004</v>
      </c>
      <c r="P269">
        <f>('Daily KBOS (2022-3)'!U269+'Daily KBED (2022-3)'!U269)/2</f>
        <v>5.65</v>
      </c>
      <c r="Q269">
        <f>('Daily KBOS (2022-3)'!V269+'Daily KBED (2022-3)'!V269)/2</f>
        <v>6.65</v>
      </c>
      <c r="R269">
        <f>('Daily KBOS (2022-3)'!W269+'Daily KBED (2022-3)'!W269)/2</f>
        <v>7.65</v>
      </c>
      <c r="S269">
        <f>('Daily KBOS (2022-3)'!X269+'Daily KBED (2022-3)'!X269)/2</f>
        <v>8.65</v>
      </c>
      <c r="T269">
        <f>('Daily KBOS (2022-3)'!Y269+'Daily KBED (2022-3)'!Y269)/2</f>
        <v>9.65</v>
      </c>
      <c r="U269">
        <f>('Daily KBOS (2022-3)'!Z269+'Daily KBED (2022-3)'!Z269)/2</f>
        <v>10.65</v>
      </c>
      <c r="V269">
        <f>('Daily KBOS (2022-3)'!AA269+'Daily KBED (2022-3)'!AA269)/2</f>
        <v>11.65</v>
      </c>
      <c r="W269">
        <f>('Daily KBOS (2022-3)'!AG269+'Daily KBED (2022-3)'!AG269)/2</f>
        <v>12.65</v>
      </c>
      <c r="X269">
        <f>('Daily KBOS (2022-3)'!AH269+'Daily KBED (2022-3)'!AH269)/2</f>
        <v>13.65</v>
      </c>
      <c r="Y269">
        <f>('Daily KBOS (2022-3)'!AI269+'Daily KBED (2022-3)'!AI269)/2</f>
        <v>14.65</v>
      </c>
      <c r="Z269">
        <f>('Daily KBOS (2022-3)'!AJ269+'Daily KBED (2022-3)'!AJ269)/2</f>
        <v>15.649999999999999</v>
      </c>
      <c r="AA269">
        <f>('Daily KBOS (2022-3)'!AK269+'Daily KBED (2022-3)'!AK269)/2</f>
        <v>16.649999999999999</v>
      </c>
      <c r="AB269">
        <f>('Daily KBOS (2022-3)'!AL269+'Daily KBED (2022-3)'!AL269)/2</f>
        <v>17.649999999999999</v>
      </c>
      <c r="AC269">
        <f>('Daily KBOS (2022-3)'!AM269+'Daily KBED (2022-3)'!AM269)/2</f>
        <v>18.649999999999999</v>
      </c>
      <c r="AD269">
        <f>('Daily KBOS (2022-3)'!AN269+'Daily KBED (2022-3)'!AN269)/2</f>
        <v>19.649999999999999</v>
      </c>
      <c r="AE269">
        <f>('Daily KBOS (2022-3)'!AO269+'Daily KBED (2022-3)'!AO269)/2</f>
        <v>20.65</v>
      </c>
      <c r="AF269">
        <f>('Daily KBOS (2022-3)'!AP269+'Daily KBED (2022-3)'!AP269)/2</f>
        <v>21.65</v>
      </c>
      <c r="AG269">
        <f>('Daily KBOS (2022-3)'!AQ269+'Daily KBED (2022-3)'!AQ269)/2</f>
        <v>22.65</v>
      </c>
      <c r="AH269">
        <f>('Daily KBOS (2022-3)'!AR269+'Daily KBED (2022-3)'!AR269)/2</f>
        <v>23.65</v>
      </c>
    </row>
    <row r="270" spans="1:34" x14ac:dyDescent="0.25">
      <c r="A270" s="1">
        <v>45036</v>
      </c>
      <c r="B270">
        <f>('Daily KBOS (2022-3)'!B270+'Daily KBED (2022-3)'!B270)/2</f>
        <v>0</v>
      </c>
      <c r="C270">
        <f>('Daily KBOS (2022-3)'!C270+'Daily KBED (2022-3)'!C270)/2</f>
        <v>0.05</v>
      </c>
      <c r="D270">
        <f>('Daily KBOS (2022-3)'!D270+'Daily KBED (2022-3)'!D270)/2</f>
        <v>0.15</v>
      </c>
      <c r="E270">
        <f>('Daily KBOS (2022-3)'!E270+'Daily KBED (2022-3)'!E270)/2</f>
        <v>0.3</v>
      </c>
      <c r="F270">
        <f>('Daily KBOS (2022-3)'!F270+'Daily KBED (2022-3)'!F270)/2</f>
        <v>0.5</v>
      </c>
      <c r="G270">
        <f>('Daily KBOS (2022-3)'!G270+'Daily KBED (2022-3)'!G270)/2</f>
        <v>0.8</v>
      </c>
      <c r="H270">
        <f>('Daily KBOS (2022-3)'!H270+'Daily KBED (2022-3)'!H270)/2</f>
        <v>1.1499999999999999</v>
      </c>
      <c r="I270">
        <f>('Daily KBOS (2022-3)'!I270+'Daily KBED (2022-3)'!I270)/2</f>
        <v>1.6</v>
      </c>
      <c r="J270">
        <f>('Daily KBOS (2022-3)'!J270+'Daily KBED (2022-3)'!J270)/2</f>
        <v>2</v>
      </c>
      <c r="K270">
        <f>('Daily KBOS (2022-3)'!K270+'Daily KBED (2022-3)'!K270)/2</f>
        <v>2.5</v>
      </c>
      <c r="L270">
        <f>('Daily KBOS (2022-3)'!L270+'Daily KBED (2022-3)'!L270)/2</f>
        <v>3.05</v>
      </c>
      <c r="M270">
        <f>('Daily KBOS (2022-3)'!M270+'Daily KBED (2022-3)'!M270)/2</f>
        <v>3.55</v>
      </c>
      <c r="N270">
        <f>('Daily KBOS (2022-3)'!N270+'Daily KBED (2022-3)'!N270)/2</f>
        <v>4.1500000000000004</v>
      </c>
      <c r="O270">
        <f>('Daily KBOS (2022-3)'!T270+'Daily KBED (2022-3)'!T270)/2</f>
        <v>4.9000000000000004</v>
      </c>
      <c r="P270">
        <f>('Daily KBOS (2022-3)'!U270+'Daily KBED (2022-3)'!U270)/2</f>
        <v>5.5500000000000007</v>
      </c>
      <c r="Q270">
        <f>('Daily KBOS (2022-3)'!V270+'Daily KBED (2022-3)'!V270)/2</f>
        <v>6.35</v>
      </c>
      <c r="R270">
        <f>('Daily KBOS (2022-3)'!W270+'Daily KBED (2022-3)'!W270)/2</f>
        <v>7.15</v>
      </c>
      <c r="S270">
        <f>('Daily KBOS (2022-3)'!X270+'Daily KBED (2022-3)'!X270)/2</f>
        <v>8</v>
      </c>
      <c r="T270">
        <f>('Daily KBOS (2022-3)'!Y270+'Daily KBED (2022-3)'!Y270)/2</f>
        <v>8.8999999999999986</v>
      </c>
      <c r="U270">
        <f>('Daily KBOS (2022-3)'!Z270+'Daily KBED (2022-3)'!Z270)/2</f>
        <v>9.8000000000000007</v>
      </c>
      <c r="V270">
        <f>('Daily KBOS (2022-3)'!AA270+'Daily KBED (2022-3)'!AA270)/2</f>
        <v>10.7</v>
      </c>
      <c r="W270">
        <f>('Daily KBOS (2022-3)'!AG270+'Daily KBED (2022-3)'!AG270)/2</f>
        <v>11.6</v>
      </c>
      <c r="X270">
        <f>('Daily KBOS (2022-3)'!AH270+'Daily KBED (2022-3)'!AH270)/2</f>
        <v>12.55</v>
      </c>
      <c r="Y270">
        <f>('Daily KBOS (2022-3)'!AI270+'Daily KBED (2022-3)'!AI270)/2</f>
        <v>13.45</v>
      </c>
      <c r="Z270">
        <f>('Daily KBOS (2022-3)'!AJ270+'Daily KBED (2022-3)'!AJ270)/2</f>
        <v>14.399999999999999</v>
      </c>
      <c r="AA270">
        <f>('Daily KBOS (2022-3)'!AK270+'Daily KBED (2022-3)'!AK270)/2</f>
        <v>15.399999999999999</v>
      </c>
      <c r="AB270">
        <f>('Daily KBOS (2022-3)'!AL270+'Daily KBED (2022-3)'!AL270)/2</f>
        <v>16.350000000000001</v>
      </c>
      <c r="AC270">
        <f>('Daily KBOS (2022-3)'!AM270+'Daily KBED (2022-3)'!AM270)/2</f>
        <v>17.350000000000001</v>
      </c>
      <c r="AD270">
        <f>('Daily KBOS (2022-3)'!AN270+'Daily KBED (2022-3)'!AN270)/2</f>
        <v>18.350000000000001</v>
      </c>
      <c r="AE270">
        <f>('Daily KBOS (2022-3)'!AO270+'Daily KBED (2022-3)'!AO270)/2</f>
        <v>19.350000000000001</v>
      </c>
      <c r="AF270">
        <f>('Daily KBOS (2022-3)'!AP270+'Daily KBED (2022-3)'!AP270)/2</f>
        <v>20.350000000000001</v>
      </c>
      <c r="AG270">
        <f>('Daily KBOS (2022-3)'!AQ270+'Daily KBED (2022-3)'!AQ270)/2</f>
        <v>21.35</v>
      </c>
      <c r="AH270">
        <f>('Daily KBOS (2022-3)'!AR270+'Daily KBED (2022-3)'!AR270)/2</f>
        <v>22.35</v>
      </c>
    </row>
    <row r="271" spans="1:34" x14ac:dyDescent="0.25">
      <c r="A271" s="1">
        <v>45037</v>
      </c>
      <c r="B271">
        <f>('Daily KBOS (2022-3)'!B271+'Daily KBED (2022-3)'!B271)/2</f>
        <v>0</v>
      </c>
      <c r="C271">
        <f>('Daily KBOS (2022-3)'!C271+'Daily KBED (2022-3)'!C271)/2</f>
        <v>0</v>
      </c>
      <c r="D271">
        <f>('Daily KBOS (2022-3)'!D271+'Daily KBED (2022-3)'!D271)/2</f>
        <v>0</v>
      </c>
      <c r="E271">
        <f>('Daily KBOS (2022-3)'!E271+'Daily KBED (2022-3)'!E271)/2</f>
        <v>0.1</v>
      </c>
      <c r="F271">
        <f>('Daily KBOS (2022-3)'!F271+'Daily KBED (2022-3)'!F271)/2</f>
        <v>0.2</v>
      </c>
      <c r="G271">
        <f>('Daily KBOS (2022-3)'!G271+'Daily KBED (2022-3)'!G271)/2</f>
        <v>0.3</v>
      </c>
      <c r="H271">
        <f>('Daily KBOS (2022-3)'!H271+'Daily KBED (2022-3)'!H271)/2</f>
        <v>0.45</v>
      </c>
      <c r="I271">
        <f>('Daily KBOS (2022-3)'!I271+'Daily KBED (2022-3)'!I271)/2</f>
        <v>0.7</v>
      </c>
      <c r="J271">
        <f>('Daily KBOS (2022-3)'!J271+'Daily KBED (2022-3)'!J271)/2</f>
        <v>1</v>
      </c>
      <c r="K271">
        <f>('Daily KBOS (2022-3)'!K271+'Daily KBED (2022-3)'!K271)/2</f>
        <v>1.5</v>
      </c>
      <c r="L271">
        <f>('Daily KBOS (2022-3)'!L271+'Daily KBED (2022-3)'!L271)/2</f>
        <v>2.0999999999999996</v>
      </c>
      <c r="M271">
        <f>('Daily KBOS (2022-3)'!M271+'Daily KBED (2022-3)'!M271)/2</f>
        <v>2.75</v>
      </c>
      <c r="N271">
        <f>('Daily KBOS (2022-3)'!N271+'Daily KBED (2022-3)'!N271)/2</f>
        <v>3.55</v>
      </c>
      <c r="O271">
        <f>('Daily KBOS (2022-3)'!T271+'Daily KBED (2022-3)'!T271)/2</f>
        <v>4.4000000000000004</v>
      </c>
      <c r="P271">
        <f>('Daily KBOS (2022-3)'!U271+'Daily KBED (2022-3)'!U271)/2</f>
        <v>5.3</v>
      </c>
      <c r="Q271">
        <f>('Daily KBOS (2022-3)'!V271+'Daily KBED (2022-3)'!V271)/2</f>
        <v>6.1999999999999993</v>
      </c>
      <c r="R271">
        <f>('Daily KBOS (2022-3)'!W271+'Daily KBED (2022-3)'!W271)/2</f>
        <v>7.1</v>
      </c>
      <c r="S271">
        <f>('Daily KBOS (2022-3)'!X271+'Daily KBED (2022-3)'!X271)/2</f>
        <v>8.0500000000000007</v>
      </c>
      <c r="T271">
        <f>('Daily KBOS (2022-3)'!Y271+'Daily KBED (2022-3)'!Y271)/2</f>
        <v>9</v>
      </c>
      <c r="U271">
        <f>('Daily KBOS (2022-3)'!Z271+'Daily KBED (2022-3)'!Z271)/2</f>
        <v>10</v>
      </c>
      <c r="V271">
        <f>('Daily KBOS (2022-3)'!AA271+'Daily KBED (2022-3)'!AA271)/2</f>
        <v>11</v>
      </c>
      <c r="W271">
        <f>('Daily KBOS (2022-3)'!AG271+'Daily KBED (2022-3)'!AG271)/2</f>
        <v>12</v>
      </c>
      <c r="X271">
        <f>('Daily KBOS (2022-3)'!AH271+'Daily KBED (2022-3)'!AH271)/2</f>
        <v>13</v>
      </c>
      <c r="Y271">
        <f>('Daily KBOS (2022-3)'!AI271+'Daily KBED (2022-3)'!AI271)/2</f>
        <v>14</v>
      </c>
      <c r="Z271">
        <f>('Daily KBOS (2022-3)'!AJ271+'Daily KBED (2022-3)'!AJ271)/2</f>
        <v>15</v>
      </c>
      <c r="AA271">
        <f>('Daily KBOS (2022-3)'!AK271+'Daily KBED (2022-3)'!AK271)/2</f>
        <v>16</v>
      </c>
      <c r="AB271">
        <f>('Daily KBOS (2022-3)'!AL271+'Daily KBED (2022-3)'!AL271)/2</f>
        <v>17</v>
      </c>
      <c r="AC271">
        <f>('Daily KBOS (2022-3)'!AM271+'Daily KBED (2022-3)'!AM271)/2</f>
        <v>18</v>
      </c>
      <c r="AD271">
        <f>('Daily KBOS (2022-3)'!AN271+'Daily KBED (2022-3)'!AN271)/2</f>
        <v>19</v>
      </c>
      <c r="AE271">
        <f>('Daily KBOS (2022-3)'!AO271+'Daily KBED (2022-3)'!AO271)/2</f>
        <v>20</v>
      </c>
      <c r="AF271">
        <f>('Daily KBOS (2022-3)'!AP271+'Daily KBED (2022-3)'!AP271)/2</f>
        <v>21</v>
      </c>
      <c r="AG271">
        <f>('Daily KBOS (2022-3)'!AQ271+'Daily KBED (2022-3)'!AQ271)/2</f>
        <v>22</v>
      </c>
      <c r="AH271">
        <f>('Daily KBOS (2022-3)'!AR271+'Daily KBED (2022-3)'!AR271)/2</f>
        <v>23</v>
      </c>
    </row>
    <row r="272" spans="1:34" x14ac:dyDescent="0.25">
      <c r="A272" s="1">
        <v>45038</v>
      </c>
      <c r="B272">
        <f>('Daily KBOS (2022-3)'!B272+'Daily KBED (2022-3)'!B272)/2</f>
        <v>0</v>
      </c>
      <c r="C272">
        <f>('Daily KBOS (2022-3)'!C272+'Daily KBED (2022-3)'!C272)/2</f>
        <v>0</v>
      </c>
      <c r="D272">
        <f>('Daily KBOS (2022-3)'!D272+'Daily KBED (2022-3)'!D272)/2</f>
        <v>0</v>
      </c>
      <c r="E272">
        <f>('Daily KBOS (2022-3)'!E272+'Daily KBED (2022-3)'!E272)/2</f>
        <v>0.05</v>
      </c>
      <c r="F272">
        <f>('Daily KBOS (2022-3)'!F272+'Daily KBED (2022-3)'!F272)/2</f>
        <v>0.05</v>
      </c>
      <c r="G272">
        <f>('Daily KBOS (2022-3)'!G272+'Daily KBED (2022-3)'!G272)/2</f>
        <v>0.1</v>
      </c>
      <c r="H272">
        <f>('Daily KBOS (2022-3)'!H272+'Daily KBED (2022-3)'!H272)/2</f>
        <v>0.15</v>
      </c>
      <c r="I272">
        <f>('Daily KBOS (2022-3)'!I272+'Daily KBED (2022-3)'!I272)/2</f>
        <v>0.25</v>
      </c>
      <c r="J272">
        <f>('Daily KBOS (2022-3)'!J272+'Daily KBED (2022-3)'!J272)/2</f>
        <v>0.3</v>
      </c>
      <c r="K272">
        <f>('Daily KBOS (2022-3)'!K272+'Daily KBED (2022-3)'!K272)/2</f>
        <v>0.7</v>
      </c>
      <c r="L272">
        <f>('Daily KBOS (2022-3)'!L272+'Daily KBED (2022-3)'!L272)/2</f>
        <v>1.35</v>
      </c>
      <c r="M272">
        <f>('Daily KBOS (2022-3)'!M272+'Daily KBED (2022-3)'!M272)/2</f>
        <v>2.2000000000000002</v>
      </c>
      <c r="N272">
        <f>('Daily KBOS (2022-3)'!N272+'Daily KBED (2022-3)'!N272)/2</f>
        <v>3.1</v>
      </c>
      <c r="O272">
        <f>('Daily KBOS (2022-3)'!T272+'Daily KBED (2022-3)'!T272)/2</f>
        <v>4.0999999999999996</v>
      </c>
      <c r="P272">
        <f>('Daily KBOS (2022-3)'!U272+'Daily KBED (2022-3)'!U272)/2</f>
        <v>5.0999999999999996</v>
      </c>
      <c r="Q272">
        <f>('Daily KBOS (2022-3)'!V272+'Daily KBED (2022-3)'!V272)/2</f>
        <v>6.1</v>
      </c>
      <c r="R272">
        <f>('Daily KBOS (2022-3)'!W272+'Daily KBED (2022-3)'!W272)/2</f>
        <v>7.1</v>
      </c>
      <c r="S272">
        <f>('Daily KBOS (2022-3)'!X272+'Daily KBED (2022-3)'!X272)/2</f>
        <v>8.1</v>
      </c>
      <c r="T272">
        <f>('Daily KBOS (2022-3)'!Y272+'Daily KBED (2022-3)'!Y272)/2</f>
        <v>9.1</v>
      </c>
      <c r="U272">
        <f>('Daily KBOS (2022-3)'!Z272+'Daily KBED (2022-3)'!Z272)/2</f>
        <v>10.1</v>
      </c>
      <c r="V272">
        <f>('Daily KBOS (2022-3)'!AA272+'Daily KBED (2022-3)'!AA272)/2</f>
        <v>11.1</v>
      </c>
      <c r="W272">
        <f>('Daily KBOS (2022-3)'!AG272+'Daily KBED (2022-3)'!AG272)/2</f>
        <v>12.1</v>
      </c>
      <c r="X272">
        <f>('Daily KBOS (2022-3)'!AH272+'Daily KBED (2022-3)'!AH272)/2</f>
        <v>13.1</v>
      </c>
      <c r="Y272">
        <f>('Daily KBOS (2022-3)'!AI272+'Daily KBED (2022-3)'!AI272)/2</f>
        <v>14.1</v>
      </c>
      <c r="Z272">
        <f>('Daily KBOS (2022-3)'!AJ272+'Daily KBED (2022-3)'!AJ272)/2</f>
        <v>15.1</v>
      </c>
      <c r="AA272">
        <f>('Daily KBOS (2022-3)'!AK272+'Daily KBED (2022-3)'!AK272)/2</f>
        <v>16.100000000000001</v>
      </c>
      <c r="AB272">
        <f>('Daily KBOS (2022-3)'!AL272+'Daily KBED (2022-3)'!AL272)/2</f>
        <v>17.100000000000001</v>
      </c>
      <c r="AC272">
        <f>('Daily KBOS (2022-3)'!AM272+'Daily KBED (2022-3)'!AM272)/2</f>
        <v>18.100000000000001</v>
      </c>
      <c r="AD272">
        <f>('Daily KBOS (2022-3)'!AN272+'Daily KBED (2022-3)'!AN272)/2</f>
        <v>19.100000000000001</v>
      </c>
      <c r="AE272">
        <f>('Daily KBOS (2022-3)'!AO272+'Daily KBED (2022-3)'!AO272)/2</f>
        <v>20.100000000000001</v>
      </c>
      <c r="AF272">
        <f>('Daily KBOS (2022-3)'!AP272+'Daily KBED (2022-3)'!AP272)/2</f>
        <v>21.1</v>
      </c>
      <c r="AG272">
        <f>('Daily KBOS (2022-3)'!AQ272+'Daily KBED (2022-3)'!AQ272)/2</f>
        <v>22.1</v>
      </c>
      <c r="AH272">
        <f>('Daily KBOS (2022-3)'!AR272+'Daily KBED (2022-3)'!AR272)/2</f>
        <v>23.1</v>
      </c>
    </row>
    <row r="273" spans="1:34" x14ac:dyDescent="0.25">
      <c r="A273" s="1">
        <v>45039</v>
      </c>
      <c r="B273">
        <f>('Daily KBOS (2022-3)'!B273+'Daily KBED (2022-3)'!B273)/2</f>
        <v>0</v>
      </c>
      <c r="C273">
        <f>('Daily KBOS (2022-3)'!C273+'Daily KBED (2022-3)'!C273)/2</f>
        <v>0</v>
      </c>
      <c r="D273">
        <f>('Daily KBOS (2022-3)'!D273+'Daily KBED (2022-3)'!D273)/2</f>
        <v>0</v>
      </c>
      <c r="E273">
        <f>('Daily KBOS (2022-3)'!E273+'Daily KBED (2022-3)'!E273)/2</f>
        <v>0</v>
      </c>
      <c r="F273">
        <f>('Daily KBOS (2022-3)'!F273+'Daily KBED (2022-3)'!F273)/2</f>
        <v>0</v>
      </c>
      <c r="G273">
        <f>('Daily KBOS (2022-3)'!G273+'Daily KBED (2022-3)'!G273)/2</f>
        <v>0</v>
      </c>
      <c r="H273">
        <f>('Daily KBOS (2022-3)'!H273+'Daily KBED (2022-3)'!H273)/2</f>
        <v>0</v>
      </c>
      <c r="I273">
        <f>('Daily KBOS (2022-3)'!I273+'Daily KBED (2022-3)'!I273)/2</f>
        <v>0</v>
      </c>
      <c r="J273">
        <f>('Daily KBOS (2022-3)'!J273+'Daily KBED (2022-3)'!J273)/2</f>
        <v>0</v>
      </c>
      <c r="K273">
        <f>('Daily KBOS (2022-3)'!K273+'Daily KBED (2022-3)'!K273)/2</f>
        <v>0.25</v>
      </c>
      <c r="L273">
        <f>('Daily KBOS (2022-3)'!L273+'Daily KBED (2022-3)'!L273)/2</f>
        <v>0.70000000000000007</v>
      </c>
      <c r="M273">
        <f>('Daily KBOS (2022-3)'!M273+'Daily KBED (2022-3)'!M273)/2</f>
        <v>1.35</v>
      </c>
      <c r="N273">
        <f>('Daily KBOS (2022-3)'!N273+'Daily KBED (2022-3)'!N273)/2</f>
        <v>2.2999999999999998</v>
      </c>
      <c r="O273">
        <f>('Daily KBOS (2022-3)'!T273+'Daily KBED (2022-3)'!T273)/2</f>
        <v>3.3</v>
      </c>
      <c r="P273">
        <f>('Daily KBOS (2022-3)'!U273+'Daily KBED (2022-3)'!U273)/2</f>
        <v>4.3</v>
      </c>
      <c r="Q273">
        <f>('Daily KBOS (2022-3)'!V273+'Daily KBED (2022-3)'!V273)/2</f>
        <v>5.3</v>
      </c>
      <c r="R273">
        <f>('Daily KBOS (2022-3)'!W273+'Daily KBED (2022-3)'!W273)/2</f>
        <v>6.3</v>
      </c>
      <c r="S273">
        <f>('Daily KBOS (2022-3)'!X273+'Daily KBED (2022-3)'!X273)/2</f>
        <v>7.3</v>
      </c>
      <c r="T273">
        <f>('Daily KBOS (2022-3)'!Y273+'Daily KBED (2022-3)'!Y273)/2</f>
        <v>8.3000000000000007</v>
      </c>
      <c r="U273">
        <f>('Daily KBOS (2022-3)'!Z273+'Daily KBED (2022-3)'!Z273)/2</f>
        <v>9.3000000000000007</v>
      </c>
      <c r="V273">
        <f>('Daily KBOS (2022-3)'!AA273+'Daily KBED (2022-3)'!AA273)/2</f>
        <v>10.3</v>
      </c>
      <c r="W273">
        <f>('Daily KBOS (2022-3)'!AG273+'Daily KBED (2022-3)'!AG273)/2</f>
        <v>11.3</v>
      </c>
      <c r="X273">
        <f>('Daily KBOS (2022-3)'!AH273+'Daily KBED (2022-3)'!AH273)/2</f>
        <v>12.3</v>
      </c>
      <c r="Y273">
        <f>('Daily KBOS (2022-3)'!AI273+'Daily KBED (2022-3)'!AI273)/2</f>
        <v>13.3</v>
      </c>
      <c r="Z273">
        <f>('Daily KBOS (2022-3)'!AJ273+'Daily KBED (2022-3)'!AJ273)/2</f>
        <v>14.3</v>
      </c>
      <c r="AA273">
        <f>('Daily KBOS (2022-3)'!AK273+'Daily KBED (2022-3)'!AK273)/2</f>
        <v>15.3</v>
      </c>
      <c r="AB273">
        <f>('Daily KBOS (2022-3)'!AL273+'Daily KBED (2022-3)'!AL273)/2</f>
        <v>16.3</v>
      </c>
      <c r="AC273">
        <f>('Daily KBOS (2022-3)'!AM273+'Daily KBED (2022-3)'!AM273)/2</f>
        <v>17.3</v>
      </c>
      <c r="AD273">
        <f>('Daily KBOS (2022-3)'!AN273+'Daily KBED (2022-3)'!AN273)/2</f>
        <v>18.3</v>
      </c>
      <c r="AE273">
        <f>('Daily KBOS (2022-3)'!AO273+'Daily KBED (2022-3)'!AO273)/2</f>
        <v>19.3</v>
      </c>
      <c r="AF273">
        <f>('Daily KBOS (2022-3)'!AP273+'Daily KBED (2022-3)'!AP273)/2</f>
        <v>20.3</v>
      </c>
      <c r="AG273">
        <f>('Daily KBOS (2022-3)'!AQ273+'Daily KBED (2022-3)'!AQ273)/2</f>
        <v>21.3</v>
      </c>
      <c r="AH273">
        <f>('Daily KBOS (2022-3)'!AR273+'Daily KBED (2022-3)'!AR273)/2</f>
        <v>22.3</v>
      </c>
    </row>
    <row r="274" spans="1:34" x14ac:dyDescent="0.25">
      <c r="A274" s="1">
        <v>45040</v>
      </c>
      <c r="B274">
        <f>('Daily KBOS (2022-3)'!B274+'Daily KBED (2022-3)'!B274)/2</f>
        <v>0</v>
      </c>
      <c r="C274">
        <f>('Daily KBOS (2022-3)'!C274+'Daily KBED (2022-3)'!C274)/2</f>
        <v>0</v>
      </c>
      <c r="D274">
        <f>('Daily KBOS (2022-3)'!D274+'Daily KBED (2022-3)'!D274)/2</f>
        <v>0</v>
      </c>
      <c r="E274">
        <f>('Daily KBOS (2022-3)'!E274+'Daily KBED (2022-3)'!E274)/2</f>
        <v>0</v>
      </c>
      <c r="F274">
        <f>('Daily KBOS (2022-3)'!F274+'Daily KBED (2022-3)'!F274)/2</f>
        <v>0</v>
      </c>
      <c r="G274">
        <f>('Daily KBOS (2022-3)'!G274+'Daily KBED (2022-3)'!G274)/2</f>
        <v>0</v>
      </c>
      <c r="H274">
        <f>('Daily KBOS (2022-3)'!H274+'Daily KBED (2022-3)'!H274)/2</f>
        <v>0</v>
      </c>
      <c r="I274">
        <f>('Daily KBOS (2022-3)'!I274+'Daily KBED (2022-3)'!I274)/2</f>
        <v>0.1</v>
      </c>
      <c r="J274">
        <f>('Daily KBOS (2022-3)'!J274+'Daily KBED (2022-3)'!J274)/2</f>
        <v>0.2</v>
      </c>
      <c r="K274">
        <f>('Daily KBOS (2022-3)'!K274+'Daily KBED (2022-3)'!K274)/2</f>
        <v>0.55000000000000004</v>
      </c>
      <c r="L274">
        <f>('Daily KBOS (2022-3)'!L274+'Daily KBED (2022-3)'!L274)/2</f>
        <v>1</v>
      </c>
      <c r="M274">
        <f>('Daily KBOS (2022-3)'!M274+'Daily KBED (2022-3)'!M274)/2</f>
        <v>1.6</v>
      </c>
      <c r="N274">
        <f>('Daily KBOS (2022-3)'!N274+'Daily KBED (2022-3)'!N274)/2</f>
        <v>2.25</v>
      </c>
      <c r="O274">
        <f>('Daily KBOS (2022-3)'!T274+'Daily KBED (2022-3)'!T274)/2</f>
        <v>2.9</v>
      </c>
      <c r="P274">
        <f>('Daily KBOS (2022-3)'!U274+'Daily KBED (2022-3)'!U274)/2</f>
        <v>3.65</v>
      </c>
      <c r="Q274">
        <f>('Daily KBOS (2022-3)'!V274+'Daily KBED (2022-3)'!V274)/2</f>
        <v>4.5</v>
      </c>
      <c r="R274">
        <f>('Daily KBOS (2022-3)'!W274+'Daily KBED (2022-3)'!W274)/2</f>
        <v>5.35</v>
      </c>
      <c r="S274">
        <f>('Daily KBOS (2022-3)'!X274+'Daily KBED (2022-3)'!X274)/2</f>
        <v>6.25</v>
      </c>
      <c r="T274">
        <f>('Daily KBOS (2022-3)'!Y274+'Daily KBED (2022-3)'!Y274)/2</f>
        <v>7.1999999999999993</v>
      </c>
      <c r="U274">
        <f>('Daily KBOS (2022-3)'!Z274+'Daily KBED (2022-3)'!Z274)/2</f>
        <v>8.1000000000000014</v>
      </c>
      <c r="V274">
        <f>('Daily KBOS (2022-3)'!AA274+'Daily KBED (2022-3)'!AA274)/2</f>
        <v>9.1000000000000014</v>
      </c>
      <c r="W274">
        <f>('Daily KBOS (2022-3)'!AG274+'Daily KBED (2022-3)'!AG274)/2</f>
        <v>10.050000000000001</v>
      </c>
      <c r="X274">
        <f>('Daily KBOS (2022-3)'!AH274+'Daily KBED (2022-3)'!AH274)/2</f>
        <v>11.05</v>
      </c>
      <c r="Y274">
        <f>('Daily KBOS (2022-3)'!AI274+'Daily KBED (2022-3)'!AI274)/2</f>
        <v>12.05</v>
      </c>
      <c r="Z274">
        <f>('Daily KBOS (2022-3)'!AJ274+'Daily KBED (2022-3)'!AJ274)/2</f>
        <v>13.05</v>
      </c>
      <c r="AA274">
        <f>('Daily KBOS (2022-3)'!AK274+'Daily KBED (2022-3)'!AK274)/2</f>
        <v>14.05</v>
      </c>
      <c r="AB274">
        <f>('Daily KBOS (2022-3)'!AL274+'Daily KBED (2022-3)'!AL274)/2</f>
        <v>15.05</v>
      </c>
      <c r="AC274">
        <f>('Daily KBOS (2022-3)'!AM274+'Daily KBED (2022-3)'!AM274)/2</f>
        <v>16.05</v>
      </c>
      <c r="AD274">
        <f>('Daily KBOS (2022-3)'!AN274+'Daily KBED (2022-3)'!AN274)/2</f>
        <v>17.05</v>
      </c>
      <c r="AE274">
        <f>('Daily KBOS (2022-3)'!AO274+'Daily KBED (2022-3)'!AO274)/2</f>
        <v>18.05</v>
      </c>
      <c r="AF274">
        <f>('Daily KBOS (2022-3)'!AP274+'Daily KBED (2022-3)'!AP274)/2</f>
        <v>19.05</v>
      </c>
      <c r="AG274">
        <f>('Daily KBOS (2022-3)'!AQ274+'Daily KBED (2022-3)'!AQ274)/2</f>
        <v>20.05</v>
      </c>
      <c r="AH274">
        <f>('Daily KBOS (2022-3)'!AR274+'Daily KBED (2022-3)'!AR274)/2</f>
        <v>21.05</v>
      </c>
    </row>
    <row r="275" spans="1:34" x14ac:dyDescent="0.25">
      <c r="A275" s="1">
        <v>45041</v>
      </c>
      <c r="B275">
        <f>('Daily KBOS (2022-3)'!B275+'Daily KBED (2022-3)'!B275)/2</f>
        <v>0</v>
      </c>
      <c r="C275">
        <f>('Daily KBOS (2022-3)'!C275+'Daily KBED (2022-3)'!C275)/2</f>
        <v>0</v>
      </c>
      <c r="D275">
        <f>('Daily KBOS (2022-3)'!D275+'Daily KBED (2022-3)'!D275)/2</f>
        <v>0</v>
      </c>
      <c r="E275">
        <f>('Daily KBOS (2022-3)'!E275+'Daily KBED (2022-3)'!E275)/2</f>
        <v>0</v>
      </c>
      <c r="F275">
        <f>('Daily KBOS (2022-3)'!F275+'Daily KBED (2022-3)'!F275)/2</f>
        <v>0</v>
      </c>
      <c r="G275">
        <f>('Daily KBOS (2022-3)'!G275+'Daily KBED (2022-3)'!G275)/2</f>
        <v>0.05</v>
      </c>
      <c r="H275">
        <f>('Daily KBOS (2022-3)'!H275+'Daily KBED (2022-3)'!H275)/2</f>
        <v>0.2</v>
      </c>
      <c r="I275">
        <f>('Daily KBOS (2022-3)'!I275+'Daily KBED (2022-3)'!I275)/2</f>
        <v>0.35</v>
      </c>
      <c r="J275">
        <f>('Daily KBOS (2022-3)'!J275+'Daily KBED (2022-3)'!J275)/2</f>
        <v>0.55000000000000004</v>
      </c>
      <c r="K275">
        <f>('Daily KBOS (2022-3)'!K275+'Daily KBED (2022-3)'!K275)/2</f>
        <v>0.9</v>
      </c>
      <c r="L275">
        <f>('Daily KBOS (2022-3)'!L275+'Daily KBED (2022-3)'!L275)/2</f>
        <v>1.35</v>
      </c>
      <c r="M275">
        <f>('Daily KBOS (2022-3)'!M275+'Daily KBED (2022-3)'!M275)/2</f>
        <v>1.9000000000000001</v>
      </c>
      <c r="N275">
        <f>('Daily KBOS (2022-3)'!N275+'Daily KBED (2022-3)'!N275)/2</f>
        <v>2.5</v>
      </c>
      <c r="O275">
        <f>('Daily KBOS (2022-3)'!T275+'Daily KBED (2022-3)'!T275)/2</f>
        <v>3.15</v>
      </c>
      <c r="P275">
        <f>('Daily KBOS (2022-3)'!U275+'Daily KBED (2022-3)'!U275)/2</f>
        <v>3.9499999999999997</v>
      </c>
      <c r="Q275">
        <f>('Daily KBOS (2022-3)'!V275+'Daily KBED (2022-3)'!V275)/2</f>
        <v>4.75</v>
      </c>
      <c r="R275">
        <f>('Daily KBOS (2022-3)'!W275+'Daily KBED (2022-3)'!W275)/2</f>
        <v>5.6</v>
      </c>
      <c r="S275">
        <f>('Daily KBOS (2022-3)'!X275+'Daily KBED (2022-3)'!X275)/2</f>
        <v>6.5</v>
      </c>
      <c r="T275">
        <f>('Daily KBOS (2022-3)'!Y275+'Daily KBED (2022-3)'!Y275)/2</f>
        <v>7.4</v>
      </c>
      <c r="U275">
        <f>('Daily KBOS (2022-3)'!Z275+'Daily KBED (2022-3)'!Z275)/2</f>
        <v>8.35</v>
      </c>
      <c r="V275">
        <f>('Daily KBOS (2022-3)'!AA275+'Daily KBED (2022-3)'!AA275)/2</f>
        <v>9.3000000000000007</v>
      </c>
      <c r="W275">
        <f>('Daily KBOS (2022-3)'!AG275+'Daily KBED (2022-3)'!AG275)/2</f>
        <v>10.3</v>
      </c>
      <c r="X275">
        <f>('Daily KBOS (2022-3)'!AH275+'Daily KBED (2022-3)'!AH275)/2</f>
        <v>11.3</v>
      </c>
      <c r="Y275">
        <f>('Daily KBOS (2022-3)'!AI275+'Daily KBED (2022-3)'!AI275)/2</f>
        <v>12.3</v>
      </c>
      <c r="Z275">
        <f>('Daily KBOS (2022-3)'!AJ275+'Daily KBED (2022-3)'!AJ275)/2</f>
        <v>13.3</v>
      </c>
      <c r="AA275">
        <f>('Daily KBOS (2022-3)'!AK275+'Daily KBED (2022-3)'!AK275)/2</f>
        <v>14.3</v>
      </c>
      <c r="AB275">
        <f>('Daily KBOS (2022-3)'!AL275+'Daily KBED (2022-3)'!AL275)/2</f>
        <v>15.3</v>
      </c>
      <c r="AC275">
        <f>('Daily KBOS (2022-3)'!AM275+'Daily KBED (2022-3)'!AM275)/2</f>
        <v>16.3</v>
      </c>
      <c r="AD275">
        <f>('Daily KBOS (2022-3)'!AN275+'Daily KBED (2022-3)'!AN275)/2</f>
        <v>17.3</v>
      </c>
      <c r="AE275">
        <f>('Daily KBOS (2022-3)'!AO275+'Daily KBED (2022-3)'!AO275)/2</f>
        <v>18.3</v>
      </c>
      <c r="AF275">
        <f>('Daily KBOS (2022-3)'!AP275+'Daily KBED (2022-3)'!AP275)/2</f>
        <v>19.3</v>
      </c>
      <c r="AG275">
        <f>('Daily KBOS (2022-3)'!AQ275+'Daily KBED (2022-3)'!AQ275)/2</f>
        <v>20.3</v>
      </c>
      <c r="AH275">
        <f>('Daily KBOS (2022-3)'!AR275+'Daily KBED (2022-3)'!AR275)/2</f>
        <v>21.3</v>
      </c>
    </row>
    <row r="276" spans="1:34" x14ac:dyDescent="0.25">
      <c r="A276" s="1">
        <v>45042</v>
      </c>
      <c r="B276">
        <f>('Daily KBOS (2022-3)'!B276+'Daily KBED (2022-3)'!B276)/2</f>
        <v>0</v>
      </c>
      <c r="C276">
        <f>('Daily KBOS (2022-3)'!C276+'Daily KBED (2022-3)'!C276)/2</f>
        <v>0</v>
      </c>
      <c r="D276">
        <f>('Daily KBOS (2022-3)'!D276+'Daily KBED (2022-3)'!D276)/2</f>
        <v>0</v>
      </c>
      <c r="E276">
        <f>('Daily KBOS (2022-3)'!E276+'Daily KBED (2022-3)'!E276)/2</f>
        <v>0</v>
      </c>
      <c r="F276">
        <f>('Daily KBOS (2022-3)'!F276+'Daily KBED (2022-3)'!F276)/2</f>
        <v>0</v>
      </c>
      <c r="G276">
        <f>('Daily KBOS (2022-3)'!G276+'Daily KBED (2022-3)'!G276)/2</f>
        <v>0</v>
      </c>
      <c r="H276">
        <f>('Daily KBOS (2022-3)'!H276+'Daily KBED (2022-3)'!H276)/2</f>
        <v>0.05</v>
      </c>
      <c r="I276">
        <f>('Daily KBOS (2022-3)'!I276+'Daily KBED (2022-3)'!I276)/2</f>
        <v>0.15</v>
      </c>
      <c r="J276">
        <f>('Daily KBOS (2022-3)'!J276+'Daily KBED (2022-3)'!J276)/2</f>
        <v>0.39999999999999997</v>
      </c>
      <c r="K276">
        <f>('Daily KBOS (2022-3)'!K276+'Daily KBED (2022-3)'!K276)/2</f>
        <v>0.85</v>
      </c>
      <c r="L276">
        <f>('Daily KBOS (2022-3)'!L276+'Daily KBED (2022-3)'!L276)/2</f>
        <v>1.4</v>
      </c>
      <c r="M276">
        <f>('Daily KBOS (2022-3)'!M276+'Daily KBED (2022-3)'!M276)/2</f>
        <v>2.0999999999999996</v>
      </c>
      <c r="N276">
        <f>('Daily KBOS (2022-3)'!N276+'Daily KBED (2022-3)'!N276)/2</f>
        <v>2.85</v>
      </c>
      <c r="O276">
        <f>('Daily KBOS (2022-3)'!T276+'Daily KBED (2022-3)'!T276)/2</f>
        <v>3.6500000000000004</v>
      </c>
      <c r="P276">
        <f>('Daily KBOS (2022-3)'!U276+'Daily KBED (2022-3)'!U276)/2</f>
        <v>4.5</v>
      </c>
      <c r="Q276">
        <f>('Daily KBOS (2022-3)'!V276+'Daily KBED (2022-3)'!V276)/2</f>
        <v>5.4</v>
      </c>
      <c r="R276">
        <f>('Daily KBOS (2022-3)'!W276+'Daily KBED (2022-3)'!W276)/2</f>
        <v>6.35</v>
      </c>
      <c r="S276">
        <f>('Daily KBOS (2022-3)'!X276+'Daily KBED (2022-3)'!X276)/2</f>
        <v>7.3</v>
      </c>
      <c r="T276">
        <f>('Daily KBOS (2022-3)'!Y276+'Daily KBED (2022-3)'!Y276)/2</f>
        <v>8.3000000000000007</v>
      </c>
      <c r="U276">
        <f>('Daily KBOS (2022-3)'!Z276+'Daily KBED (2022-3)'!Z276)/2</f>
        <v>9.3000000000000007</v>
      </c>
      <c r="V276">
        <f>('Daily KBOS (2022-3)'!AA276+'Daily KBED (2022-3)'!AA276)/2</f>
        <v>10.3</v>
      </c>
      <c r="W276">
        <f>('Daily KBOS (2022-3)'!AG276+'Daily KBED (2022-3)'!AG276)/2</f>
        <v>11.3</v>
      </c>
      <c r="X276">
        <f>('Daily KBOS (2022-3)'!AH276+'Daily KBED (2022-3)'!AH276)/2</f>
        <v>12.3</v>
      </c>
      <c r="Y276">
        <f>('Daily KBOS (2022-3)'!AI276+'Daily KBED (2022-3)'!AI276)/2</f>
        <v>13.3</v>
      </c>
      <c r="Z276">
        <f>('Daily KBOS (2022-3)'!AJ276+'Daily KBED (2022-3)'!AJ276)/2</f>
        <v>14.3</v>
      </c>
      <c r="AA276">
        <f>('Daily KBOS (2022-3)'!AK276+'Daily KBED (2022-3)'!AK276)/2</f>
        <v>15.3</v>
      </c>
      <c r="AB276">
        <f>('Daily KBOS (2022-3)'!AL276+'Daily KBED (2022-3)'!AL276)/2</f>
        <v>16.3</v>
      </c>
      <c r="AC276">
        <f>('Daily KBOS (2022-3)'!AM276+'Daily KBED (2022-3)'!AM276)/2</f>
        <v>17.3</v>
      </c>
      <c r="AD276">
        <f>('Daily KBOS (2022-3)'!AN276+'Daily KBED (2022-3)'!AN276)/2</f>
        <v>18.3</v>
      </c>
      <c r="AE276">
        <f>('Daily KBOS (2022-3)'!AO276+'Daily KBED (2022-3)'!AO276)/2</f>
        <v>19.3</v>
      </c>
      <c r="AF276">
        <f>('Daily KBOS (2022-3)'!AP276+'Daily KBED (2022-3)'!AP276)/2</f>
        <v>20.3</v>
      </c>
      <c r="AG276">
        <f>('Daily KBOS (2022-3)'!AQ276+'Daily KBED (2022-3)'!AQ276)/2</f>
        <v>21.3</v>
      </c>
      <c r="AH276">
        <f>('Daily KBOS (2022-3)'!AR276+'Daily KBED (2022-3)'!AR276)/2</f>
        <v>22.3</v>
      </c>
    </row>
    <row r="277" spans="1:34" x14ac:dyDescent="0.25">
      <c r="A277" s="1">
        <v>45043</v>
      </c>
      <c r="B277">
        <f>('Daily KBOS (2022-3)'!B277+'Daily KBED (2022-3)'!B277)/2</f>
        <v>0</v>
      </c>
      <c r="C277">
        <f>('Daily KBOS (2022-3)'!C277+'Daily KBED (2022-3)'!C277)/2</f>
        <v>0</v>
      </c>
      <c r="D277">
        <f>('Daily KBOS (2022-3)'!D277+'Daily KBED (2022-3)'!D277)/2</f>
        <v>0</v>
      </c>
      <c r="E277">
        <f>('Daily KBOS (2022-3)'!E277+'Daily KBED (2022-3)'!E277)/2</f>
        <v>0</v>
      </c>
      <c r="F277">
        <f>('Daily KBOS (2022-3)'!F277+'Daily KBED (2022-3)'!F277)/2</f>
        <v>0</v>
      </c>
      <c r="G277">
        <f>('Daily KBOS (2022-3)'!G277+'Daily KBED (2022-3)'!G277)/2</f>
        <v>0</v>
      </c>
      <c r="H277">
        <f>('Daily KBOS (2022-3)'!H277+'Daily KBED (2022-3)'!H277)/2</f>
        <v>0.1</v>
      </c>
      <c r="I277">
        <f>('Daily KBOS (2022-3)'!I277+'Daily KBED (2022-3)'!I277)/2</f>
        <v>0.25</v>
      </c>
      <c r="J277">
        <f>('Daily KBOS (2022-3)'!J277+'Daily KBED (2022-3)'!J277)/2</f>
        <v>0.45</v>
      </c>
      <c r="K277">
        <f>('Daily KBOS (2022-3)'!K277+'Daily KBED (2022-3)'!K277)/2</f>
        <v>0.8</v>
      </c>
      <c r="L277">
        <f>('Daily KBOS (2022-3)'!L277+'Daily KBED (2022-3)'!L277)/2</f>
        <v>1.2</v>
      </c>
      <c r="M277">
        <f>('Daily KBOS (2022-3)'!M277+'Daily KBED (2022-3)'!M277)/2</f>
        <v>1.65</v>
      </c>
      <c r="N277">
        <f>('Daily KBOS (2022-3)'!N277+'Daily KBED (2022-3)'!N277)/2</f>
        <v>2.2000000000000002</v>
      </c>
      <c r="O277">
        <f>('Daily KBOS (2022-3)'!T277+'Daily KBED (2022-3)'!T277)/2</f>
        <v>2.85</v>
      </c>
      <c r="P277">
        <f>('Daily KBOS (2022-3)'!U277+'Daily KBED (2022-3)'!U277)/2</f>
        <v>3.55</v>
      </c>
      <c r="Q277">
        <f>('Daily KBOS (2022-3)'!V277+'Daily KBED (2022-3)'!V277)/2</f>
        <v>4.3499999999999996</v>
      </c>
      <c r="R277">
        <f>('Daily KBOS (2022-3)'!W277+'Daily KBED (2022-3)'!W277)/2</f>
        <v>5.25</v>
      </c>
      <c r="S277">
        <f>('Daily KBOS (2022-3)'!X277+'Daily KBED (2022-3)'!X277)/2</f>
        <v>6.15</v>
      </c>
      <c r="T277">
        <f>('Daily KBOS (2022-3)'!Y277+'Daily KBED (2022-3)'!Y277)/2</f>
        <v>7.0500000000000007</v>
      </c>
      <c r="U277">
        <f>('Daily KBOS (2022-3)'!Z277+'Daily KBED (2022-3)'!Z277)/2</f>
        <v>8</v>
      </c>
      <c r="V277">
        <f>('Daily KBOS (2022-3)'!AA277+'Daily KBED (2022-3)'!AA277)/2</f>
        <v>9</v>
      </c>
      <c r="W277">
        <f>('Daily KBOS (2022-3)'!AG277+'Daily KBED (2022-3)'!AG277)/2</f>
        <v>10</v>
      </c>
      <c r="X277">
        <f>('Daily KBOS (2022-3)'!AH277+'Daily KBED (2022-3)'!AH277)/2</f>
        <v>11</v>
      </c>
      <c r="Y277">
        <f>('Daily KBOS (2022-3)'!AI277+'Daily KBED (2022-3)'!AI277)/2</f>
        <v>12</v>
      </c>
      <c r="Z277">
        <f>('Daily KBOS (2022-3)'!AJ277+'Daily KBED (2022-3)'!AJ277)/2</f>
        <v>13</v>
      </c>
      <c r="AA277">
        <f>('Daily KBOS (2022-3)'!AK277+'Daily KBED (2022-3)'!AK277)/2</f>
        <v>14</v>
      </c>
      <c r="AB277">
        <f>('Daily KBOS (2022-3)'!AL277+'Daily KBED (2022-3)'!AL277)/2</f>
        <v>15</v>
      </c>
      <c r="AC277">
        <f>('Daily KBOS (2022-3)'!AM277+'Daily KBED (2022-3)'!AM277)/2</f>
        <v>16</v>
      </c>
      <c r="AD277">
        <f>('Daily KBOS (2022-3)'!AN277+'Daily KBED (2022-3)'!AN277)/2</f>
        <v>17</v>
      </c>
      <c r="AE277">
        <f>('Daily KBOS (2022-3)'!AO277+'Daily KBED (2022-3)'!AO277)/2</f>
        <v>18</v>
      </c>
      <c r="AF277">
        <f>('Daily KBOS (2022-3)'!AP277+'Daily KBED (2022-3)'!AP277)/2</f>
        <v>19</v>
      </c>
      <c r="AG277">
        <f>('Daily KBOS (2022-3)'!AQ277+'Daily KBED (2022-3)'!AQ277)/2</f>
        <v>20</v>
      </c>
      <c r="AH277">
        <f>('Daily KBOS (2022-3)'!AR277+'Daily KBED (2022-3)'!AR277)/2</f>
        <v>21</v>
      </c>
    </row>
    <row r="278" spans="1:34" x14ac:dyDescent="0.25">
      <c r="A278" s="1">
        <v>45044</v>
      </c>
      <c r="B278">
        <f>('Daily KBOS (2022-3)'!B278+'Daily KBED (2022-3)'!B278)/2</f>
        <v>0.1</v>
      </c>
      <c r="C278">
        <f>('Daily KBOS (2022-3)'!C278+'Daily KBED (2022-3)'!C278)/2</f>
        <v>0.2</v>
      </c>
      <c r="D278">
        <f>('Daily KBOS (2022-3)'!D278+'Daily KBED (2022-3)'!D278)/2</f>
        <v>0.3</v>
      </c>
      <c r="E278">
        <f>('Daily KBOS (2022-3)'!E278+'Daily KBED (2022-3)'!E278)/2</f>
        <v>0.45</v>
      </c>
      <c r="F278">
        <f>('Daily KBOS (2022-3)'!F278+'Daily KBED (2022-3)'!F278)/2</f>
        <v>0.6</v>
      </c>
      <c r="G278">
        <f>('Daily KBOS (2022-3)'!G278+'Daily KBED (2022-3)'!G278)/2</f>
        <v>0.8</v>
      </c>
      <c r="H278">
        <f>('Daily KBOS (2022-3)'!H278+'Daily KBED (2022-3)'!H278)/2</f>
        <v>0.95</v>
      </c>
      <c r="I278">
        <f>('Daily KBOS (2022-3)'!I278+'Daily KBED (2022-3)'!I278)/2</f>
        <v>1.1500000000000001</v>
      </c>
      <c r="J278">
        <f>('Daily KBOS (2022-3)'!J278+'Daily KBED (2022-3)'!J278)/2</f>
        <v>1.4000000000000001</v>
      </c>
      <c r="K278">
        <f>('Daily KBOS (2022-3)'!K278+'Daily KBED (2022-3)'!K278)/2</f>
        <v>1.75</v>
      </c>
      <c r="L278">
        <f>('Daily KBOS (2022-3)'!L278+'Daily KBED (2022-3)'!L278)/2</f>
        <v>2.1</v>
      </c>
      <c r="M278">
        <f>('Daily KBOS (2022-3)'!M278+'Daily KBED (2022-3)'!M278)/2</f>
        <v>2.5499999999999998</v>
      </c>
      <c r="N278">
        <f>('Daily KBOS (2022-3)'!N278+'Daily KBED (2022-3)'!N278)/2</f>
        <v>3</v>
      </c>
      <c r="O278">
        <f>('Daily KBOS (2022-3)'!T278+'Daily KBED (2022-3)'!T278)/2</f>
        <v>3.5500000000000003</v>
      </c>
      <c r="P278">
        <f>('Daily KBOS (2022-3)'!U278+'Daily KBED (2022-3)'!U278)/2</f>
        <v>4.2</v>
      </c>
      <c r="Q278">
        <f>('Daily KBOS (2022-3)'!V278+'Daily KBED (2022-3)'!V278)/2</f>
        <v>4.8</v>
      </c>
      <c r="R278">
        <f>('Daily KBOS (2022-3)'!W278+'Daily KBED (2022-3)'!W278)/2</f>
        <v>5.5500000000000007</v>
      </c>
      <c r="S278">
        <f>('Daily KBOS (2022-3)'!X278+'Daily KBED (2022-3)'!X278)/2</f>
        <v>6.3</v>
      </c>
      <c r="T278">
        <f>('Daily KBOS (2022-3)'!Y278+'Daily KBED (2022-3)'!Y278)/2</f>
        <v>7.15</v>
      </c>
      <c r="U278">
        <f>('Daily KBOS (2022-3)'!Z278+'Daily KBED (2022-3)'!Z278)/2</f>
        <v>8</v>
      </c>
      <c r="V278">
        <f>('Daily KBOS (2022-3)'!AA278+'Daily KBED (2022-3)'!AA278)/2</f>
        <v>8.9</v>
      </c>
      <c r="W278">
        <f>('Daily KBOS (2022-3)'!AG278+'Daily KBED (2022-3)'!AG278)/2</f>
        <v>9.8000000000000007</v>
      </c>
      <c r="X278">
        <f>('Daily KBOS (2022-3)'!AH278+'Daily KBED (2022-3)'!AH278)/2</f>
        <v>10.7</v>
      </c>
      <c r="Y278">
        <f>('Daily KBOS (2022-3)'!AI278+'Daily KBED (2022-3)'!AI278)/2</f>
        <v>11.7</v>
      </c>
      <c r="Z278">
        <f>('Daily KBOS (2022-3)'!AJ278+'Daily KBED (2022-3)'!AJ278)/2</f>
        <v>12.7</v>
      </c>
      <c r="AA278">
        <f>('Daily KBOS (2022-3)'!AK278+'Daily KBED (2022-3)'!AK278)/2</f>
        <v>13.7</v>
      </c>
      <c r="AB278">
        <f>('Daily KBOS (2022-3)'!AL278+'Daily KBED (2022-3)'!AL278)/2</f>
        <v>14.7</v>
      </c>
      <c r="AC278">
        <f>('Daily KBOS (2022-3)'!AM278+'Daily KBED (2022-3)'!AM278)/2</f>
        <v>15.700000000000001</v>
      </c>
      <c r="AD278">
        <f>('Daily KBOS (2022-3)'!AN278+'Daily KBED (2022-3)'!AN278)/2</f>
        <v>16.700000000000003</v>
      </c>
      <c r="AE278">
        <f>('Daily KBOS (2022-3)'!AO278+'Daily KBED (2022-3)'!AO278)/2</f>
        <v>17.700000000000003</v>
      </c>
      <c r="AF278">
        <f>('Daily KBOS (2022-3)'!AP278+'Daily KBED (2022-3)'!AP278)/2</f>
        <v>18.700000000000003</v>
      </c>
      <c r="AG278">
        <f>('Daily KBOS (2022-3)'!AQ278+'Daily KBED (2022-3)'!AQ278)/2</f>
        <v>19.700000000000003</v>
      </c>
      <c r="AH278">
        <f>('Daily KBOS (2022-3)'!AR278+'Daily KBED (2022-3)'!AR278)/2</f>
        <v>20.700000000000003</v>
      </c>
    </row>
    <row r="279" spans="1:34" x14ac:dyDescent="0.25">
      <c r="A279" s="1">
        <v>45045</v>
      </c>
      <c r="B279">
        <f>('Daily KBOS (2022-3)'!B279+'Daily KBED (2022-3)'!B279)/2</f>
        <v>0</v>
      </c>
      <c r="C279">
        <f>('Daily KBOS (2022-3)'!C279+'Daily KBED (2022-3)'!C279)/2</f>
        <v>0</v>
      </c>
      <c r="D279">
        <f>('Daily KBOS (2022-3)'!D279+'Daily KBED (2022-3)'!D279)/2</f>
        <v>0</v>
      </c>
      <c r="E279">
        <f>('Daily KBOS (2022-3)'!E279+'Daily KBED (2022-3)'!E279)/2</f>
        <v>0</v>
      </c>
      <c r="F279">
        <f>('Daily KBOS (2022-3)'!F279+'Daily KBED (2022-3)'!F279)/2</f>
        <v>0</v>
      </c>
      <c r="G279">
        <f>('Daily KBOS (2022-3)'!G279+'Daily KBED (2022-3)'!G279)/2</f>
        <v>0</v>
      </c>
      <c r="H279">
        <f>('Daily KBOS (2022-3)'!H279+'Daily KBED (2022-3)'!H279)/2</f>
        <v>0</v>
      </c>
      <c r="I279">
        <f>('Daily KBOS (2022-3)'!I279+'Daily KBED (2022-3)'!I279)/2</f>
        <v>0.05</v>
      </c>
      <c r="J279">
        <f>('Daily KBOS (2022-3)'!J279+'Daily KBED (2022-3)'!J279)/2</f>
        <v>0.15</v>
      </c>
      <c r="K279">
        <f>('Daily KBOS (2022-3)'!K279+'Daily KBED (2022-3)'!K279)/2</f>
        <v>0.25</v>
      </c>
      <c r="L279">
        <f>('Daily KBOS (2022-3)'!L279+'Daily KBED (2022-3)'!L279)/2</f>
        <v>0.45</v>
      </c>
      <c r="M279">
        <f>('Daily KBOS (2022-3)'!M279+'Daily KBED (2022-3)'!M279)/2</f>
        <v>1.05</v>
      </c>
      <c r="N279">
        <f>('Daily KBOS (2022-3)'!N279+'Daily KBED (2022-3)'!N279)/2</f>
        <v>1.7000000000000002</v>
      </c>
      <c r="O279">
        <f>('Daily KBOS (2022-3)'!T279+'Daily KBED (2022-3)'!T279)/2</f>
        <v>2.5</v>
      </c>
      <c r="P279">
        <f>('Daily KBOS (2022-3)'!U279+'Daily KBED (2022-3)'!U279)/2</f>
        <v>3.4000000000000004</v>
      </c>
      <c r="Q279">
        <f>('Daily KBOS (2022-3)'!V279+'Daily KBED (2022-3)'!V279)/2</f>
        <v>4.3499999999999996</v>
      </c>
      <c r="R279">
        <f>('Daily KBOS (2022-3)'!W279+'Daily KBED (2022-3)'!W279)/2</f>
        <v>5.35</v>
      </c>
      <c r="S279">
        <f>('Daily KBOS (2022-3)'!X279+'Daily KBED (2022-3)'!X279)/2</f>
        <v>6.35</v>
      </c>
      <c r="T279">
        <f>('Daily KBOS (2022-3)'!Y279+'Daily KBED (2022-3)'!Y279)/2</f>
        <v>7.35</v>
      </c>
      <c r="U279">
        <f>('Daily KBOS (2022-3)'!Z279+'Daily KBED (2022-3)'!Z279)/2</f>
        <v>8.35</v>
      </c>
      <c r="V279">
        <f>('Daily KBOS (2022-3)'!AA279+'Daily KBED (2022-3)'!AA279)/2</f>
        <v>9.35</v>
      </c>
      <c r="W279">
        <f>('Daily KBOS (2022-3)'!AG279+'Daily KBED (2022-3)'!AG279)/2</f>
        <v>10.35</v>
      </c>
      <c r="X279">
        <f>('Daily KBOS (2022-3)'!AH279+'Daily KBED (2022-3)'!AH279)/2</f>
        <v>11.35</v>
      </c>
      <c r="Y279">
        <f>('Daily KBOS (2022-3)'!AI279+'Daily KBED (2022-3)'!AI279)/2</f>
        <v>12.35</v>
      </c>
      <c r="Z279">
        <f>('Daily KBOS (2022-3)'!AJ279+'Daily KBED (2022-3)'!AJ279)/2</f>
        <v>13.35</v>
      </c>
      <c r="AA279">
        <f>('Daily KBOS (2022-3)'!AK279+'Daily KBED (2022-3)'!AK279)/2</f>
        <v>14.35</v>
      </c>
      <c r="AB279">
        <f>('Daily KBOS (2022-3)'!AL279+'Daily KBED (2022-3)'!AL279)/2</f>
        <v>15.35</v>
      </c>
      <c r="AC279">
        <f>('Daily KBOS (2022-3)'!AM279+'Daily KBED (2022-3)'!AM279)/2</f>
        <v>16.350000000000001</v>
      </c>
      <c r="AD279">
        <f>('Daily KBOS (2022-3)'!AN279+'Daily KBED (2022-3)'!AN279)/2</f>
        <v>17.350000000000001</v>
      </c>
      <c r="AE279">
        <f>('Daily KBOS (2022-3)'!AO279+'Daily KBED (2022-3)'!AO279)/2</f>
        <v>18.350000000000001</v>
      </c>
      <c r="AF279">
        <f>('Daily KBOS (2022-3)'!AP279+'Daily KBED (2022-3)'!AP279)/2</f>
        <v>19.350000000000001</v>
      </c>
      <c r="AG279">
        <f>('Daily KBOS (2022-3)'!AQ279+'Daily KBED (2022-3)'!AQ279)/2</f>
        <v>20.350000000000001</v>
      </c>
      <c r="AH279">
        <f>('Daily KBOS (2022-3)'!AR279+'Daily KBED (2022-3)'!AR279)/2</f>
        <v>21.35</v>
      </c>
    </row>
    <row r="280" spans="1:34" x14ac:dyDescent="0.25">
      <c r="A280" s="1">
        <v>45046</v>
      </c>
      <c r="B280">
        <f>('Daily KBOS (2022-3)'!B280+'Daily KBED (2022-3)'!B280)/2</f>
        <v>0</v>
      </c>
      <c r="C280">
        <f>('Daily KBOS (2022-3)'!C280+'Daily KBED (2022-3)'!C280)/2</f>
        <v>0</v>
      </c>
      <c r="D280">
        <f>('Daily KBOS (2022-3)'!D280+'Daily KBED (2022-3)'!D280)/2</f>
        <v>0</v>
      </c>
      <c r="E280">
        <f>('Daily KBOS (2022-3)'!E280+'Daily KBED (2022-3)'!E280)/2</f>
        <v>0</v>
      </c>
      <c r="F280">
        <f>('Daily KBOS (2022-3)'!F280+'Daily KBED (2022-3)'!F280)/2</f>
        <v>0</v>
      </c>
      <c r="G280">
        <f>('Daily KBOS (2022-3)'!G280+'Daily KBED (2022-3)'!G280)/2</f>
        <v>0</v>
      </c>
      <c r="H280">
        <f>('Daily KBOS (2022-3)'!H280+'Daily KBED (2022-3)'!H280)/2</f>
        <v>0</v>
      </c>
      <c r="I280">
        <f>('Daily KBOS (2022-3)'!I280+'Daily KBED (2022-3)'!I280)/2</f>
        <v>0</v>
      </c>
      <c r="J280">
        <f>('Daily KBOS (2022-3)'!J280+'Daily KBED (2022-3)'!J280)/2</f>
        <v>0</v>
      </c>
      <c r="K280">
        <f>('Daily KBOS (2022-3)'!K280+'Daily KBED (2022-3)'!K280)/2</f>
        <v>0</v>
      </c>
      <c r="L280">
        <f>('Daily KBOS (2022-3)'!L280+'Daily KBED (2022-3)'!L280)/2</f>
        <v>0.05</v>
      </c>
      <c r="M280">
        <f>('Daily KBOS (2022-3)'!M280+'Daily KBED (2022-3)'!M280)/2</f>
        <v>0.4</v>
      </c>
      <c r="N280">
        <f>('Daily KBOS (2022-3)'!N280+'Daily KBED (2022-3)'!N280)/2</f>
        <v>1.1000000000000001</v>
      </c>
      <c r="O280">
        <f>('Daily KBOS (2022-3)'!T280+'Daily KBED (2022-3)'!T280)/2</f>
        <v>1.9</v>
      </c>
      <c r="P280">
        <f>('Daily KBOS (2022-3)'!U280+'Daily KBED (2022-3)'!U280)/2</f>
        <v>2.7</v>
      </c>
      <c r="Q280">
        <f>('Daily KBOS (2022-3)'!V280+'Daily KBED (2022-3)'!V280)/2</f>
        <v>3.6500000000000004</v>
      </c>
      <c r="R280">
        <f>('Daily KBOS (2022-3)'!W280+'Daily KBED (2022-3)'!W280)/2</f>
        <v>4.5999999999999996</v>
      </c>
      <c r="S280">
        <f>('Daily KBOS (2022-3)'!X280+'Daily KBED (2022-3)'!X280)/2</f>
        <v>5.6</v>
      </c>
      <c r="T280">
        <f>('Daily KBOS (2022-3)'!Y280+'Daily KBED (2022-3)'!Y280)/2</f>
        <v>6.6</v>
      </c>
      <c r="U280">
        <f>('Daily KBOS (2022-3)'!Z280+'Daily KBED (2022-3)'!Z280)/2</f>
        <v>7.6</v>
      </c>
      <c r="V280">
        <f>('Daily KBOS (2022-3)'!AA280+'Daily KBED (2022-3)'!AA280)/2</f>
        <v>8.6</v>
      </c>
      <c r="W280">
        <f>('Daily KBOS (2022-3)'!AG280+'Daily KBED (2022-3)'!AG280)/2</f>
        <v>9.6</v>
      </c>
      <c r="X280">
        <f>('Daily KBOS (2022-3)'!AH280+'Daily KBED (2022-3)'!AH280)/2</f>
        <v>10.6</v>
      </c>
      <c r="Y280">
        <f>('Daily KBOS (2022-3)'!AI280+'Daily KBED (2022-3)'!AI280)/2</f>
        <v>11.6</v>
      </c>
      <c r="Z280">
        <f>('Daily KBOS (2022-3)'!AJ280+'Daily KBED (2022-3)'!AJ280)/2</f>
        <v>12.6</v>
      </c>
      <c r="AA280">
        <f>('Daily KBOS (2022-3)'!AK280+'Daily KBED (2022-3)'!AK280)/2</f>
        <v>13.6</v>
      </c>
      <c r="AB280">
        <f>('Daily KBOS (2022-3)'!AL280+'Daily KBED (2022-3)'!AL280)/2</f>
        <v>14.6</v>
      </c>
      <c r="AC280">
        <f>('Daily KBOS (2022-3)'!AM280+'Daily KBED (2022-3)'!AM280)/2</f>
        <v>15.6</v>
      </c>
      <c r="AD280">
        <f>('Daily KBOS (2022-3)'!AN280+'Daily KBED (2022-3)'!AN280)/2</f>
        <v>16.600000000000001</v>
      </c>
      <c r="AE280">
        <f>('Daily KBOS (2022-3)'!AO280+'Daily KBED (2022-3)'!AO280)/2</f>
        <v>17.600000000000001</v>
      </c>
      <c r="AF280">
        <f>('Daily KBOS (2022-3)'!AP280+'Daily KBED (2022-3)'!AP280)/2</f>
        <v>18.600000000000001</v>
      </c>
      <c r="AG280">
        <f>('Daily KBOS (2022-3)'!AQ280+'Daily KBED (2022-3)'!AQ280)/2</f>
        <v>19.600000000000001</v>
      </c>
      <c r="AH280">
        <f>('Daily KBOS (2022-3)'!AR280+'Daily KBED (2022-3)'!AR280)/2</f>
        <v>20.6</v>
      </c>
    </row>
    <row r="281" spans="1:34" x14ac:dyDescent="0.25">
      <c r="A281" s="1">
        <v>45047</v>
      </c>
      <c r="B281">
        <f>('Daily KBOS (2022-3)'!B281+'Daily KBED (2022-3)'!B281)/2</f>
        <v>0</v>
      </c>
      <c r="C281">
        <f>('Daily KBOS (2022-3)'!C281+'Daily KBED (2022-3)'!C281)/2</f>
        <v>0</v>
      </c>
      <c r="D281">
        <f>('Daily KBOS (2022-3)'!D281+'Daily KBED (2022-3)'!D281)/2</f>
        <v>0</v>
      </c>
      <c r="E281">
        <f>('Daily KBOS (2022-3)'!E281+'Daily KBED (2022-3)'!E281)/2</f>
        <v>0</v>
      </c>
      <c r="F281">
        <f>('Daily KBOS (2022-3)'!F281+'Daily KBED (2022-3)'!F281)/2</f>
        <v>0</v>
      </c>
      <c r="G281">
        <f>('Daily KBOS (2022-3)'!G281+'Daily KBED (2022-3)'!G281)/2</f>
        <v>0</v>
      </c>
      <c r="H281">
        <f>('Daily KBOS (2022-3)'!H281+'Daily KBED (2022-3)'!H281)/2</f>
        <v>0</v>
      </c>
      <c r="I281">
        <f>('Daily KBOS (2022-3)'!I281+'Daily KBED (2022-3)'!I281)/2</f>
        <v>0</v>
      </c>
      <c r="J281">
        <f>('Daily KBOS (2022-3)'!J281+'Daily KBED (2022-3)'!J281)/2</f>
        <v>0</v>
      </c>
      <c r="K281">
        <f>('Daily KBOS (2022-3)'!K281+'Daily KBED (2022-3)'!K281)/2</f>
        <v>0</v>
      </c>
      <c r="L281">
        <f>('Daily KBOS (2022-3)'!L281+'Daily KBED (2022-3)'!L281)/2</f>
        <v>0</v>
      </c>
      <c r="M281">
        <f>('Daily KBOS (2022-3)'!M281+'Daily KBED (2022-3)'!M281)/2</f>
        <v>0.05</v>
      </c>
      <c r="N281">
        <f>('Daily KBOS (2022-3)'!N281+'Daily KBED (2022-3)'!N281)/2</f>
        <v>0.05</v>
      </c>
      <c r="O281">
        <f>('Daily KBOS (2022-3)'!T281+'Daily KBED (2022-3)'!T281)/2</f>
        <v>0.2</v>
      </c>
      <c r="P281">
        <f>('Daily KBOS (2022-3)'!U281+'Daily KBED (2022-3)'!U281)/2</f>
        <v>0.30000000000000004</v>
      </c>
      <c r="Q281">
        <f>('Daily KBOS (2022-3)'!V281+'Daily KBED (2022-3)'!V281)/2</f>
        <v>0.4</v>
      </c>
      <c r="R281">
        <f>('Daily KBOS (2022-3)'!W281+'Daily KBED (2022-3)'!W281)/2</f>
        <v>0.55000000000000004</v>
      </c>
      <c r="S281">
        <f>('Daily KBOS (2022-3)'!X281+'Daily KBED (2022-3)'!X281)/2</f>
        <v>0.85000000000000009</v>
      </c>
      <c r="T281">
        <f>('Daily KBOS (2022-3)'!Y281+'Daily KBED (2022-3)'!Y281)/2</f>
        <v>1.2</v>
      </c>
      <c r="U281">
        <f>('Daily KBOS (2022-3)'!Z281+'Daily KBED (2022-3)'!Z281)/2</f>
        <v>1.65</v>
      </c>
      <c r="V281">
        <f>('Daily KBOS (2022-3)'!AA281+'Daily KBED (2022-3)'!AA281)/2</f>
        <v>2.25</v>
      </c>
      <c r="W281">
        <f>('Daily KBOS (2022-3)'!AG281+'Daily KBED (2022-3)'!AG281)/2</f>
        <v>3</v>
      </c>
      <c r="X281">
        <f>('Daily KBOS (2022-3)'!AH281+'Daily KBED (2022-3)'!AH281)/2</f>
        <v>3.8</v>
      </c>
      <c r="Y281">
        <f>('Daily KBOS (2022-3)'!AI281+'Daily KBED (2022-3)'!AI281)/2</f>
        <v>4.5999999999999996</v>
      </c>
      <c r="Z281">
        <f>('Daily KBOS (2022-3)'!AJ281+'Daily KBED (2022-3)'!AJ281)/2</f>
        <v>5.6</v>
      </c>
      <c r="AA281">
        <f>('Daily KBOS (2022-3)'!AK281+'Daily KBED (2022-3)'!AK281)/2</f>
        <v>6.6</v>
      </c>
      <c r="AB281">
        <f>('Daily KBOS (2022-3)'!AL281+'Daily KBED (2022-3)'!AL281)/2</f>
        <v>7.6</v>
      </c>
      <c r="AC281">
        <f>('Daily KBOS (2022-3)'!AM281+'Daily KBED (2022-3)'!AM281)/2</f>
        <v>8.6</v>
      </c>
      <c r="AD281">
        <f>('Daily KBOS (2022-3)'!AN281+'Daily KBED (2022-3)'!AN281)/2</f>
        <v>9.6</v>
      </c>
      <c r="AE281">
        <f>('Daily KBOS (2022-3)'!AO281+'Daily KBED (2022-3)'!AO281)/2</f>
        <v>10.6</v>
      </c>
      <c r="AF281">
        <f>('Daily KBOS (2022-3)'!AP281+'Daily KBED (2022-3)'!AP281)/2</f>
        <v>11.6</v>
      </c>
      <c r="AG281">
        <f>('Daily KBOS (2022-3)'!AQ281+'Daily KBED (2022-3)'!AQ281)/2</f>
        <v>12.6</v>
      </c>
      <c r="AH281">
        <f>('Daily KBOS (2022-3)'!AR281+'Daily KBED (2022-3)'!AR281)/2</f>
        <v>13.6</v>
      </c>
    </row>
    <row r="282" spans="1:34" x14ac:dyDescent="0.25">
      <c r="A282" s="1">
        <v>45048</v>
      </c>
      <c r="B282">
        <f>('Daily KBOS (2022-3)'!B282+'Daily KBED (2022-3)'!B282)/2</f>
        <v>0</v>
      </c>
      <c r="C282">
        <f>('Daily KBOS (2022-3)'!C282+'Daily KBED (2022-3)'!C282)/2</f>
        <v>0</v>
      </c>
      <c r="D282">
        <f>('Daily KBOS (2022-3)'!D282+'Daily KBED (2022-3)'!D282)/2</f>
        <v>0</v>
      </c>
      <c r="E282">
        <f>('Daily KBOS (2022-3)'!E282+'Daily KBED (2022-3)'!E282)/2</f>
        <v>0</v>
      </c>
      <c r="F282">
        <f>('Daily KBOS (2022-3)'!F282+'Daily KBED (2022-3)'!F282)/2</f>
        <v>0</v>
      </c>
      <c r="G282">
        <f>('Daily KBOS (2022-3)'!G282+'Daily KBED (2022-3)'!G282)/2</f>
        <v>0</v>
      </c>
      <c r="H282">
        <f>('Daily KBOS (2022-3)'!H282+'Daily KBED (2022-3)'!H282)/2</f>
        <v>0.05</v>
      </c>
      <c r="I282">
        <f>('Daily KBOS (2022-3)'!I282+'Daily KBED (2022-3)'!I282)/2</f>
        <v>0.1</v>
      </c>
      <c r="J282">
        <f>('Daily KBOS (2022-3)'!J282+'Daily KBED (2022-3)'!J282)/2</f>
        <v>0.25</v>
      </c>
      <c r="K282">
        <f>('Daily KBOS (2022-3)'!K282+'Daily KBED (2022-3)'!K282)/2</f>
        <v>0.4</v>
      </c>
      <c r="L282">
        <f>('Daily KBOS (2022-3)'!L282+'Daily KBED (2022-3)'!L282)/2</f>
        <v>0.65</v>
      </c>
      <c r="M282">
        <f>('Daily KBOS (2022-3)'!M282+'Daily KBED (2022-3)'!M282)/2</f>
        <v>1.1000000000000001</v>
      </c>
      <c r="N282">
        <f>('Daily KBOS (2022-3)'!N282+'Daily KBED (2022-3)'!N282)/2</f>
        <v>1.6</v>
      </c>
      <c r="O282">
        <f>('Daily KBOS (2022-3)'!T282+'Daily KBED (2022-3)'!T282)/2</f>
        <v>2.35</v>
      </c>
      <c r="P282">
        <f>('Daily KBOS (2022-3)'!U282+'Daily KBED (2022-3)'!U282)/2</f>
        <v>3.15</v>
      </c>
      <c r="Q282">
        <f>('Daily KBOS (2022-3)'!V282+'Daily KBED (2022-3)'!V282)/2</f>
        <v>4</v>
      </c>
      <c r="R282">
        <f>('Daily KBOS (2022-3)'!W282+'Daily KBED (2022-3)'!W282)/2</f>
        <v>4.8499999999999996</v>
      </c>
      <c r="S282">
        <f>('Daily KBOS (2022-3)'!X282+'Daily KBED (2022-3)'!X282)/2</f>
        <v>5.75</v>
      </c>
      <c r="T282">
        <f>('Daily KBOS (2022-3)'!Y282+'Daily KBED (2022-3)'!Y282)/2</f>
        <v>6.65</v>
      </c>
      <c r="U282">
        <f>('Daily KBOS (2022-3)'!Z282+'Daily KBED (2022-3)'!Z282)/2</f>
        <v>7.55</v>
      </c>
      <c r="V282">
        <f>('Daily KBOS (2022-3)'!AA282+'Daily KBED (2022-3)'!AA282)/2</f>
        <v>8.5500000000000007</v>
      </c>
      <c r="W282">
        <f>('Daily KBOS (2022-3)'!AG282+'Daily KBED (2022-3)'!AG282)/2</f>
        <v>9.5</v>
      </c>
      <c r="X282">
        <f>('Daily KBOS (2022-3)'!AH282+'Daily KBED (2022-3)'!AH282)/2</f>
        <v>10.5</v>
      </c>
      <c r="Y282">
        <f>('Daily KBOS (2022-3)'!AI282+'Daily KBED (2022-3)'!AI282)/2</f>
        <v>11.5</v>
      </c>
      <c r="Z282">
        <f>('Daily KBOS (2022-3)'!AJ282+'Daily KBED (2022-3)'!AJ282)/2</f>
        <v>12.5</v>
      </c>
      <c r="AA282">
        <f>('Daily KBOS (2022-3)'!AK282+'Daily KBED (2022-3)'!AK282)/2</f>
        <v>13.5</v>
      </c>
      <c r="AB282">
        <f>('Daily KBOS (2022-3)'!AL282+'Daily KBED (2022-3)'!AL282)/2</f>
        <v>14.5</v>
      </c>
      <c r="AC282">
        <f>('Daily KBOS (2022-3)'!AM282+'Daily KBED (2022-3)'!AM282)/2</f>
        <v>15.5</v>
      </c>
      <c r="AD282">
        <f>('Daily KBOS (2022-3)'!AN282+'Daily KBED (2022-3)'!AN282)/2</f>
        <v>16.5</v>
      </c>
      <c r="AE282">
        <f>('Daily KBOS (2022-3)'!AO282+'Daily KBED (2022-3)'!AO282)/2</f>
        <v>17.5</v>
      </c>
      <c r="AF282">
        <f>('Daily KBOS (2022-3)'!AP282+'Daily KBED (2022-3)'!AP282)/2</f>
        <v>18.5</v>
      </c>
      <c r="AG282">
        <f>('Daily KBOS (2022-3)'!AQ282+'Daily KBED (2022-3)'!AQ282)/2</f>
        <v>19.5</v>
      </c>
      <c r="AH282">
        <f>('Daily KBOS (2022-3)'!AR282+'Daily KBED (2022-3)'!AR282)/2</f>
        <v>20.5</v>
      </c>
    </row>
    <row r="283" spans="1:34" x14ac:dyDescent="0.25">
      <c r="A283" s="1">
        <v>45049</v>
      </c>
      <c r="B283">
        <f>('Daily KBOS (2022-3)'!B283+'Daily KBED (2022-3)'!B283)/2</f>
        <v>0</v>
      </c>
      <c r="C283">
        <f>('Daily KBOS (2022-3)'!C283+'Daily KBED (2022-3)'!C283)/2</f>
        <v>0</v>
      </c>
      <c r="D283">
        <f>('Daily KBOS (2022-3)'!D283+'Daily KBED (2022-3)'!D283)/2</f>
        <v>0</v>
      </c>
      <c r="E283">
        <f>('Daily KBOS (2022-3)'!E283+'Daily KBED (2022-3)'!E283)/2</f>
        <v>0.05</v>
      </c>
      <c r="F283">
        <f>('Daily KBOS (2022-3)'!F283+'Daily KBED (2022-3)'!F283)/2</f>
        <v>0.1</v>
      </c>
      <c r="G283">
        <f>('Daily KBOS (2022-3)'!G283+'Daily KBED (2022-3)'!G283)/2</f>
        <v>0.2</v>
      </c>
      <c r="H283">
        <f>('Daily KBOS (2022-3)'!H283+'Daily KBED (2022-3)'!H283)/2</f>
        <v>0.3</v>
      </c>
      <c r="I283">
        <f>('Daily KBOS (2022-3)'!I283+'Daily KBED (2022-3)'!I283)/2</f>
        <v>0.4</v>
      </c>
      <c r="J283">
        <f>('Daily KBOS (2022-3)'!J283+'Daily KBED (2022-3)'!J283)/2</f>
        <v>0.65</v>
      </c>
      <c r="K283">
        <f>('Daily KBOS (2022-3)'!K283+'Daily KBED (2022-3)'!K283)/2</f>
        <v>0.9</v>
      </c>
      <c r="L283">
        <f>('Daily KBOS (2022-3)'!L283+'Daily KBED (2022-3)'!L283)/2</f>
        <v>1.2999999999999998</v>
      </c>
      <c r="M283">
        <f>('Daily KBOS (2022-3)'!M283+'Daily KBED (2022-3)'!M283)/2</f>
        <v>1.75</v>
      </c>
      <c r="N283">
        <f>('Daily KBOS (2022-3)'!N283+'Daily KBED (2022-3)'!N283)/2</f>
        <v>2.4</v>
      </c>
      <c r="O283">
        <f>('Daily KBOS (2022-3)'!T283+'Daily KBED (2022-3)'!T283)/2</f>
        <v>3.1500000000000004</v>
      </c>
      <c r="P283">
        <f>('Daily KBOS (2022-3)'!U283+'Daily KBED (2022-3)'!U283)/2</f>
        <v>4</v>
      </c>
      <c r="Q283">
        <f>('Daily KBOS (2022-3)'!V283+'Daily KBED (2022-3)'!V283)/2</f>
        <v>4.95</v>
      </c>
      <c r="R283">
        <f>('Daily KBOS (2022-3)'!W283+'Daily KBED (2022-3)'!W283)/2</f>
        <v>5.9</v>
      </c>
      <c r="S283">
        <f>('Daily KBOS (2022-3)'!X283+'Daily KBED (2022-3)'!X283)/2</f>
        <v>6.9</v>
      </c>
      <c r="T283">
        <f>('Daily KBOS (2022-3)'!Y283+'Daily KBED (2022-3)'!Y283)/2</f>
        <v>7.9</v>
      </c>
      <c r="U283">
        <f>('Daily KBOS (2022-3)'!Z283+'Daily KBED (2022-3)'!Z283)/2</f>
        <v>8.9</v>
      </c>
      <c r="V283">
        <f>('Daily KBOS (2022-3)'!AA283+'Daily KBED (2022-3)'!AA283)/2</f>
        <v>9.9</v>
      </c>
      <c r="W283">
        <f>('Daily KBOS (2022-3)'!AG283+'Daily KBED (2022-3)'!AG283)/2</f>
        <v>10.9</v>
      </c>
      <c r="X283">
        <f>('Daily KBOS (2022-3)'!AH283+'Daily KBED (2022-3)'!AH283)/2</f>
        <v>11.9</v>
      </c>
      <c r="Y283">
        <f>('Daily KBOS (2022-3)'!AI283+'Daily KBED (2022-3)'!AI283)/2</f>
        <v>12.9</v>
      </c>
      <c r="Z283">
        <f>('Daily KBOS (2022-3)'!AJ283+'Daily KBED (2022-3)'!AJ283)/2</f>
        <v>13.9</v>
      </c>
      <c r="AA283">
        <f>('Daily KBOS (2022-3)'!AK283+'Daily KBED (2022-3)'!AK283)/2</f>
        <v>14.9</v>
      </c>
      <c r="AB283">
        <f>('Daily KBOS (2022-3)'!AL283+'Daily KBED (2022-3)'!AL283)/2</f>
        <v>15.9</v>
      </c>
      <c r="AC283">
        <f>('Daily KBOS (2022-3)'!AM283+'Daily KBED (2022-3)'!AM283)/2</f>
        <v>16.899999999999999</v>
      </c>
      <c r="AD283">
        <f>('Daily KBOS (2022-3)'!AN283+'Daily KBED (2022-3)'!AN283)/2</f>
        <v>17.899999999999999</v>
      </c>
      <c r="AE283">
        <f>('Daily KBOS (2022-3)'!AO283+'Daily KBED (2022-3)'!AO283)/2</f>
        <v>18.899999999999999</v>
      </c>
      <c r="AF283">
        <f>('Daily KBOS (2022-3)'!AP283+'Daily KBED (2022-3)'!AP283)/2</f>
        <v>19.899999999999999</v>
      </c>
      <c r="AG283">
        <f>('Daily KBOS (2022-3)'!AQ283+'Daily KBED (2022-3)'!AQ283)/2</f>
        <v>20.9</v>
      </c>
      <c r="AH283">
        <f>('Daily KBOS (2022-3)'!AR283+'Daily KBED (2022-3)'!AR283)/2</f>
        <v>21.9</v>
      </c>
    </row>
    <row r="284" spans="1:34" x14ac:dyDescent="0.25">
      <c r="A284" s="1">
        <v>45050</v>
      </c>
      <c r="B284">
        <f>('Daily KBOS (2022-3)'!B284+'Daily KBED (2022-3)'!B284)/2</f>
        <v>0</v>
      </c>
      <c r="C284">
        <f>('Daily KBOS (2022-3)'!C284+'Daily KBED (2022-3)'!C284)/2</f>
        <v>0</v>
      </c>
      <c r="D284">
        <f>('Daily KBOS (2022-3)'!D284+'Daily KBED (2022-3)'!D284)/2</f>
        <v>0</v>
      </c>
      <c r="E284">
        <f>('Daily KBOS (2022-3)'!E284+'Daily KBED (2022-3)'!E284)/2</f>
        <v>0</v>
      </c>
      <c r="F284">
        <f>('Daily KBOS (2022-3)'!F284+'Daily KBED (2022-3)'!F284)/2</f>
        <v>0</v>
      </c>
      <c r="G284">
        <f>('Daily KBOS (2022-3)'!G284+'Daily KBED (2022-3)'!G284)/2</f>
        <v>0.05</v>
      </c>
      <c r="H284">
        <f>('Daily KBOS (2022-3)'!H284+'Daily KBED (2022-3)'!H284)/2</f>
        <v>0.2</v>
      </c>
      <c r="I284">
        <f>('Daily KBOS (2022-3)'!I284+'Daily KBED (2022-3)'!I284)/2</f>
        <v>0.5</v>
      </c>
      <c r="J284">
        <f>('Daily KBOS (2022-3)'!J284+'Daily KBED (2022-3)'!J284)/2</f>
        <v>1.05</v>
      </c>
      <c r="K284">
        <f>('Daily KBOS (2022-3)'!K284+'Daily KBED (2022-3)'!K284)/2</f>
        <v>1.8</v>
      </c>
      <c r="L284">
        <f>('Daily KBOS (2022-3)'!L284+'Daily KBED (2022-3)'!L284)/2</f>
        <v>2.5999999999999996</v>
      </c>
      <c r="M284">
        <f>('Daily KBOS (2022-3)'!M284+'Daily KBED (2022-3)'!M284)/2</f>
        <v>3.5</v>
      </c>
      <c r="N284">
        <f>('Daily KBOS (2022-3)'!N284+'Daily KBED (2022-3)'!N284)/2</f>
        <v>4.5</v>
      </c>
      <c r="O284">
        <f>('Daily KBOS (2022-3)'!T284+'Daily KBED (2022-3)'!T284)/2</f>
        <v>5.5</v>
      </c>
      <c r="P284">
        <f>('Daily KBOS (2022-3)'!U284+'Daily KBED (2022-3)'!U284)/2</f>
        <v>6.5</v>
      </c>
      <c r="Q284">
        <f>('Daily KBOS (2022-3)'!V284+'Daily KBED (2022-3)'!V284)/2</f>
        <v>7.5</v>
      </c>
      <c r="R284">
        <f>('Daily KBOS (2022-3)'!W284+'Daily KBED (2022-3)'!W284)/2</f>
        <v>8.5</v>
      </c>
      <c r="S284">
        <f>('Daily KBOS (2022-3)'!X284+'Daily KBED (2022-3)'!X284)/2</f>
        <v>9.5</v>
      </c>
      <c r="T284">
        <f>('Daily KBOS (2022-3)'!Y284+'Daily KBED (2022-3)'!Y284)/2</f>
        <v>10.5</v>
      </c>
      <c r="U284">
        <f>('Daily KBOS (2022-3)'!Z284+'Daily KBED (2022-3)'!Z284)/2</f>
        <v>11.5</v>
      </c>
      <c r="V284">
        <f>('Daily KBOS (2022-3)'!AA284+'Daily KBED (2022-3)'!AA284)/2</f>
        <v>12.5</v>
      </c>
      <c r="W284">
        <f>('Daily KBOS (2022-3)'!AG284+'Daily KBED (2022-3)'!AG284)/2</f>
        <v>13.5</v>
      </c>
      <c r="X284">
        <f>('Daily KBOS (2022-3)'!AH284+'Daily KBED (2022-3)'!AH284)/2</f>
        <v>14.5</v>
      </c>
      <c r="Y284">
        <f>('Daily KBOS (2022-3)'!AI284+'Daily KBED (2022-3)'!AI284)/2</f>
        <v>15.5</v>
      </c>
      <c r="Z284">
        <f>('Daily KBOS (2022-3)'!AJ284+'Daily KBED (2022-3)'!AJ284)/2</f>
        <v>16.5</v>
      </c>
      <c r="AA284">
        <f>('Daily KBOS (2022-3)'!AK284+'Daily KBED (2022-3)'!AK284)/2</f>
        <v>17.5</v>
      </c>
      <c r="AB284">
        <f>('Daily KBOS (2022-3)'!AL284+'Daily KBED (2022-3)'!AL284)/2</f>
        <v>18.5</v>
      </c>
      <c r="AC284">
        <f>('Daily KBOS (2022-3)'!AM284+'Daily KBED (2022-3)'!AM284)/2</f>
        <v>19.5</v>
      </c>
      <c r="AD284">
        <f>('Daily KBOS (2022-3)'!AN284+'Daily KBED (2022-3)'!AN284)/2</f>
        <v>20.5</v>
      </c>
      <c r="AE284">
        <f>('Daily KBOS (2022-3)'!AO284+'Daily KBED (2022-3)'!AO284)/2</f>
        <v>21.5</v>
      </c>
      <c r="AF284">
        <f>('Daily KBOS (2022-3)'!AP284+'Daily KBED (2022-3)'!AP284)/2</f>
        <v>22.5</v>
      </c>
      <c r="AG284">
        <f>('Daily KBOS (2022-3)'!AQ284+'Daily KBED (2022-3)'!AQ284)/2</f>
        <v>23.5</v>
      </c>
      <c r="AH284">
        <f>('Daily KBOS (2022-3)'!AR284+'Daily KBED (2022-3)'!AR284)/2</f>
        <v>24.5</v>
      </c>
    </row>
    <row r="285" spans="1:34" x14ac:dyDescent="0.25">
      <c r="A285" s="1">
        <v>45051</v>
      </c>
      <c r="B285">
        <f>('Daily KBOS (2022-3)'!B285+'Daily KBED (2022-3)'!B285)/2</f>
        <v>0</v>
      </c>
      <c r="C285">
        <f>('Daily KBOS (2022-3)'!C285+'Daily KBED (2022-3)'!C285)/2</f>
        <v>0</v>
      </c>
      <c r="D285">
        <f>('Daily KBOS (2022-3)'!D285+'Daily KBED (2022-3)'!D285)/2</f>
        <v>0</v>
      </c>
      <c r="E285">
        <f>('Daily KBOS (2022-3)'!E285+'Daily KBED (2022-3)'!E285)/2</f>
        <v>0</v>
      </c>
      <c r="F285">
        <f>('Daily KBOS (2022-3)'!F285+'Daily KBED (2022-3)'!F285)/2</f>
        <v>0</v>
      </c>
      <c r="G285">
        <f>('Daily KBOS (2022-3)'!G285+'Daily KBED (2022-3)'!G285)/2</f>
        <v>0</v>
      </c>
      <c r="H285">
        <f>('Daily KBOS (2022-3)'!H285+'Daily KBED (2022-3)'!H285)/2</f>
        <v>0.05</v>
      </c>
      <c r="I285">
        <f>('Daily KBOS (2022-3)'!I285+'Daily KBED (2022-3)'!I285)/2</f>
        <v>0.1</v>
      </c>
      <c r="J285">
        <f>('Daily KBOS (2022-3)'!J285+'Daily KBED (2022-3)'!J285)/2</f>
        <v>0.3</v>
      </c>
      <c r="K285">
        <f>('Daily KBOS (2022-3)'!K285+'Daily KBED (2022-3)'!K285)/2</f>
        <v>0.6</v>
      </c>
      <c r="L285">
        <f>('Daily KBOS (2022-3)'!L285+'Daily KBED (2022-3)'!L285)/2</f>
        <v>1</v>
      </c>
      <c r="M285">
        <f>('Daily KBOS (2022-3)'!M285+'Daily KBED (2022-3)'!M285)/2</f>
        <v>1.55</v>
      </c>
      <c r="N285">
        <f>('Daily KBOS (2022-3)'!N285+'Daily KBED (2022-3)'!N285)/2</f>
        <v>2.1</v>
      </c>
      <c r="O285">
        <f>('Daily KBOS (2022-3)'!T285+'Daily KBED (2022-3)'!T285)/2</f>
        <v>2.8</v>
      </c>
      <c r="P285">
        <f>('Daily KBOS (2022-3)'!U285+'Daily KBED (2022-3)'!U285)/2</f>
        <v>3.6</v>
      </c>
      <c r="Q285">
        <f>('Daily KBOS (2022-3)'!V285+'Daily KBED (2022-3)'!V285)/2</f>
        <v>4.4000000000000004</v>
      </c>
      <c r="R285">
        <f>('Daily KBOS (2022-3)'!W285+'Daily KBED (2022-3)'!W285)/2</f>
        <v>5.25</v>
      </c>
      <c r="S285">
        <f>('Daily KBOS (2022-3)'!X285+'Daily KBED (2022-3)'!X285)/2</f>
        <v>6.15</v>
      </c>
      <c r="T285">
        <f>('Daily KBOS (2022-3)'!Y285+'Daily KBED (2022-3)'!Y285)/2</f>
        <v>7.05</v>
      </c>
      <c r="U285">
        <f>('Daily KBOS (2022-3)'!Z285+'Daily KBED (2022-3)'!Z285)/2</f>
        <v>8</v>
      </c>
      <c r="V285">
        <f>('Daily KBOS (2022-3)'!AA285+'Daily KBED (2022-3)'!AA285)/2</f>
        <v>8.9499999999999993</v>
      </c>
      <c r="W285">
        <f>('Daily KBOS (2022-3)'!AG285+'Daily KBED (2022-3)'!AG285)/2</f>
        <v>9.8999999999999986</v>
      </c>
      <c r="X285">
        <f>('Daily KBOS (2022-3)'!AH285+'Daily KBED (2022-3)'!AH285)/2</f>
        <v>10.85</v>
      </c>
      <c r="Y285">
        <f>('Daily KBOS (2022-3)'!AI285+'Daily KBED (2022-3)'!AI285)/2</f>
        <v>11.85</v>
      </c>
      <c r="Z285">
        <f>('Daily KBOS (2022-3)'!AJ285+'Daily KBED (2022-3)'!AJ285)/2</f>
        <v>12.85</v>
      </c>
      <c r="AA285">
        <f>('Daily KBOS (2022-3)'!AK285+'Daily KBED (2022-3)'!AK285)/2</f>
        <v>13.85</v>
      </c>
      <c r="AB285">
        <f>('Daily KBOS (2022-3)'!AL285+'Daily KBED (2022-3)'!AL285)/2</f>
        <v>14.85</v>
      </c>
      <c r="AC285">
        <f>('Daily KBOS (2022-3)'!AM285+'Daily KBED (2022-3)'!AM285)/2</f>
        <v>15.850000000000001</v>
      </c>
      <c r="AD285">
        <f>('Daily KBOS (2022-3)'!AN285+'Daily KBED (2022-3)'!AN285)/2</f>
        <v>16.850000000000001</v>
      </c>
      <c r="AE285">
        <f>('Daily KBOS (2022-3)'!AO285+'Daily KBED (2022-3)'!AO285)/2</f>
        <v>17.850000000000001</v>
      </c>
      <c r="AF285">
        <f>('Daily KBOS (2022-3)'!AP285+'Daily KBED (2022-3)'!AP285)/2</f>
        <v>18.850000000000001</v>
      </c>
      <c r="AG285">
        <f>('Daily KBOS (2022-3)'!AQ285+'Daily KBED (2022-3)'!AQ285)/2</f>
        <v>19.850000000000001</v>
      </c>
      <c r="AH285">
        <f>('Daily KBOS (2022-3)'!AR285+'Daily KBED (2022-3)'!AR285)/2</f>
        <v>20.85</v>
      </c>
    </row>
    <row r="286" spans="1:34" x14ac:dyDescent="0.25">
      <c r="A286" s="1">
        <v>45052</v>
      </c>
      <c r="B286">
        <f>('Daily KBOS (2022-3)'!B286+'Daily KBED (2022-3)'!B286)/2</f>
        <v>0</v>
      </c>
      <c r="C286">
        <f>('Daily KBOS (2022-3)'!C286+'Daily KBED (2022-3)'!C286)/2</f>
        <v>0.05</v>
      </c>
      <c r="D286">
        <f>('Daily KBOS (2022-3)'!D286+'Daily KBED (2022-3)'!D286)/2</f>
        <v>0.1</v>
      </c>
      <c r="E286">
        <f>('Daily KBOS (2022-3)'!E286+'Daily KBED (2022-3)'!E286)/2</f>
        <v>0.15</v>
      </c>
      <c r="F286">
        <f>('Daily KBOS (2022-3)'!F286+'Daily KBED (2022-3)'!F286)/2</f>
        <v>0.25</v>
      </c>
      <c r="G286">
        <f>('Daily KBOS (2022-3)'!G286+'Daily KBED (2022-3)'!G286)/2</f>
        <v>0.35</v>
      </c>
      <c r="H286">
        <f>('Daily KBOS (2022-3)'!H286+'Daily KBED (2022-3)'!H286)/2</f>
        <v>0.5</v>
      </c>
      <c r="I286">
        <f>('Daily KBOS (2022-3)'!I286+'Daily KBED (2022-3)'!I286)/2</f>
        <v>0.65</v>
      </c>
      <c r="J286">
        <f>('Daily KBOS (2022-3)'!J286+'Daily KBED (2022-3)'!J286)/2</f>
        <v>0.75</v>
      </c>
      <c r="K286">
        <f>('Daily KBOS (2022-3)'!K286+'Daily KBED (2022-3)'!K286)/2</f>
        <v>0.9</v>
      </c>
      <c r="L286">
        <f>('Daily KBOS (2022-3)'!L286+'Daily KBED (2022-3)'!L286)/2</f>
        <v>1.05</v>
      </c>
      <c r="M286">
        <f>('Daily KBOS (2022-3)'!M286+'Daily KBED (2022-3)'!M286)/2</f>
        <v>1.2</v>
      </c>
      <c r="N286">
        <f>('Daily KBOS (2022-3)'!N286+'Daily KBED (2022-3)'!N286)/2</f>
        <v>1.35</v>
      </c>
      <c r="O286">
        <f>('Daily KBOS (2022-3)'!T286+'Daily KBED (2022-3)'!T286)/2</f>
        <v>1.55</v>
      </c>
      <c r="P286">
        <f>('Daily KBOS (2022-3)'!U286+'Daily KBED (2022-3)'!U286)/2</f>
        <v>1.7999999999999998</v>
      </c>
      <c r="Q286">
        <f>('Daily KBOS (2022-3)'!V286+'Daily KBED (2022-3)'!V286)/2</f>
        <v>2.0499999999999998</v>
      </c>
      <c r="R286">
        <f>('Daily KBOS (2022-3)'!W286+'Daily KBED (2022-3)'!W286)/2</f>
        <v>2.4</v>
      </c>
      <c r="S286">
        <f>('Daily KBOS (2022-3)'!X286+'Daily KBED (2022-3)'!X286)/2</f>
        <v>2.7</v>
      </c>
      <c r="T286">
        <f>('Daily KBOS (2022-3)'!Y286+'Daily KBED (2022-3)'!Y286)/2</f>
        <v>3</v>
      </c>
      <c r="U286">
        <f>('Daily KBOS (2022-3)'!Z286+'Daily KBED (2022-3)'!Z286)/2</f>
        <v>3.4</v>
      </c>
      <c r="V286">
        <f>('Daily KBOS (2022-3)'!AA286+'Daily KBED (2022-3)'!AA286)/2</f>
        <v>3.7</v>
      </c>
      <c r="W286">
        <f>('Daily KBOS (2022-3)'!AG286+'Daily KBED (2022-3)'!AG286)/2</f>
        <v>4.0999999999999996</v>
      </c>
      <c r="X286">
        <f>('Daily KBOS (2022-3)'!AH286+'Daily KBED (2022-3)'!AH286)/2</f>
        <v>4.5</v>
      </c>
      <c r="Y286">
        <f>('Daily KBOS (2022-3)'!AI286+'Daily KBED (2022-3)'!AI286)/2</f>
        <v>4.95</v>
      </c>
      <c r="Z286">
        <f>('Daily KBOS (2022-3)'!AJ286+'Daily KBED (2022-3)'!AJ286)/2</f>
        <v>5.35</v>
      </c>
      <c r="AA286">
        <f>('Daily KBOS (2022-3)'!AK286+'Daily KBED (2022-3)'!AK286)/2</f>
        <v>5.8</v>
      </c>
      <c r="AB286">
        <f>('Daily KBOS (2022-3)'!AL286+'Daily KBED (2022-3)'!AL286)/2</f>
        <v>6.3000000000000007</v>
      </c>
      <c r="AC286">
        <f>('Daily KBOS (2022-3)'!AM286+'Daily KBED (2022-3)'!AM286)/2</f>
        <v>6.8000000000000007</v>
      </c>
      <c r="AD286">
        <f>('Daily KBOS (2022-3)'!AN286+'Daily KBED (2022-3)'!AN286)/2</f>
        <v>7.35</v>
      </c>
      <c r="AE286">
        <f>('Daily KBOS (2022-3)'!AO286+'Daily KBED (2022-3)'!AO286)/2</f>
        <v>7.9</v>
      </c>
      <c r="AF286">
        <f>('Daily KBOS (2022-3)'!AP286+'Daily KBED (2022-3)'!AP286)/2</f>
        <v>8.5</v>
      </c>
      <c r="AG286">
        <f>('Daily KBOS (2022-3)'!AQ286+'Daily KBED (2022-3)'!AQ286)/2</f>
        <v>9.15</v>
      </c>
      <c r="AH286">
        <f>('Daily KBOS (2022-3)'!AR286+'Daily KBED (2022-3)'!AR286)/2</f>
        <v>9.8000000000000007</v>
      </c>
    </row>
    <row r="287" spans="1:34" x14ac:dyDescent="0.25">
      <c r="A287" s="1">
        <v>45053</v>
      </c>
      <c r="B287">
        <f>('Daily KBOS (2022-3)'!B287+'Daily KBED (2022-3)'!B287)/2</f>
        <v>0</v>
      </c>
      <c r="C287">
        <f>('Daily KBOS (2022-3)'!C287+'Daily KBED (2022-3)'!C287)/2</f>
        <v>0</v>
      </c>
      <c r="D287">
        <f>('Daily KBOS (2022-3)'!D287+'Daily KBED (2022-3)'!D287)/2</f>
        <v>0</v>
      </c>
      <c r="E287">
        <f>('Daily KBOS (2022-3)'!E287+'Daily KBED (2022-3)'!E287)/2</f>
        <v>0</v>
      </c>
      <c r="F287">
        <f>('Daily KBOS (2022-3)'!F287+'Daily KBED (2022-3)'!F287)/2</f>
        <v>0</v>
      </c>
      <c r="G287">
        <f>('Daily KBOS (2022-3)'!G287+'Daily KBED (2022-3)'!G287)/2</f>
        <v>0</v>
      </c>
      <c r="H287">
        <f>('Daily KBOS (2022-3)'!H287+'Daily KBED (2022-3)'!H287)/2</f>
        <v>0</v>
      </c>
      <c r="I287">
        <f>('Daily KBOS (2022-3)'!I287+'Daily KBED (2022-3)'!I287)/2</f>
        <v>0</v>
      </c>
      <c r="J287">
        <f>('Daily KBOS (2022-3)'!J287+'Daily KBED (2022-3)'!J287)/2</f>
        <v>0</v>
      </c>
      <c r="K287">
        <f>('Daily KBOS (2022-3)'!K287+'Daily KBED (2022-3)'!K287)/2</f>
        <v>0.05</v>
      </c>
      <c r="L287">
        <f>('Daily KBOS (2022-3)'!L287+'Daily KBED (2022-3)'!L287)/2</f>
        <v>0.1</v>
      </c>
      <c r="M287">
        <f>('Daily KBOS (2022-3)'!M287+'Daily KBED (2022-3)'!M287)/2</f>
        <v>0.15</v>
      </c>
      <c r="N287">
        <f>('Daily KBOS (2022-3)'!N287+'Daily KBED (2022-3)'!N287)/2</f>
        <v>0.25</v>
      </c>
      <c r="O287">
        <f>('Daily KBOS (2022-3)'!T287+'Daily KBED (2022-3)'!T287)/2</f>
        <v>0.35</v>
      </c>
      <c r="P287">
        <f>('Daily KBOS (2022-3)'!U287+'Daily KBED (2022-3)'!U287)/2</f>
        <v>0.45</v>
      </c>
      <c r="Q287">
        <f>('Daily KBOS (2022-3)'!V287+'Daily KBED (2022-3)'!V287)/2</f>
        <v>0.55000000000000004</v>
      </c>
      <c r="R287">
        <f>('Daily KBOS (2022-3)'!W287+'Daily KBED (2022-3)'!W287)/2</f>
        <v>0.7</v>
      </c>
      <c r="S287">
        <f>('Daily KBOS (2022-3)'!X287+'Daily KBED (2022-3)'!X287)/2</f>
        <v>0.85</v>
      </c>
      <c r="T287">
        <f>('Daily KBOS (2022-3)'!Y287+'Daily KBED (2022-3)'!Y287)/2</f>
        <v>1</v>
      </c>
      <c r="U287">
        <f>('Daily KBOS (2022-3)'!Z287+'Daily KBED (2022-3)'!Z287)/2</f>
        <v>1.1499999999999999</v>
      </c>
      <c r="V287">
        <f>('Daily KBOS (2022-3)'!AA287+'Daily KBED (2022-3)'!AA287)/2</f>
        <v>1.3</v>
      </c>
      <c r="W287">
        <f>('Daily KBOS (2022-3)'!AG287+'Daily KBED (2022-3)'!AG287)/2</f>
        <v>1.55</v>
      </c>
      <c r="X287">
        <f>('Daily KBOS (2022-3)'!AH287+'Daily KBED (2022-3)'!AH287)/2</f>
        <v>1.8</v>
      </c>
      <c r="Y287">
        <f>('Daily KBOS (2022-3)'!AI287+'Daily KBED (2022-3)'!AI287)/2</f>
        <v>2.0499999999999998</v>
      </c>
      <c r="Z287">
        <f>('Daily KBOS (2022-3)'!AJ287+'Daily KBED (2022-3)'!AJ287)/2</f>
        <v>2.4</v>
      </c>
      <c r="AA287">
        <f>('Daily KBOS (2022-3)'!AK287+'Daily KBED (2022-3)'!AK287)/2</f>
        <v>2.7</v>
      </c>
      <c r="AB287">
        <f>('Daily KBOS (2022-3)'!AL287+'Daily KBED (2022-3)'!AL287)/2</f>
        <v>3.0999999999999996</v>
      </c>
      <c r="AC287">
        <f>('Daily KBOS (2022-3)'!AM287+'Daily KBED (2022-3)'!AM287)/2</f>
        <v>3.5</v>
      </c>
      <c r="AD287">
        <f>('Daily KBOS (2022-3)'!AN287+'Daily KBED (2022-3)'!AN287)/2</f>
        <v>3.85</v>
      </c>
      <c r="AE287">
        <f>('Daily KBOS (2022-3)'!AO287+'Daily KBED (2022-3)'!AO287)/2</f>
        <v>4.3499999999999996</v>
      </c>
      <c r="AF287">
        <f>('Daily KBOS (2022-3)'!AP287+'Daily KBED (2022-3)'!AP287)/2</f>
        <v>4.8000000000000007</v>
      </c>
      <c r="AG287">
        <f>('Daily KBOS (2022-3)'!AQ287+'Daily KBED (2022-3)'!AQ287)/2</f>
        <v>5.35</v>
      </c>
      <c r="AH287">
        <f>('Daily KBOS (2022-3)'!AR287+'Daily KBED (2022-3)'!AR287)/2</f>
        <v>5.85</v>
      </c>
    </row>
    <row r="288" spans="1:34" x14ac:dyDescent="0.25">
      <c r="A288" s="1">
        <v>45054</v>
      </c>
      <c r="B288">
        <f>('Daily KBOS (2022-3)'!B288+'Daily KBED (2022-3)'!B288)/2</f>
        <v>0</v>
      </c>
      <c r="C288">
        <f>('Daily KBOS (2022-3)'!C288+'Daily KBED (2022-3)'!C288)/2</f>
        <v>0</v>
      </c>
      <c r="D288">
        <f>('Daily KBOS (2022-3)'!D288+'Daily KBED (2022-3)'!D288)/2</f>
        <v>0</v>
      </c>
      <c r="E288">
        <f>('Daily KBOS (2022-3)'!E288+'Daily KBED (2022-3)'!E288)/2</f>
        <v>0</v>
      </c>
      <c r="F288">
        <f>('Daily KBOS (2022-3)'!F288+'Daily KBED (2022-3)'!F288)/2</f>
        <v>0</v>
      </c>
      <c r="G288">
        <f>('Daily KBOS (2022-3)'!G288+'Daily KBED (2022-3)'!G288)/2</f>
        <v>0</v>
      </c>
      <c r="H288">
        <f>('Daily KBOS (2022-3)'!H288+'Daily KBED (2022-3)'!H288)/2</f>
        <v>0</v>
      </c>
      <c r="I288">
        <f>('Daily KBOS (2022-3)'!I288+'Daily KBED (2022-3)'!I288)/2</f>
        <v>0</v>
      </c>
      <c r="J288">
        <f>('Daily KBOS (2022-3)'!J288+'Daily KBED (2022-3)'!J288)/2</f>
        <v>0</v>
      </c>
      <c r="K288">
        <f>('Daily KBOS (2022-3)'!K288+'Daily KBED (2022-3)'!K288)/2</f>
        <v>0</v>
      </c>
      <c r="L288">
        <f>('Daily KBOS (2022-3)'!L288+'Daily KBED (2022-3)'!L288)/2</f>
        <v>0</v>
      </c>
      <c r="M288">
        <f>('Daily KBOS (2022-3)'!M288+'Daily KBED (2022-3)'!M288)/2</f>
        <v>0</v>
      </c>
      <c r="N288">
        <f>('Daily KBOS (2022-3)'!N288+'Daily KBED (2022-3)'!N288)/2</f>
        <v>0.05</v>
      </c>
      <c r="O288">
        <f>('Daily KBOS (2022-3)'!T288+'Daily KBED (2022-3)'!T288)/2</f>
        <v>0.05</v>
      </c>
      <c r="P288">
        <f>('Daily KBOS (2022-3)'!U288+'Daily KBED (2022-3)'!U288)/2</f>
        <v>0.05</v>
      </c>
      <c r="Q288">
        <f>('Daily KBOS (2022-3)'!V288+'Daily KBED (2022-3)'!V288)/2</f>
        <v>0.1</v>
      </c>
      <c r="R288">
        <f>('Daily KBOS (2022-3)'!W288+'Daily KBED (2022-3)'!W288)/2</f>
        <v>0.15</v>
      </c>
      <c r="S288">
        <f>('Daily KBOS (2022-3)'!X288+'Daily KBED (2022-3)'!X288)/2</f>
        <v>0.25</v>
      </c>
      <c r="T288">
        <f>('Daily KBOS (2022-3)'!Y288+'Daily KBED (2022-3)'!Y288)/2</f>
        <v>0.4</v>
      </c>
      <c r="U288">
        <f>('Daily KBOS (2022-3)'!Z288+'Daily KBED (2022-3)'!Z288)/2</f>
        <v>0.55000000000000004</v>
      </c>
      <c r="V288">
        <f>('Daily KBOS (2022-3)'!AA288+'Daily KBED (2022-3)'!AA288)/2</f>
        <v>0.8</v>
      </c>
      <c r="W288">
        <f>('Daily KBOS (2022-3)'!AG288+'Daily KBED (2022-3)'!AG288)/2</f>
        <v>1</v>
      </c>
      <c r="X288">
        <f>('Daily KBOS (2022-3)'!AH288+'Daily KBED (2022-3)'!AH288)/2</f>
        <v>1.35</v>
      </c>
      <c r="Y288">
        <f>('Daily KBOS (2022-3)'!AI288+'Daily KBED (2022-3)'!AI288)/2</f>
        <v>1.7</v>
      </c>
      <c r="Z288">
        <f>('Daily KBOS (2022-3)'!AJ288+'Daily KBED (2022-3)'!AJ288)/2</f>
        <v>2.1</v>
      </c>
      <c r="AA288">
        <f>('Daily KBOS (2022-3)'!AK288+'Daily KBED (2022-3)'!AK288)/2</f>
        <v>2.5499999999999998</v>
      </c>
      <c r="AB288">
        <f>('Daily KBOS (2022-3)'!AL288+'Daily KBED (2022-3)'!AL288)/2</f>
        <v>3.05</v>
      </c>
      <c r="AC288">
        <f>('Daily KBOS (2022-3)'!AM288+'Daily KBED (2022-3)'!AM288)/2</f>
        <v>3.6</v>
      </c>
      <c r="AD288">
        <f>('Daily KBOS (2022-3)'!AN288+'Daily KBED (2022-3)'!AN288)/2</f>
        <v>4.2</v>
      </c>
      <c r="AE288">
        <f>('Daily KBOS (2022-3)'!AO288+'Daily KBED (2022-3)'!AO288)/2</f>
        <v>4.8000000000000007</v>
      </c>
      <c r="AF288">
        <f>('Daily KBOS (2022-3)'!AP288+'Daily KBED (2022-3)'!AP288)/2</f>
        <v>5.4</v>
      </c>
      <c r="AG288">
        <f>('Daily KBOS (2022-3)'!AQ288+'Daily KBED (2022-3)'!AQ288)/2</f>
        <v>6.0500000000000007</v>
      </c>
      <c r="AH288">
        <f>('Daily KBOS (2022-3)'!AR288+'Daily KBED (2022-3)'!AR288)/2</f>
        <v>6.75</v>
      </c>
    </row>
    <row r="289" spans="1:34" x14ac:dyDescent="0.25">
      <c r="A289" s="1">
        <v>45055</v>
      </c>
      <c r="B289">
        <f>('Daily KBOS (2022-3)'!B289+'Daily KBED (2022-3)'!B289)/2</f>
        <v>0</v>
      </c>
      <c r="C289">
        <f>('Daily KBOS (2022-3)'!C289+'Daily KBED (2022-3)'!C289)/2</f>
        <v>0.05</v>
      </c>
      <c r="D289">
        <f>('Daily KBOS (2022-3)'!D289+'Daily KBED (2022-3)'!D289)/2</f>
        <v>0.1</v>
      </c>
      <c r="E289">
        <f>('Daily KBOS (2022-3)'!E289+'Daily KBED (2022-3)'!E289)/2</f>
        <v>0.15</v>
      </c>
      <c r="F289">
        <f>('Daily KBOS (2022-3)'!F289+'Daily KBED (2022-3)'!F289)/2</f>
        <v>0.25</v>
      </c>
      <c r="G289">
        <f>('Daily KBOS (2022-3)'!G289+'Daily KBED (2022-3)'!G289)/2</f>
        <v>0.4</v>
      </c>
      <c r="H289">
        <f>('Daily KBOS (2022-3)'!H289+'Daily KBED (2022-3)'!H289)/2</f>
        <v>0.55000000000000004</v>
      </c>
      <c r="I289">
        <f>('Daily KBOS (2022-3)'!I289+'Daily KBED (2022-3)'!I289)/2</f>
        <v>0.7</v>
      </c>
      <c r="J289">
        <f>('Daily KBOS (2022-3)'!J289+'Daily KBED (2022-3)'!J289)/2</f>
        <v>0.9</v>
      </c>
      <c r="K289">
        <f>('Daily KBOS (2022-3)'!K289+'Daily KBED (2022-3)'!K289)/2</f>
        <v>1.1499999999999999</v>
      </c>
      <c r="L289">
        <f>('Daily KBOS (2022-3)'!L289+'Daily KBED (2022-3)'!L289)/2</f>
        <v>1.35</v>
      </c>
      <c r="M289">
        <f>('Daily KBOS (2022-3)'!M289+'Daily KBED (2022-3)'!M289)/2</f>
        <v>1.6</v>
      </c>
      <c r="N289">
        <f>('Daily KBOS (2022-3)'!N289+'Daily KBED (2022-3)'!N289)/2</f>
        <v>1.8</v>
      </c>
      <c r="O289">
        <f>('Daily KBOS (2022-3)'!T289+'Daily KBED (2022-3)'!T289)/2</f>
        <v>2.15</v>
      </c>
      <c r="P289">
        <f>('Daily KBOS (2022-3)'!U289+'Daily KBED (2022-3)'!U289)/2</f>
        <v>2.5500000000000003</v>
      </c>
      <c r="Q289">
        <f>('Daily KBOS (2022-3)'!V289+'Daily KBED (2022-3)'!V289)/2</f>
        <v>3.1</v>
      </c>
      <c r="R289">
        <f>('Daily KBOS (2022-3)'!W289+'Daily KBED (2022-3)'!W289)/2</f>
        <v>3.65</v>
      </c>
      <c r="S289">
        <f>('Daily KBOS (2022-3)'!X289+'Daily KBED (2022-3)'!X289)/2</f>
        <v>4.45</v>
      </c>
      <c r="T289">
        <f>('Daily KBOS (2022-3)'!Y289+'Daily KBED (2022-3)'!Y289)/2</f>
        <v>5.25</v>
      </c>
      <c r="U289">
        <f>('Daily KBOS (2022-3)'!Z289+'Daily KBED (2022-3)'!Z289)/2</f>
        <v>6.1</v>
      </c>
      <c r="V289">
        <f>('Daily KBOS (2022-3)'!AA289+'Daily KBED (2022-3)'!AA289)/2</f>
        <v>6.95</v>
      </c>
      <c r="W289">
        <f>('Daily KBOS (2022-3)'!AG289+'Daily KBED (2022-3)'!AG289)/2</f>
        <v>7.8500000000000005</v>
      </c>
      <c r="X289">
        <f>('Daily KBOS (2022-3)'!AH289+'Daily KBED (2022-3)'!AH289)/2</f>
        <v>8.8000000000000007</v>
      </c>
      <c r="Y289">
        <f>('Daily KBOS (2022-3)'!AI289+'Daily KBED (2022-3)'!AI289)/2</f>
        <v>9.8000000000000007</v>
      </c>
      <c r="Z289">
        <f>('Daily KBOS (2022-3)'!AJ289+'Daily KBED (2022-3)'!AJ289)/2</f>
        <v>10.8</v>
      </c>
      <c r="AA289">
        <f>('Daily KBOS (2022-3)'!AK289+'Daily KBED (2022-3)'!AK289)/2</f>
        <v>11.8</v>
      </c>
      <c r="AB289">
        <f>('Daily KBOS (2022-3)'!AL289+'Daily KBED (2022-3)'!AL289)/2</f>
        <v>12.8</v>
      </c>
      <c r="AC289">
        <f>('Daily KBOS (2022-3)'!AM289+'Daily KBED (2022-3)'!AM289)/2</f>
        <v>13.8</v>
      </c>
      <c r="AD289">
        <f>('Daily KBOS (2022-3)'!AN289+'Daily KBED (2022-3)'!AN289)/2</f>
        <v>14.8</v>
      </c>
      <c r="AE289">
        <f>('Daily KBOS (2022-3)'!AO289+'Daily KBED (2022-3)'!AO289)/2</f>
        <v>15.8</v>
      </c>
      <c r="AF289">
        <f>('Daily KBOS (2022-3)'!AP289+'Daily KBED (2022-3)'!AP289)/2</f>
        <v>16.8</v>
      </c>
      <c r="AG289">
        <f>('Daily KBOS (2022-3)'!AQ289+'Daily KBED (2022-3)'!AQ289)/2</f>
        <v>17.799999999999997</v>
      </c>
      <c r="AH289">
        <f>('Daily KBOS (2022-3)'!AR289+'Daily KBED (2022-3)'!AR289)/2</f>
        <v>18.799999999999997</v>
      </c>
    </row>
    <row r="290" spans="1:34" x14ac:dyDescent="0.25">
      <c r="A290" s="1">
        <v>45056</v>
      </c>
      <c r="B290">
        <f>('Daily KBOS (2022-3)'!B290+'Daily KBED (2022-3)'!B290)/2</f>
        <v>0.15</v>
      </c>
      <c r="C290">
        <f>('Daily KBOS (2022-3)'!C290+'Daily KBED (2022-3)'!C290)/2</f>
        <v>0.25</v>
      </c>
      <c r="D290">
        <f>('Daily KBOS (2022-3)'!D290+'Daily KBED (2022-3)'!D290)/2</f>
        <v>0.35</v>
      </c>
      <c r="E290">
        <f>('Daily KBOS (2022-3)'!E290+'Daily KBED (2022-3)'!E290)/2</f>
        <v>0.5</v>
      </c>
      <c r="F290">
        <f>('Daily KBOS (2022-3)'!F290+'Daily KBED (2022-3)'!F290)/2</f>
        <v>0.65</v>
      </c>
      <c r="G290">
        <f>('Daily KBOS (2022-3)'!G290+'Daily KBED (2022-3)'!G290)/2</f>
        <v>0.8</v>
      </c>
      <c r="H290">
        <f>('Daily KBOS (2022-3)'!H290+'Daily KBED (2022-3)'!H290)/2</f>
        <v>0.95</v>
      </c>
      <c r="I290">
        <f>('Daily KBOS (2022-3)'!I290+'Daily KBED (2022-3)'!I290)/2</f>
        <v>1.1000000000000001</v>
      </c>
      <c r="J290">
        <f>('Daily KBOS (2022-3)'!J290+'Daily KBED (2022-3)'!J290)/2</f>
        <v>1.25</v>
      </c>
      <c r="K290">
        <f>('Daily KBOS (2022-3)'!K290+'Daily KBED (2022-3)'!K290)/2</f>
        <v>1.4</v>
      </c>
      <c r="L290">
        <f>('Daily KBOS (2022-3)'!L290+'Daily KBED (2022-3)'!L290)/2</f>
        <v>1.55</v>
      </c>
      <c r="M290">
        <f>('Daily KBOS (2022-3)'!M290+'Daily KBED (2022-3)'!M290)/2</f>
        <v>1.8</v>
      </c>
      <c r="N290">
        <f>('Daily KBOS (2022-3)'!N290+'Daily KBED (2022-3)'!N290)/2</f>
        <v>2.0499999999999998</v>
      </c>
      <c r="O290">
        <f>('Daily KBOS (2022-3)'!T290+'Daily KBED (2022-3)'!T290)/2</f>
        <v>2.2999999999999998</v>
      </c>
      <c r="P290">
        <f>('Daily KBOS (2022-3)'!U290+'Daily KBED (2022-3)'!U290)/2</f>
        <v>2.65</v>
      </c>
      <c r="Q290">
        <f>('Daily KBOS (2022-3)'!V290+'Daily KBED (2022-3)'!V290)/2</f>
        <v>2.95</v>
      </c>
      <c r="R290">
        <f>('Daily KBOS (2022-3)'!W290+'Daily KBED (2022-3)'!W290)/2</f>
        <v>3.35</v>
      </c>
      <c r="S290">
        <f>('Daily KBOS (2022-3)'!X290+'Daily KBED (2022-3)'!X290)/2</f>
        <v>3.65</v>
      </c>
      <c r="T290">
        <f>('Daily KBOS (2022-3)'!Y290+'Daily KBED (2022-3)'!Y290)/2</f>
        <v>4</v>
      </c>
      <c r="U290">
        <f>('Daily KBOS (2022-3)'!Z290+'Daily KBED (2022-3)'!Z290)/2</f>
        <v>4.4000000000000004</v>
      </c>
      <c r="V290">
        <f>('Daily KBOS (2022-3)'!AA290+'Daily KBED (2022-3)'!AA290)/2</f>
        <v>4.8</v>
      </c>
      <c r="W290">
        <f>('Daily KBOS (2022-3)'!AG290+'Daily KBED (2022-3)'!AG290)/2</f>
        <v>5.15</v>
      </c>
      <c r="X290">
        <f>('Daily KBOS (2022-3)'!AH290+'Daily KBED (2022-3)'!AH290)/2</f>
        <v>5.6</v>
      </c>
      <c r="Y290">
        <f>('Daily KBOS (2022-3)'!AI290+'Daily KBED (2022-3)'!AI290)/2</f>
        <v>6.05</v>
      </c>
      <c r="Z290">
        <f>('Daily KBOS (2022-3)'!AJ290+'Daily KBED (2022-3)'!AJ290)/2</f>
        <v>6.5</v>
      </c>
      <c r="AA290">
        <f>('Daily KBOS (2022-3)'!AK290+'Daily KBED (2022-3)'!AK290)/2</f>
        <v>7</v>
      </c>
      <c r="AB290">
        <f>('Daily KBOS (2022-3)'!AL290+'Daily KBED (2022-3)'!AL290)/2</f>
        <v>7.5</v>
      </c>
      <c r="AC290">
        <f>('Daily KBOS (2022-3)'!AM290+'Daily KBED (2022-3)'!AM290)/2</f>
        <v>8.1000000000000014</v>
      </c>
      <c r="AD290">
        <f>('Daily KBOS (2022-3)'!AN290+'Daily KBED (2022-3)'!AN290)/2</f>
        <v>8.6999999999999993</v>
      </c>
      <c r="AE290">
        <f>('Daily KBOS (2022-3)'!AO290+'Daily KBED (2022-3)'!AO290)/2</f>
        <v>9.3000000000000007</v>
      </c>
      <c r="AF290">
        <f>('Daily KBOS (2022-3)'!AP290+'Daily KBED (2022-3)'!AP290)/2</f>
        <v>9.9499999999999993</v>
      </c>
      <c r="AG290">
        <f>('Daily KBOS (2022-3)'!AQ290+'Daily KBED (2022-3)'!AQ290)/2</f>
        <v>10.7</v>
      </c>
      <c r="AH290">
        <f>('Daily KBOS (2022-3)'!AR290+'Daily KBED (2022-3)'!AR290)/2</f>
        <v>11.4</v>
      </c>
    </row>
    <row r="291" spans="1:34" x14ac:dyDescent="0.25">
      <c r="A291" s="1">
        <v>45057</v>
      </c>
      <c r="B291">
        <f>('Daily KBOS (2022-3)'!B291+'Daily KBED (2022-3)'!B291)/2</f>
        <v>0</v>
      </c>
      <c r="C291">
        <f>('Daily KBOS (2022-3)'!C291+'Daily KBED (2022-3)'!C291)/2</f>
        <v>0</v>
      </c>
      <c r="D291">
        <f>('Daily KBOS (2022-3)'!D291+'Daily KBED (2022-3)'!D291)/2</f>
        <v>0</v>
      </c>
      <c r="E291">
        <f>('Daily KBOS (2022-3)'!E291+'Daily KBED (2022-3)'!E291)/2</f>
        <v>0</v>
      </c>
      <c r="F291">
        <f>('Daily KBOS (2022-3)'!F291+'Daily KBED (2022-3)'!F291)/2</f>
        <v>0</v>
      </c>
      <c r="G291">
        <f>('Daily KBOS (2022-3)'!G291+'Daily KBED (2022-3)'!G291)/2</f>
        <v>0</v>
      </c>
      <c r="H291">
        <f>('Daily KBOS (2022-3)'!H291+'Daily KBED (2022-3)'!H291)/2</f>
        <v>0</v>
      </c>
      <c r="I291">
        <f>('Daily KBOS (2022-3)'!I291+'Daily KBED (2022-3)'!I291)/2</f>
        <v>0</v>
      </c>
      <c r="J291">
        <f>('Daily KBOS (2022-3)'!J291+'Daily KBED (2022-3)'!J291)/2</f>
        <v>0.05</v>
      </c>
      <c r="K291">
        <f>('Daily KBOS (2022-3)'!K291+'Daily KBED (2022-3)'!K291)/2</f>
        <v>0.05</v>
      </c>
      <c r="L291">
        <f>('Daily KBOS (2022-3)'!L291+'Daily KBED (2022-3)'!L291)/2</f>
        <v>0.15</v>
      </c>
      <c r="M291">
        <f>('Daily KBOS (2022-3)'!M291+'Daily KBED (2022-3)'!M291)/2</f>
        <v>0.2</v>
      </c>
      <c r="N291">
        <f>('Daily KBOS (2022-3)'!N291+'Daily KBED (2022-3)'!N291)/2</f>
        <v>0.25</v>
      </c>
      <c r="O291">
        <f>('Daily KBOS (2022-3)'!T291+'Daily KBED (2022-3)'!T291)/2</f>
        <v>0.35</v>
      </c>
      <c r="P291">
        <f>('Daily KBOS (2022-3)'!U291+'Daily KBED (2022-3)'!U291)/2</f>
        <v>0.45</v>
      </c>
      <c r="Q291">
        <f>('Daily KBOS (2022-3)'!V291+'Daily KBED (2022-3)'!V291)/2</f>
        <v>0.55000000000000004</v>
      </c>
      <c r="R291">
        <f>('Daily KBOS (2022-3)'!W291+'Daily KBED (2022-3)'!W291)/2</f>
        <v>0.7</v>
      </c>
      <c r="S291">
        <f>('Daily KBOS (2022-3)'!X291+'Daily KBED (2022-3)'!X291)/2</f>
        <v>0.8</v>
      </c>
      <c r="T291">
        <f>('Daily KBOS (2022-3)'!Y291+'Daily KBED (2022-3)'!Y291)/2</f>
        <v>0.95</v>
      </c>
      <c r="U291">
        <f>('Daily KBOS (2022-3)'!Z291+'Daily KBED (2022-3)'!Z291)/2</f>
        <v>1.1499999999999999</v>
      </c>
      <c r="V291">
        <f>('Daily KBOS (2022-3)'!AA291+'Daily KBED (2022-3)'!AA291)/2</f>
        <v>1.3</v>
      </c>
      <c r="W291">
        <f>('Daily KBOS (2022-3)'!AG291+'Daily KBED (2022-3)'!AG291)/2</f>
        <v>1.55</v>
      </c>
      <c r="X291">
        <f>('Daily KBOS (2022-3)'!AH291+'Daily KBED (2022-3)'!AH291)/2</f>
        <v>1.8499999999999999</v>
      </c>
      <c r="Y291">
        <f>('Daily KBOS (2022-3)'!AI291+'Daily KBED (2022-3)'!AI291)/2</f>
        <v>2.15</v>
      </c>
      <c r="Z291">
        <f>('Daily KBOS (2022-3)'!AJ291+'Daily KBED (2022-3)'!AJ291)/2</f>
        <v>2.5</v>
      </c>
      <c r="AA291">
        <f>('Daily KBOS (2022-3)'!AK291+'Daily KBED (2022-3)'!AK291)/2</f>
        <v>2.9</v>
      </c>
      <c r="AB291">
        <f>('Daily KBOS (2022-3)'!AL291+'Daily KBED (2022-3)'!AL291)/2</f>
        <v>3.3</v>
      </c>
      <c r="AC291">
        <f>('Daily KBOS (2022-3)'!AM291+'Daily KBED (2022-3)'!AM291)/2</f>
        <v>3.75</v>
      </c>
      <c r="AD291">
        <f>('Daily KBOS (2022-3)'!AN291+'Daily KBED (2022-3)'!AN291)/2</f>
        <v>4.3499999999999996</v>
      </c>
      <c r="AE291">
        <f>('Daily KBOS (2022-3)'!AO291+'Daily KBED (2022-3)'!AO291)/2</f>
        <v>4.9000000000000004</v>
      </c>
      <c r="AF291">
        <f>('Daily KBOS (2022-3)'!AP291+'Daily KBED (2022-3)'!AP291)/2</f>
        <v>5.5</v>
      </c>
      <c r="AG291">
        <f>('Daily KBOS (2022-3)'!AQ291+'Daily KBED (2022-3)'!AQ291)/2</f>
        <v>6.15</v>
      </c>
      <c r="AH291">
        <f>('Daily KBOS (2022-3)'!AR291+'Daily KBED (2022-3)'!AR291)/2</f>
        <v>6.75</v>
      </c>
    </row>
    <row r="292" spans="1:34" x14ac:dyDescent="0.25">
      <c r="A292" s="1">
        <v>45058</v>
      </c>
      <c r="B292">
        <f>('Daily KBOS (2022-3)'!B292+'Daily KBED (2022-3)'!B292)/2</f>
        <v>0</v>
      </c>
      <c r="C292">
        <f>('Daily KBOS (2022-3)'!C292+'Daily KBED (2022-3)'!C292)/2</f>
        <v>0</v>
      </c>
      <c r="D292">
        <f>('Daily KBOS (2022-3)'!D292+'Daily KBED (2022-3)'!D292)/2</f>
        <v>0</v>
      </c>
      <c r="E292">
        <f>('Daily KBOS (2022-3)'!E292+'Daily KBED (2022-3)'!E292)/2</f>
        <v>0</v>
      </c>
      <c r="F292">
        <f>('Daily KBOS (2022-3)'!F292+'Daily KBED (2022-3)'!F292)/2</f>
        <v>0</v>
      </c>
      <c r="G292">
        <f>('Daily KBOS (2022-3)'!G292+'Daily KBED (2022-3)'!G292)/2</f>
        <v>0</v>
      </c>
      <c r="H292">
        <f>('Daily KBOS (2022-3)'!H292+'Daily KBED (2022-3)'!H292)/2</f>
        <v>0</v>
      </c>
      <c r="I292">
        <f>('Daily KBOS (2022-3)'!I292+'Daily KBED (2022-3)'!I292)/2</f>
        <v>0</v>
      </c>
      <c r="J292">
        <f>('Daily KBOS (2022-3)'!J292+'Daily KBED (2022-3)'!J292)/2</f>
        <v>0</v>
      </c>
      <c r="K292">
        <f>('Daily KBOS (2022-3)'!K292+'Daily KBED (2022-3)'!K292)/2</f>
        <v>0</v>
      </c>
      <c r="L292">
        <f>('Daily KBOS (2022-3)'!L292+'Daily KBED (2022-3)'!L292)/2</f>
        <v>0</v>
      </c>
      <c r="M292">
        <f>('Daily KBOS (2022-3)'!M292+'Daily KBED (2022-3)'!M292)/2</f>
        <v>0</v>
      </c>
      <c r="N292">
        <f>('Daily KBOS (2022-3)'!N292+'Daily KBED (2022-3)'!N292)/2</f>
        <v>0.05</v>
      </c>
      <c r="O292">
        <f>('Daily KBOS (2022-3)'!T292+'Daily KBED (2022-3)'!T292)/2</f>
        <v>0.15</v>
      </c>
      <c r="P292">
        <f>('Daily KBOS (2022-3)'!U292+'Daily KBED (2022-3)'!U292)/2</f>
        <v>0.25</v>
      </c>
      <c r="Q292">
        <f>('Daily KBOS (2022-3)'!V292+'Daily KBED (2022-3)'!V292)/2</f>
        <v>0.4</v>
      </c>
      <c r="R292">
        <f>('Daily KBOS (2022-3)'!W292+'Daily KBED (2022-3)'!W292)/2</f>
        <v>0.5</v>
      </c>
      <c r="S292">
        <f>('Daily KBOS (2022-3)'!X292+'Daily KBED (2022-3)'!X292)/2</f>
        <v>0.65</v>
      </c>
      <c r="T292">
        <f>('Daily KBOS (2022-3)'!Y292+'Daily KBED (2022-3)'!Y292)/2</f>
        <v>0.8</v>
      </c>
      <c r="U292">
        <f>('Daily KBOS (2022-3)'!Z292+'Daily KBED (2022-3)'!Z292)/2</f>
        <v>0.95</v>
      </c>
      <c r="V292">
        <f>('Daily KBOS (2022-3)'!AA292+'Daily KBED (2022-3)'!AA292)/2</f>
        <v>1.1000000000000001</v>
      </c>
      <c r="W292">
        <f>('Daily KBOS (2022-3)'!AG292+'Daily KBED (2022-3)'!AG292)/2</f>
        <v>1.3</v>
      </c>
      <c r="X292">
        <f>('Daily KBOS (2022-3)'!AH292+'Daily KBED (2022-3)'!AH292)/2</f>
        <v>1.5</v>
      </c>
      <c r="Y292">
        <f>('Daily KBOS (2022-3)'!AI292+'Daily KBED (2022-3)'!AI292)/2</f>
        <v>1.7999999999999998</v>
      </c>
      <c r="Z292">
        <f>('Daily KBOS (2022-3)'!AJ292+'Daily KBED (2022-3)'!AJ292)/2</f>
        <v>2.1</v>
      </c>
      <c r="AA292">
        <f>('Daily KBOS (2022-3)'!AK292+'Daily KBED (2022-3)'!AK292)/2</f>
        <v>2.4</v>
      </c>
      <c r="AB292">
        <f>('Daily KBOS (2022-3)'!AL292+'Daily KBED (2022-3)'!AL292)/2</f>
        <v>2.8</v>
      </c>
      <c r="AC292">
        <f>('Daily KBOS (2022-3)'!AM292+'Daily KBED (2022-3)'!AM292)/2</f>
        <v>3.15</v>
      </c>
      <c r="AD292">
        <f>('Daily KBOS (2022-3)'!AN292+'Daily KBED (2022-3)'!AN292)/2</f>
        <v>3.5999999999999996</v>
      </c>
      <c r="AE292">
        <f>('Daily KBOS (2022-3)'!AO292+'Daily KBED (2022-3)'!AO292)/2</f>
        <v>4</v>
      </c>
      <c r="AF292">
        <f>('Daily KBOS (2022-3)'!AP292+'Daily KBED (2022-3)'!AP292)/2</f>
        <v>4.4499999999999993</v>
      </c>
      <c r="AG292">
        <f>('Daily KBOS (2022-3)'!AQ292+'Daily KBED (2022-3)'!AQ292)/2</f>
        <v>4.9000000000000004</v>
      </c>
      <c r="AH292">
        <f>('Daily KBOS (2022-3)'!AR292+'Daily KBED (2022-3)'!AR292)/2</f>
        <v>5.45</v>
      </c>
    </row>
    <row r="293" spans="1:34" x14ac:dyDescent="0.25">
      <c r="A293" s="1">
        <v>45059</v>
      </c>
      <c r="B293">
        <f>('Daily KBOS (2022-3)'!B293+'Daily KBED (2022-3)'!B293)/2</f>
        <v>0</v>
      </c>
      <c r="C293">
        <f>('Daily KBOS (2022-3)'!C293+'Daily KBED (2022-3)'!C293)/2</f>
        <v>0</v>
      </c>
      <c r="D293">
        <f>('Daily KBOS (2022-3)'!D293+'Daily KBED (2022-3)'!D293)/2</f>
        <v>0</v>
      </c>
      <c r="E293">
        <f>('Daily KBOS (2022-3)'!E293+'Daily KBED (2022-3)'!E293)/2</f>
        <v>0</v>
      </c>
      <c r="F293">
        <f>('Daily KBOS (2022-3)'!F293+'Daily KBED (2022-3)'!F293)/2</f>
        <v>0</v>
      </c>
      <c r="G293">
        <f>('Daily KBOS (2022-3)'!G293+'Daily KBED (2022-3)'!G293)/2</f>
        <v>0</v>
      </c>
      <c r="H293">
        <f>('Daily KBOS (2022-3)'!H293+'Daily KBED (2022-3)'!H293)/2</f>
        <v>0</v>
      </c>
      <c r="I293">
        <f>('Daily KBOS (2022-3)'!I293+'Daily KBED (2022-3)'!I293)/2</f>
        <v>0</v>
      </c>
      <c r="J293">
        <f>('Daily KBOS (2022-3)'!J293+'Daily KBED (2022-3)'!J293)/2</f>
        <v>0</v>
      </c>
      <c r="K293">
        <f>('Daily KBOS (2022-3)'!K293+'Daily KBED (2022-3)'!K293)/2</f>
        <v>0</v>
      </c>
      <c r="L293">
        <f>('Daily KBOS (2022-3)'!L293+'Daily KBED (2022-3)'!L293)/2</f>
        <v>0</v>
      </c>
      <c r="M293">
        <f>('Daily KBOS (2022-3)'!M293+'Daily KBED (2022-3)'!M293)/2</f>
        <v>0</v>
      </c>
      <c r="N293">
        <f>('Daily KBOS (2022-3)'!N293+'Daily KBED (2022-3)'!N293)/2</f>
        <v>0</v>
      </c>
      <c r="O293">
        <f>('Daily KBOS (2022-3)'!T293+'Daily KBED (2022-3)'!T293)/2</f>
        <v>0</v>
      </c>
      <c r="P293">
        <f>('Daily KBOS (2022-3)'!U293+'Daily KBED (2022-3)'!U293)/2</f>
        <v>0</v>
      </c>
      <c r="Q293">
        <f>('Daily KBOS (2022-3)'!V293+'Daily KBED (2022-3)'!V293)/2</f>
        <v>0</v>
      </c>
      <c r="R293">
        <f>('Daily KBOS (2022-3)'!W293+'Daily KBED (2022-3)'!W293)/2</f>
        <v>0</v>
      </c>
      <c r="S293">
        <f>('Daily KBOS (2022-3)'!X293+'Daily KBED (2022-3)'!X293)/2</f>
        <v>0.05</v>
      </c>
      <c r="T293">
        <f>('Daily KBOS (2022-3)'!Y293+'Daily KBED (2022-3)'!Y293)/2</f>
        <v>0.15</v>
      </c>
      <c r="U293">
        <f>('Daily KBOS (2022-3)'!Z293+'Daily KBED (2022-3)'!Z293)/2</f>
        <v>0.2</v>
      </c>
      <c r="V293">
        <f>('Daily KBOS (2022-3)'!AA293+'Daily KBED (2022-3)'!AA293)/2</f>
        <v>0.35</v>
      </c>
      <c r="W293">
        <f>('Daily KBOS (2022-3)'!AG293+'Daily KBED (2022-3)'!AG293)/2</f>
        <v>0.5</v>
      </c>
      <c r="X293">
        <f>('Daily KBOS (2022-3)'!AH293+'Daily KBED (2022-3)'!AH293)/2</f>
        <v>0.6</v>
      </c>
      <c r="Y293">
        <f>('Daily KBOS (2022-3)'!AI293+'Daily KBED (2022-3)'!AI293)/2</f>
        <v>0.8</v>
      </c>
      <c r="Z293">
        <f>('Daily KBOS (2022-3)'!AJ293+'Daily KBED (2022-3)'!AJ293)/2</f>
        <v>0.95</v>
      </c>
      <c r="AA293">
        <f>('Daily KBOS (2022-3)'!AK293+'Daily KBED (2022-3)'!AK293)/2</f>
        <v>1.1499999999999999</v>
      </c>
      <c r="AB293">
        <f>('Daily KBOS (2022-3)'!AL293+'Daily KBED (2022-3)'!AL293)/2</f>
        <v>1.35</v>
      </c>
      <c r="AC293">
        <f>('Daily KBOS (2022-3)'!AM293+'Daily KBED (2022-3)'!AM293)/2</f>
        <v>1.6</v>
      </c>
      <c r="AD293">
        <f>('Daily KBOS (2022-3)'!AN293+'Daily KBED (2022-3)'!AN293)/2</f>
        <v>1.85</v>
      </c>
      <c r="AE293">
        <f>('Daily KBOS (2022-3)'!AO293+'Daily KBED (2022-3)'!AO293)/2</f>
        <v>2.15</v>
      </c>
      <c r="AF293">
        <f>('Daily KBOS (2022-3)'!AP293+'Daily KBED (2022-3)'!AP293)/2</f>
        <v>2.5500000000000003</v>
      </c>
      <c r="AG293">
        <f>('Daily KBOS (2022-3)'!AQ293+'Daily KBED (2022-3)'!AQ293)/2</f>
        <v>2.95</v>
      </c>
      <c r="AH293">
        <f>('Daily KBOS (2022-3)'!AR293+'Daily KBED (2022-3)'!AR293)/2</f>
        <v>3.45</v>
      </c>
    </row>
    <row r="294" spans="1:34" x14ac:dyDescent="0.25">
      <c r="A294" s="1">
        <v>45060</v>
      </c>
      <c r="B294">
        <f>('Daily KBOS (2022-3)'!B294+'Daily KBED (2022-3)'!B294)/2</f>
        <v>0</v>
      </c>
      <c r="C294">
        <f>('Daily KBOS (2022-3)'!C294+'Daily KBED (2022-3)'!C294)/2</f>
        <v>0</v>
      </c>
      <c r="D294">
        <f>('Daily KBOS (2022-3)'!D294+'Daily KBED (2022-3)'!D294)/2</f>
        <v>0</v>
      </c>
      <c r="E294">
        <f>('Daily KBOS (2022-3)'!E294+'Daily KBED (2022-3)'!E294)/2</f>
        <v>0</v>
      </c>
      <c r="F294">
        <f>('Daily KBOS (2022-3)'!F294+'Daily KBED (2022-3)'!F294)/2</f>
        <v>0</v>
      </c>
      <c r="G294">
        <f>('Daily KBOS (2022-3)'!G294+'Daily KBED (2022-3)'!G294)/2</f>
        <v>0</v>
      </c>
      <c r="H294">
        <f>('Daily KBOS (2022-3)'!H294+'Daily KBED (2022-3)'!H294)/2</f>
        <v>0.05</v>
      </c>
      <c r="I294">
        <f>('Daily KBOS (2022-3)'!I294+'Daily KBED (2022-3)'!I294)/2</f>
        <v>0.05</v>
      </c>
      <c r="J294">
        <f>('Daily KBOS (2022-3)'!J294+'Daily KBED (2022-3)'!J294)/2</f>
        <v>0.1</v>
      </c>
      <c r="K294">
        <f>('Daily KBOS (2022-3)'!K294+'Daily KBED (2022-3)'!K294)/2</f>
        <v>0.15</v>
      </c>
      <c r="L294">
        <f>('Daily KBOS (2022-3)'!L294+'Daily KBED (2022-3)'!L294)/2</f>
        <v>0.2</v>
      </c>
      <c r="M294">
        <f>('Daily KBOS (2022-3)'!M294+'Daily KBED (2022-3)'!M294)/2</f>
        <v>0.3</v>
      </c>
      <c r="N294">
        <f>('Daily KBOS (2022-3)'!N294+'Daily KBED (2022-3)'!N294)/2</f>
        <v>0.4</v>
      </c>
      <c r="O294">
        <f>('Daily KBOS (2022-3)'!T294+'Daily KBED (2022-3)'!T294)/2</f>
        <v>0.5</v>
      </c>
      <c r="P294">
        <f>('Daily KBOS (2022-3)'!U294+'Daily KBED (2022-3)'!U294)/2</f>
        <v>0.70000000000000007</v>
      </c>
      <c r="Q294">
        <f>('Daily KBOS (2022-3)'!V294+'Daily KBED (2022-3)'!V294)/2</f>
        <v>0.95000000000000007</v>
      </c>
      <c r="R294">
        <f>('Daily KBOS (2022-3)'!W294+'Daily KBED (2022-3)'!W294)/2</f>
        <v>1.25</v>
      </c>
      <c r="S294">
        <f>('Daily KBOS (2022-3)'!X294+'Daily KBED (2022-3)'!X294)/2</f>
        <v>1.6</v>
      </c>
      <c r="T294">
        <f>('Daily KBOS (2022-3)'!Y294+'Daily KBED (2022-3)'!Y294)/2</f>
        <v>2</v>
      </c>
      <c r="U294">
        <f>('Daily KBOS (2022-3)'!Z294+'Daily KBED (2022-3)'!Z294)/2</f>
        <v>2.4500000000000002</v>
      </c>
      <c r="V294">
        <f>('Daily KBOS (2022-3)'!AA294+'Daily KBED (2022-3)'!AA294)/2</f>
        <v>3</v>
      </c>
      <c r="W294">
        <f>('Daily KBOS (2022-3)'!AG294+'Daily KBED (2022-3)'!AG294)/2</f>
        <v>3.55</v>
      </c>
      <c r="X294">
        <f>('Daily KBOS (2022-3)'!AH294+'Daily KBED (2022-3)'!AH294)/2</f>
        <v>4.2</v>
      </c>
      <c r="Y294">
        <f>('Daily KBOS (2022-3)'!AI294+'Daily KBED (2022-3)'!AI294)/2</f>
        <v>4.8499999999999996</v>
      </c>
      <c r="Z294">
        <f>('Daily KBOS (2022-3)'!AJ294+'Daily KBED (2022-3)'!AJ294)/2</f>
        <v>5.6</v>
      </c>
      <c r="AA294">
        <f>('Daily KBOS (2022-3)'!AK294+'Daily KBED (2022-3)'!AK294)/2</f>
        <v>6.4</v>
      </c>
      <c r="AB294">
        <f>('Daily KBOS (2022-3)'!AL294+'Daily KBED (2022-3)'!AL294)/2</f>
        <v>7.2</v>
      </c>
      <c r="AC294">
        <f>('Daily KBOS (2022-3)'!AM294+'Daily KBED (2022-3)'!AM294)/2</f>
        <v>8.0500000000000007</v>
      </c>
      <c r="AD294">
        <f>('Daily KBOS (2022-3)'!AN294+'Daily KBED (2022-3)'!AN294)/2</f>
        <v>9</v>
      </c>
      <c r="AE294">
        <f>('Daily KBOS (2022-3)'!AO294+'Daily KBED (2022-3)'!AO294)/2</f>
        <v>10</v>
      </c>
      <c r="AF294">
        <f>('Daily KBOS (2022-3)'!AP294+'Daily KBED (2022-3)'!AP294)/2</f>
        <v>11</v>
      </c>
      <c r="AG294">
        <f>('Daily KBOS (2022-3)'!AQ294+'Daily KBED (2022-3)'!AQ294)/2</f>
        <v>12</v>
      </c>
      <c r="AH294">
        <f>('Daily KBOS (2022-3)'!AR294+'Daily KBED (2022-3)'!AR294)/2</f>
        <v>13</v>
      </c>
    </row>
    <row r="295" spans="1:34" x14ac:dyDescent="0.25">
      <c r="A295" s="1">
        <v>45061</v>
      </c>
      <c r="B295">
        <f>('Daily KBOS (2022-3)'!B295+'Daily KBED (2022-3)'!B295)/2</f>
        <v>0.05</v>
      </c>
      <c r="C295">
        <f>('Daily KBOS (2022-3)'!C295+'Daily KBED (2022-3)'!C295)/2</f>
        <v>0.05</v>
      </c>
      <c r="D295">
        <f>('Daily KBOS (2022-3)'!D295+'Daily KBED (2022-3)'!D295)/2</f>
        <v>0.15</v>
      </c>
      <c r="E295">
        <f>('Daily KBOS (2022-3)'!E295+'Daily KBED (2022-3)'!E295)/2</f>
        <v>0.2</v>
      </c>
      <c r="F295">
        <f>('Daily KBOS (2022-3)'!F295+'Daily KBED (2022-3)'!F295)/2</f>
        <v>0.3</v>
      </c>
      <c r="G295">
        <f>('Daily KBOS (2022-3)'!G295+'Daily KBED (2022-3)'!G295)/2</f>
        <v>0.45</v>
      </c>
      <c r="H295">
        <f>('Daily KBOS (2022-3)'!H295+'Daily KBED (2022-3)'!H295)/2</f>
        <v>0.55000000000000004</v>
      </c>
      <c r="I295">
        <f>('Daily KBOS (2022-3)'!I295+'Daily KBED (2022-3)'!I295)/2</f>
        <v>0.7</v>
      </c>
      <c r="J295">
        <f>('Daily KBOS (2022-3)'!J295+'Daily KBED (2022-3)'!J295)/2</f>
        <v>0.85</v>
      </c>
      <c r="K295">
        <f>('Daily KBOS (2022-3)'!K295+'Daily KBED (2022-3)'!K295)/2</f>
        <v>1</v>
      </c>
      <c r="L295">
        <f>('Daily KBOS (2022-3)'!L295+'Daily KBED (2022-3)'!L295)/2</f>
        <v>1.1499999999999999</v>
      </c>
      <c r="M295">
        <f>('Daily KBOS (2022-3)'!M295+'Daily KBED (2022-3)'!M295)/2</f>
        <v>1.3</v>
      </c>
      <c r="N295">
        <f>('Daily KBOS (2022-3)'!N295+'Daily KBED (2022-3)'!N295)/2</f>
        <v>1.45</v>
      </c>
      <c r="O295">
        <f>('Daily KBOS (2022-3)'!T295+'Daily KBED (2022-3)'!T295)/2</f>
        <v>1.6</v>
      </c>
      <c r="P295">
        <f>('Daily KBOS (2022-3)'!U295+'Daily KBED (2022-3)'!U295)/2</f>
        <v>1.8</v>
      </c>
      <c r="Q295">
        <f>('Daily KBOS (2022-3)'!V295+'Daily KBED (2022-3)'!V295)/2</f>
        <v>2</v>
      </c>
      <c r="R295">
        <f>('Daily KBOS (2022-3)'!W295+'Daily KBED (2022-3)'!W295)/2</f>
        <v>2.2999999999999998</v>
      </c>
      <c r="S295">
        <f>('Daily KBOS (2022-3)'!X295+'Daily KBED (2022-3)'!X295)/2</f>
        <v>2.65</v>
      </c>
      <c r="T295">
        <f>('Daily KBOS (2022-3)'!Y295+'Daily KBED (2022-3)'!Y295)/2</f>
        <v>2.95</v>
      </c>
      <c r="U295">
        <f>('Daily KBOS (2022-3)'!Z295+'Daily KBED (2022-3)'!Z295)/2</f>
        <v>3.3</v>
      </c>
      <c r="V295">
        <f>('Daily KBOS (2022-3)'!AA295+'Daily KBED (2022-3)'!AA295)/2</f>
        <v>3.6999999999999997</v>
      </c>
      <c r="W295">
        <f>('Daily KBOS (2022-3)'!AG295+'Daily KBED (2022-3)'!AG295)/2</f>
        <v>4.05</v>
      </c>
      <c r="X295">
        <f>('Daily KBOS (2022-3)'!AH295+'Daily KBED (2022-3)'!AH295)/2</f>
        <v>4.5</v>
      </c>
      <c r="Y295">
        <f>('Daily KBOS (2022-3)'!AI295+'Daily KBED (2022-3)'!AI295)/2</f>
        <v>4.95</v>
      </c>
      <c r="Z295">
        <f>('Daily KBOS (2022-3)'!AJ295+'Daily KBED (2022-3)'!AJ295)/2</f>
        <v>5.4</v>
      </c>
      <c r="AA295">
        <f>('Daily KBOS (2022-3)'!AK295+'Daily KBED (2022-3)'!AK295)/2</f>
        <v>5.85</v>
      </c>
      <c r="AB295">
        <f>('Daily KBOS (2022-3)'!AL295+'Daily KBED (2022-3)'!AL295)/2</f>
        <v>6.4</v>
      </c>
      <c r="AC295">
        <f>('Daily KBOS (2022-3)'!AM295+'Daily KBED (2022-3)'!AM295)/2</f>
        <v>6.9499999999999993</v>
      </c>
      <c r="AD295">
        <f>('Daily KBOS (2022-3)'!AN295+'Daily KBED (2022-3)'!AN295)/2</f>
        <v>7.6</v>
      </c>
      <c r="AE295">
        <f>('Daily KBOS (2022-3)'!AO295+'Daily KBED (2022-3)'!AO295)/2</f>
        <v>8.1999999999999993</v>
      </c>
      <c r="AF295">
        <f>('Daily KBOS (2022-3)'!AP295+'Daily KBED (2022-3)'!AP295)/2</f>
        <v>8.85</v>
      </c>
      <c r="AG295">
        <f>('Daily KBOS (2022-3)'!AQ295+'Daily KBED (2022-3)'!AQ295)/2</f>
        <v>9.5500000000000007</v>
      </c>
      <c r="AH295">
        <f>('Daily KBOS (2022-3)'!AR295+'Daily KBED (2022-3)'!AR295)/2</f>
        <v>10.3</v>
      </c>
    </row>
    <row r="296" spans="1:34" x14ac:dyDescent="0.25">
      <c r="A296" s="1">
        <v>45062</v>
      </c>
      <c r="B296">
        <f>('Daily KBOS (2022-3)'!B296+'Daily KBED (2022-3)'!B296)/2</f>
        <v>0</v>
      </c>
      <c r="C296">
        <f>('Daily KBOS (2022-3)'!C296+'Daily KBED (2022-3)'!C296)/2</f>
        <v>0</v>
      </c>
      <c r="D296">
        <f>('Daily KBOS (2022-3)'!D296+'Daily KBED (2022-3)'!D296)/2</f>
        <v>0</v>
      </c>
      <c r="E296">
        <f>('Daily KBOS (2022-3)'!E296+'Daily KBED (2022-3)'!E296)/2</f>
        <v>0</v>
      </c>
      <c r="F296">
        <f>('Daily KBOS (2022-3)'!F296+'Daily KBED (2022-3)'!F296)/2</f>
        <v>0</v>
      </c>
      <c r="G296">
        <f>('Daily KBOS (2022-3)'!G296+'Daily KBED (2022-3)'!G296)/2</f>
        <v>0</v>
      </c>
      <c r="H296">
        <f>('Daily KBOS (2022-3)'!H296+'Daily KBED (2022-3)'!H296)/2</f>
        <v>0</v>
      </c>
      <c r="I296">
        <f>('Daily KBOS (2022-3)'!I296+'Daily KBED (2022-3)'!I296)/2</f>
        <v>0</v>
      </c>
      <c r="J296">
        <f>('Daily KBOS (2022-3)'!J296+'Daily KBED (2022-3)'!J296)/2</f>
        <v>0</v>
      </c>
      <c r="K296">
        <f>('Daily KBOS (2022-3)'!K296+'Daily KBED (2022-3)'!K296)/2</f>
        <v>0</v>
      </c>
      <c r="L296">
        <f>('Daily KBOS (2022-3)'!L296+'Daily KBED (2022-3)'!L296)/2</f>
        <v>0</v>
      </c>
      <c r="M296">
        <f>('Daily KBOS (2022-3)'!M296+'Daily KBED (2022-3)'!M296)/2</f>
        <v>0</v>
      </c>
      <c r="N296">
        <f>('Daily KBOS (2022-3)'!N296+'Daily KBED (2022-3)'!N296)/2</f>
        <v>0</v>
      </c>
      <c r="O296">
        <f>('Daily KBOS (2022-3)'!T296+'Daily KBED (2022-3)'!T296)/2</f>
        <v>0</v>
      </c>
      <c r="P296">
        <f>('Daily KBOS (2022-3)'!U296+'Daily KBED (2022-3)'!U296)/2</f>
        <v>0</v>
      </c>
      <c r="Q296">
        <f>('Daily KBOS (2022-3)'!V296+'Daily KBED (2022-3)'!V296)/2</f>
        <v>0</v>
      </c>
      <c r="R296">
        <f>('Daily KBOS (2022-3)'!W296+'Daily KBED (2022-3)'!W296)/2</f>
        <v>0</v>
      </c>
      <c r="S296">
        <f>('Daily KBOS (2022-3)'!X296+'Daily KBED (2022-3)'!X296)/2</f>
        <v>0</v>
      </c>
      <c r="T296">
        <f>('Daily KBOS (2022-3)'!Y296+'Daily KBED (2022-3)'!Y296)/2</f>
        <v>0</v>
      </c>
      <c r="U296">
        <f>('Daily KBOS (2022-3)'!Z296+'Daily KBED (2022-3)'!Z296)/2</f>
        <v>0</v>
      </c>
      <c r="V296">
        <f>('Daily KBOS (2022-3)'!AA296+'Daily KBED (2022-3)'!AA296)/2</f>
        <v>0</v>
      </c>
      <c r="W296">
        <f>('Daily KBOS (2022-3)'!AG296+'Daily KBED (2022-3)'!AG296)/2</f>
        <v>0.05</v>
      </c>
      <c r="X296">
        <f>('Daily KBOS (2022-3)'!AH296+'Daily KBED (2022-3)'!AH296)/2</f>
        <v>0.2</v>
      </c>
      <c r="Y296">
        <f>('Daily KBOS (2022-3)'!AI296+'Daily KBED (2022-3)'!AI296)/2</f>
        <v>0.4</v>
      </c>
      <c r="Z296">
        <f>('Daily KBOS (2022-3)'!AJ296+'Daily KBED (2022-3)'!AJ296)/2</f>
        <v>0.60000000000000009</v>
      </c>
      <c r="AA296">
        <f>('Daily KBOS (2022-3)'!AK296+'Daily KBED (2022-3)'!AK296)/2</f>
        <v>0.95</v>
      </c>
      <c r="AB296">
        <f>('Daily KBOS (2022-3)'!AL296+'Daily KBED (2022-3)'!AL296)/2</f>
        <v>1.2999999999999998</v>
      </c>
      <c r="AC296">
        <f>('Daily KBOS (2022-3)'!AM296+'Daily KBED (2022-3)'!AM296)/2</f>
        <v>1.75</v>
      </c>
      <c r="AD296">
        <f>('Daily KBOS (2022-3)'!AN296+'Daily KBED (2022-3)'!AN296)/2</f>
        <v>2.2000000000000002</v>
      </c>
      <c r="AE296">
        <f>('Daily KBOS (2022-3)'!AO296+'Daily KBED (2022-3)'!AO296)/2</f>
        <v>2.65</v>
      </c>
      <c r="AF296">
        <f>('Daily KBOS (2022-3)'!AP296+'Daily KBED (2022-3)'!AP296)/2</f>
        <v>3.15</v>
      </c>
      <c r="AG296">
        <f>('Daily KBOS (2022-3)'!AQ296+'Daily KBED (2022-3)'!AQ296)/2</f>
        <v>3.8</v>
      </c>
      <c r="AH296">
        <f>('Daily KBOS (2022-3)'!AR296+'Daily KBED (2022-3)'!AR296)/2</f>
        <v>4.4000000000000004</v>
      </c>
    </row>
    <row r="297" spans="1:34" x14ac:dyDescent="0.25">
      <c r="A297" s="1">
        <v>45063</v>
      </c>
      <c r="B297">
        <f>('Daily KBOS (2022-3)'!B297+'Daily KBED (2022-3)'!B297)/2</f>
        <v>0</v>
      </c>
      <c r="C297">
        <f>('Daily KBOS (2022-3)'!C297+'Daily KBED (2022-3)'!C297)/2</f>
        <v>0.05</v>
      </c>
      <c r="D297">
        <f>('Daily KBOS (2022-3)'!D297+'Daily KBED (2022-3)'!D297)/2</f>
        <v>0.05</v>
      </c>
      <c r="E297">
        <f>('Daily KBOS (2022-3)'!E297+'Daily KBED (2022-3)'!E297)/2</f>
        <v>0.1</v>
      </c>
      <c r="F297">
        <f>('Daily KBOS (2022-3)'!F297+'Daily KBED (2022-3)'!F297)/2</f>
        <v>0.15</v>
      </c>
      <c r="G297">
        <f>('Daily KBOS (2022-3)'!G297+'Daily KBED (2022-3)'!G297)/2</f>
        <v>0.25</v>
      </c>
      <c r="H297">
        <f>('Daily KBOS (2022-3)'!H297+'Daily KBED (2022-3)'!H297)/2</f>
        <v>0.3</v>
      </c>
      <c r="I297">
        <f>('Daily KBOS (2022-3)'!I297+'Daily KBED (2022-3)'!I297)/2</f>
        <v>0.39999999999999997</v>
      </c>
      <c r="J297">
        <f>('Daily KBOS (2022-3)'!J297+'Daily KBED (2022-3)'!J297)/2</f>
        <v>0.55000000000000004</v>
      </c>
      <c r="K297">
        <f>('Daily KBOS (2022-3)'!K297+'Daily KBED (2022-3)'!K297)/2</f>
        <v>0.70000000000000007</v>
      </c>
      <c r="L297">
        <f>('Daily KBOS (2022-3)'!L297+'Daily KBED (2022-3)'!L297)/2</f>
        <v>0.85000000000000009</v>
      </c>
      <c r="M297">
        <f>('Daily KBOS (2022-3)'!M297+'Daily KBED (2022-3)'!M297)/2</f>
        <v>1.1000000000000001</v>
      </c>
      <c r="N297">
        <f>('Daily KBOS (2022-3)'!N297+'Daily KBED (2022-3)'!N297)/2</f>
        <v>1.4</v>
      </c>
      <c r="O297">
        <f>('Daily KBOS (2022-3)'!T297+'Daily KBED (2022-3)'!T297)/2</f>
        <v>1.75</v>
      </c>
      <c r="P297">
        <f>('Daily KBOS (2022-3)'!U297+'Daily KBED (2022-3)'!U297)/2</f>
        <v>2.15</v>
      </c>
      <c r="Q297">
        <f>('Daily KBOS (2022-3)'!V297+'Daily KBED (2022-3)'!V297)/2</f>
        <v>2.5999999999999996</v>
      </c>
      <c r="R297">
        <f>('Daily KBOS (2022-3)'!W297+'Daily KBED (2022-3)'!W297)/2</f>
        <v>3.15</v>
      </c>
      <c r="S297">
        <f>('Daily KBOS (2022-3)'!X297+'Daily KBED (2022-3)'!X297)/2</f>
        <v>3.7</v>
      </c>
      <c r="T297">
        <f>('Daily KBOS (2022-3)'!Y297+'Daily KBED (2022-3)'!Y297)/2</f>
        <v>4.45</v>
      </c>
      <c r="U297">
        <f>('Daily KBOS (2022-3)'!Z297+'Daily KBED (2022-3)'!Z297)/2</f>
        <v>5.25</v>
      </c>
      <c r="V297">
        <f>('Daily KBOS (2022-3)'!AA297+'Daily KBED (2022-3)'!AA297)/2</f>
        <v>6.1999999999999993</v>
      </c>
      <c r="W297">
        <f>('Daily KBOS (2022-3)'!AG297+'Daily KBED (2022-3)'!AG297)/2</f>
        <v>7.1</v>
      </c>
      <c r="X297">
        <f>('Daily KBOS (2022-3)'!AH297+'Daily KBED (2022-3)'!AH297)/2</f>
        <v>8.1</v>
      </c>
      <c r="Y297">
        <f>('Daily KBOS (2022-3)'!AI297+'Daily KBED (2022-3)'!AI297)/2</f>
        <v>9.0500000000000007</v>
      </c>
      <c r="Z297">
        <f>('Daily KBOS (2022-3)'!AJ297+'Daily KBED (2022-3)'!AJ297)/2</f>
        <v>10</v>
      </c>
      <c r="AA297">
        <f>('Daily KBOS (2022-3)'!AK297+'Daily KBED (2022-3)'!AK297)/2</f>
        <v>10.95</v>
      </c>
      <c r="AB297">
        <f>('Daily KBOS (2022-3)'!AL297+'Daily KBED (2022-3)'!AL297)/2</f>
        <v>11.95</v>
      </c>
      <c r="AC297">
        <f>('Daily KBOS (2022-3)'!AM297+'Daily KBED (2022-3)'!AM297)/2</f>
        <v>12.95</v>
      </c>
      <c r="AD297">
        <f>('Daily KBOS (2022-3)'!AN297+'Daily KBED (2022-3)'!AN297)/2</f>
        <v>13.95</v>
      </c>
      <c r="AE297">
        <f>('Daily KBOS (2022-3)'!AO297+'Daily KBED (2022-3)'!AO297)/2</f>
        <v>14.95</v>
      </c>
      <c r="AF297">
        <f>('Daily KBOS (2022-3)'!AP297+'Daily KBED (2022-3)'!AP297)/2</f>
        <v>15.95</v>
      </c>
      <c r="AG297">
        <f>('Daily KBOS (2022-3)'!AQ297+'Daily KBED (2022-3)'!AQ297)/2</f>
        <v>16.950000000000003</v>
      </c>
      <c r="AH297">
        <f>('Daily KBOS (2022-3)'!AR297+'Daily KBED (2022-3)'!AR297)/2</f>
        <v>17.950000000000003</v>
      </c>
    </row>
    <row r="298" spans="1:34" x14ac:dyDescent="0.25">
      <c r="A298" s="1">
        <v>45064</v>
      </c>
      <c r="B298">
        <f>('Daily KBOS (2022-3)'!B298+'Daily KBED (2022-3)'!B298)/2</f>
        <v>0.95</v>
      </c>
      <c r="C298">
        <f>('Daily KBOS (2022-3)'!C298+'Daily KBED (2022-3)'!C298)/2</f>
        <v>1.1000000000000001</v>
      </c>
      <c r="D298">
        <f>('Daily KBOS (2022-3)'!D298+'Daily KBED (2022-3)'!D298)/2</f>
        <v>1.25</v>
      </c>
      <c r="E298">
        <f>('Daily KBOS (2022-3)'!E298+'Daily KBED (2022-3)'!E298)/2</f>
        <v>1.4</v>
      </c>
      <c r="F298">
        <f>('Daily KBOS (2022-3)'!F298+'Daily KBED (2022-3)'!F298)/2</f>
        <v>1.6500000000000001</v>
      </c>
      <c r="G298">
        <f>('Daily KBOS (2022-3)'!G298+'Daily KBED (2022-3)'!G298)/2</f>
        <v>1.85</v>
      </c>
      <c r="H298">
        <f>('Daily KBOS (2022-3)'!H298+'Daily KBED (2022-3)'!H298)/2</f>
        <v>2.15</v>
      </c>
      <c r="I298">
        <f>('Daily KBOS (2022-3)'!I298+'Daily KBED (2022-3)'!I298)/2</f>
        <v>2.4499999999999997</v>
      </c>
      <c r="J298">
        <f>('Daily KBOS (2022-3)'!J298+'Daily KBED (2022-3)'!J298)/2</f>
        <v>2.8</v>
      </c>
      <c r="K298">
        <f>('Daily KBOS (2022-3)'!K298+'Daily KBED (2022-3)'!K298)/2</f>
        <v>3.15</v>
      </c>
      <c r="L298">
        <f>('Daily KBOS (2022-3)'!L298+'Daily KBED (2022-3)'!L298)/2</f>
        <v>3.5</v>
      </c>
      <c r="M298">
        <f>('Daily KBOS (2022-3)'!M298+'Daily KBED (2022-3)'!M298)/2</f>
        <v>3.9</v>
      </c>
      <c r="N298">
        <f>('Daily KBOS (2022-3)'!N298+'Daily KBED (2022-3)'!N298)/2</f>
        <v>4.3499999999999996</v>
      </c>
      <c r="O298">
        <f>('Daily KBOS (2022-3)'!T298+'Daily KBED (2022-3)'!T298)/2</f>
        <v>4.8</v>
      </c>
      <c r="P298">
        <f>('Daily KBOS (2022-3)'!U298+'Daily KBED (2022-3)'!U298)/2</f>
        <v>5.3</v>
      </c>
      <c r="Q298">
        <f>('Daily KBOS (2022-3)'!V298+'Daily KBED (2022-3)'!V298)/2</f>
        <v>5.85</v>
      </c>
      <c r="R298">
        <f>('Daily KBOS (2022-3)'!W298+'Daily KBED (2022-3)'!W298)/2</f>
        <v>6.4499999999999993</v>
      </c>
      <c r="S298">
        <f>('Daily KBOS (2022-3)'!X298+'Daily KBED (2022-3)'!X298)/2</f>
        <v>7.1</v>
      </c>
      <c r="T298">
        <f>('Daily KBOS (2022-3)'!Y298+'Daily KBED (2022-3)'!Y298)/2</f>
        <v>7.8000000000000007</v>
      </c>
      <c r="U298">
        <f>('Daily KBOS (2022-3)'!Z298+'Daily KBED (2022-3)'!Z298)/2</f>
        <v>8.4499999999999993</v>
      </c>
      <c r="V298">
        <f>('Daily KBOS (2022-3)'!AA298+'Daily KBED (2022-3)'!AA298)/2</f>
        <v>9.25</v>
      </c>
      <c r="W298">
        <f>('Daily KBOS (2022-3)'!AG298+'Daily KBED (2022-3)'!AG298)/2</f>
        <v>10</v>
      </c>
      <c r="X298">
        <f>('Daily KBOS (2022-3)'!AH298+'Daily KBED (2022-3)'!AH298)/2</f>
        <v>10.8</v>
      </c>
      <c r="Y298">
        <f>('Daily KBOS (2022-3)'!AI298+'Daily KBED (2022-3)'!AI298)/2</f>
        <v>11.7</v>
      </c>
      <c r="Z298">
        <f>('Daily KBOS (2022-3)'!AJ298+'Daily KBED (2022-3)'!AJ298)/2</f>
        <v>12.600000000000001</v>
      </c>
      <c r="AA298">
        <f>('Daily KBOS (2022-3)'!AK298+'Daily KBED (2022-3)'!AK298)/2</f>
        <v>13.55</v>
      </c>
      <c r="AB298">
        <f>('Daily KBOS (2022-3)'!AL298+'Daily KBED (2022-3)'!AL298)/2</f>
        <v>14.5</v>
      </c>
      <c r="AC298">
        <f>('Daily KBOS (2022-3)'!AM298+'Daily KBED (2022-3)'!AM298)/2</f>
        <v>15.5</v>
      </c>
      <c r="AD298">
        <f>('Daily KBOS (2022-3)'!AN298+'Daily KBED (2022-3)'!AN298)/2</f>
        <v>16.5</v>
      </c>
      <c r="AE298">
        <f>('Daily KBOS (2022-3)'!AO298+'Daily KBED (2022-3)'!AO298)/2</f>
        <v>17.5</v>
      </c>
      <c r="AF298">
        <f>('Daily KBOS (2022-3)'!AP298+'Daily KBED (2022-3)'!AP298)/2</f>
        <v>18.5</v>
      </c>
      <c r="AG298">
        <f>('Daily KBOS (2022-3)'!AQ298+'Daily KBED (2022-3)'!AQ298)/2</f>
        <v>19.5</v>
      </c>
      <c r="AH298">
        <f>('Daily KBOS (2022-3)'!AR298+'Daily KBED (2022-3)'!AR298)/2</f>
        <v>20.5</v>
      </c>
    </row>
    <row r="299" spans="1:34" x14ac:dyDescent="0.25">
      <c r="A299" s="1">
        <v>45065</v>
      </c>
      <c r="B299">
        <f>('Daily KBOS (2022-3)'!B299+'Daily KBED (2022-3)'!B299)/2</f>
        <v>0</v>
      </c>
      <c r="C299">
        <f>('Daily KBOS (2022-3)'!C299+'Daily KBED (2022-3)'!C299)/2</f>
        <v>0</v>
      </c>
      <c r="D299">
        <f>('Daily KBOS (2022-3)'!D299+'Daily KBED (2022-3)'!D299)/2</f>
        <v>0</v>
      </c>
      <c r="E299">
        <f>('Daily KBOS (2022-3)'!E299+'Daily KBED (2022-3)'!E299)/2</f>
        <v>0</v>
      </c>
      <c r="F299">
        <f>('Daily KBOS (2022-3)'!F299+'Daily KBED (2022-3)'!F299)/2</f>
        <v>0</v>
      </c>
      <c r="G299">
        <f>('Daily KBOS (2022-3)'!G299+'Daily KBED (2022-3)'!G299)/2</f>
        <v>0.05</v>
      </c>
      <c r="H299">
        <f>('Daily KBOS (2022-3)'!H299+'Daily KBED (2022-3)'!H299)/2</f>
        <v>0.1</v>
      </c>
      <c r="I299">
        <f>('Daily KBOS (2022-3)'!I299+'Daily KBED (2022-3)'!I299)/2</f>
        <v>0.25</v>
      </c>
      <c r="J299">
        <f>('Daily KBOS (2022-3)'!J299+'Daily KBED (2022-3)'!J299)/2</f>
        <v>0.45</v>
      </c>
      <c r="K299">
        <f>('Daily KBOS (2022-3)'!K299+'Daily KBED (2022-3)'!K299)/2</f>
        <v>0.6</v>
      </c>
      <c r="L299">
        <f>('Daily KBOS (2022-3)'!L299+'Daily KBED (2022-3)'!L299)/2</f>
        <v>0.85000000000000009</v>
      </c>
      <c r="M299">
        <f>('Daily KBOS (2022-3)'!M299+'Daily KBED (2022-3)'!M299)/2</f>
        <v>1.1499999999999999</v>
      </c>
      <c r="N299">
        <f>('Daily KBOS (2022-3)'!N299+'Daily KBED (2022-3)'!N299)/2</f>
        <v>1.5</v>
      </c>
      <c r="O299">
        <f>('Daily KBOS (2022-3)'!T299+'Daily KBED (2022-3)'!T299)/2</f>
        <v>1.7999999999999998</v>
      </c>
      <c r="P299">
        <f>('Daily KBOS (2022-3)'!U299+'Daily KBED (2022-3)'!U299)/2</f>
        <v>2.1</v>
      </c>
      <c r="Q299">
        <f>('Daily KBOS (2022-3)'!V299+'Daily KBED (2022-3)'!V299)/2</f>
        <v>2.5</v>
      </c>
      <c r="R299">
        <f>('Daily KBOS (2022-3)'!W299+'Daily KBED (2022-3)'!W299)/2</f>
        <v>2.8499999999999996</v>
      </c>
      <c r="S299">
        <f>('Daily KBOS (2022-3)'!X299+'Daily KBED (2022-3)'!X299)/2</f>
        <v>3.3</v>
      </c>
      <c r="T299">
        <f>('Daily KBOS (2022-3)'!Y299+'Daily KBED (2022-3)'!Y299)/2</f>
        <v>3.7</v>
      </c>
      <c r="U299">
        <f>('Daily KBOS (2022-3)'!Z299+'Daily KBED (2022-3)'!Z299)/2</f>
        <v>4.1500000000000004</v>
      </c>
      <c r="V299">
        <f>('Daily KBOS (2022-3)'!AA299+'Daily KBED (2022-3)'!AA299)/2</f>
        <v>4.75</v>
      </c>
      <c r="W299">
        <f>('Daily KBOS (2022-3)'!AG299+'Daily KBED (2022-3)'!AG299)/2</f>
        <v>5.25</v>
      </c>
      <c r="X299">
        <f>('Daily KBOS (2022-3)'!AH299+'Daily KBED (2022-3)'!AH299)/2</f>
        <v>5.85</v>
      </c>
      <c r="Y299">
        <f>('Daily KBOS (2022-3)'!AI299+'Daily KBED (2022-3)'!AI299)/2</f>
        <v>6.4499999999999993</v>
      </c>
      <c r="Z299">
        <f>('Daily KBOS (2022-3)'!AJ299+'Daily KBED (2022-3)'!AJ299)/2</f>
        <v>7.1</v>
      </c>
      <c r="AA299">
        <f>('Daily KBOS (2022-3)'!AK299+'Daily KBED (2022-3)'!AK299)/2</f>
        <v>7.75</v>
      </c>
      <c r="AB299">
        <f>('Daily KBOS (2022-3)'!AL299+'Daily KBED (2022-3)'!AL299)/2</f>
        <v>8.4499999999999993</v>
      </c>
      <c r="AC299">
        <f>('Daily KBOS (2022-3)'!AM299+'Daily KBED (2022-3)'!AM299)/2</f>
        <v>9.1</v>
      </c>
      <c r="AD299">
        <f>('Daily KBOS (2022-3)'!AN299+'Daily KBED (2022-3)'!AN299)/2</f>
        <v>9.9</v>
      </c>
      <c r="AE299">
        <f>('Daily KBOS (2022-3)'!AO299+'Daily KBED (2022-3)'!AO299)/2</f>
        <v>10.649999999999999</v>
      </c>
      <c r="AF299">
        <f>('Daily KBOS (2022-3)'!AP299+'Daily KBED (2022-3)'!AP299)/2</f>
        <v>11.55</v>
      </c>
      <c r="AG299">
        <f>('Daily KBOS (2022-3)'!AQ299+'Daily KBED (2022-3)'!AQ299)/2</f>
        <v>12.5</v>
      </c>
      <c r="AH299">
        <f>('Daily KBOS (2022-3)'!AR299+'Daily KBED (2022-3)'!AR299)/2</f>
        <v>13.5</v>
      </c>
    </row>
    <row r="300" spans="1:34" x14ac:dyDescent="0.25">
      <c r="A300" s="1">
        <v>45066</v>
      </c>
      <c r="B300">
        <f>('Daily KBOS (2022-3)'!B300+'Daily KBED (2022-3)'!B300)/2</f>
        <v>0</v>
      </c>
      <c r="C300">
        <f>('Daily KBOS (2022-3)'!C300+'Daily KBED (2022-3)'!C300)/2</f>
        <v>0</v>
      </c>
      <c r="D300">
        <f>('Daily KBOS (2022-3)'!D300+'Daily KBED (2022-3)'!D300)/2</f>
        <v>0</v>
      </c>
      <c r="E300">
        <f>('Daily KBOS (2022-3)'!E300+'Daily KBED (2022-3)'!E300)/2</f>
        <v>0</v>
      </c>
      <c r="F300">
        <f>('Daily KBOS (2022-3)'!F300+'Daily KBED (2022-3)'!F300)/2</f>
        <v>0</v>
      </c>
      <c r="G300">
        <f>('Daily KBOS (2022-3)'!G300+'Daily KBED (2022-3)'!G300)/2</f>
        <v>0</v>
      </c>
      <c r="H300">
        <f>('Daily KBOS (2022-3)'!H300+'Daily KBED (2022-3)'!H300)/2</f>
        <v>0</v>
      </c>
      <c r="I300">
        <f>('Daily KBOS (2022-3)'!I300+'Daily KBED (2022-3)'!I300)/2</f>
        <v>0</v>
      </c>
      <c r="J300">
        <f>('Daily KBOS (2022-3)'!J300+'Daily KBED (2022-3)'!J300)/2</f>
        <v>0</v>
      </c>
      <c r="K300">
        <f>('Daily KBOS (2022-3)'!K300+'Daily KBED (2022-3)'!K300)/2</f>
        <v>0.05</v>
      </c>
      <c r="L300">
        <f>('Daily KBOS (2022-3)'!L300+'Daily KBED (2022-3)'!L300)/2</f>
        <v>0.1</v>
      </c>
      <c r="M300">
        <f>('Daily KBOS (2022-3)'!M300+'Daily KBED (2022-3)'!M300)/2</f>
        <v>0.15</v>
      </c>
      <c r="N300">
        <f>('Daily KBOS (2022-3)'!N300+'Daily KBED (2022-3)'!N300)/2</f>
        <v>0.25</v>
      </c>
      <c r="O300">
        <f>('Daily KBOS (2022-3)'!T300+'Daily KBED (2022-3)'!T300)/2</f>
        <v>0.35</v>
      </c>
      <c r="P300">
        <f>('Daily KBOS (2022-3)'!U300+'Daily KBED (2022-3)'!U300)/2</f>
        <v>0.45</v>
      </c>
      <c r="Q300">
        <f>('Daily KBOS (2022-3)'!V300+'Daily KBED (2022-3)'!V300)/2</f>
        <v>0.6</v>
      </c>
      <c r="R300">
        <f>('Daily KBOS (2022-3)'!W300+'Daily KBED (2022-3)'!W300)/2</f>
        <v>0.8</v>
      </c>
      <c r="S300">
        <f>('Daily KBOS (2022-3)'!X300+'Daily KBED (2022-3)'!X300)/2</f>
        <v>1.1000000000000001</v>
      </c>
      <c r="T300">
        <f>('Daily KBOS (2022-3)'!Y300+'Daily KBED (2022-3)'!Y300)/2</f>
        <v>1.35</v>
      </c>
      <c r="U300">
        <f>('Daily KBOS (2022-3)'!Z300+'Daily KBED (2022-3)'!Z300)/2</f>
        <v>1.65</v>
      </c>
      <c r="V300">
        <f>('Daily KBOS (2022-3)'!AA300+'Daily KBED (2022-3)'!AA300)/2</f>
        <v>2.0499999999999998</v>
      </c>
      <c r="W300">
        <f>('Daily KBOS (2022-3)'!AG300+'Daily KBED (2022-3)'!AG300)/2</f>
        <v>2.4</v>
      </c>
      <c r="X300">
        <f>('Daily KBOS (2022-3)'!AH300+'Daily KBED (2022-3)'!AH300)/2</f>
        <v>2.8</v>
      </c>
      <c r="Y300">
        <f>('Daily KBOS (2022-3)'!AI300+'Daily KBED (2022-3)'!AI300)/2</f>
        <v>3.3</v>
      </c>
      <c r="Z300">
        <f>('Daily KBOS (2022-3)'!AJ300+'Daily KBED (2022-3)'!AJ300)/2</f>
        <v>3.8</v>
      </c>
      <c r="AA300">
        <f>('Daily KBOS (2022-3)'!AK300+'Daily KBED (2022-3)'!AK300)/2</f>
        <v>4.3499999999999996</v>
      </c>
      <c r="AB300">
        <f>('Daily KBOS (2022-3)'!AL300+'Daily KBED (2022-3)'!AL300)/2</f>
        <v>5.0500000000000007</v>
      </c>
      <c r="AC300">
        <f>('Daily KBOS (2022-3)'!AM300+'Daily KBED (2022-3)'!AM300)/2</f>
        <v>5.9</v>
      </c>
      <c r="AD300">
        <f>('Daily KBOS (2022-3)'!AN300+'Daily KBED (2022-3)'!AN300)/2</f>
        <v>6.85</v>
      </c>
      <c r="AE300">
        <f>('Daily KBOS (2022-3)'!AO300+'Daily KBED (2022-3)'!AO300)/2</f>
        <v>7.85</v>
      </c>
      <c r="AF300">
        <f>('Daily KBOS (2022-3)'!AP300+'Daily KBED (2022-3)'!AP300)/2</f>
        <v>8.8500000000000014</v>
      </c>
      <c r="AG300">
        <f>('Daily KBOS (2022-3)'!AQ300+'Daily KBED (2022-3)'!AQ300)/2</f>
        <v>9.8500000000000014</v>
      </c>
      <c r="AH300">
        <f>('Daily KBOS (2022-3)'!AR300+'Daily KBED (2022-3)'!AR300)/2</f>
        <v>10.850000000000001</v>
      </c>
    </row>
    <row r="301" spans="1:34" x14ac:dyDescent="0.25">
      <c r="A301" s="1">
        <v>45067</v>
      </c>
      <c r="B301">
        <f>('Daily KBOS (2022-3)'!B301+'Daily KBED (2022-3)'!B301)/2</f>
        <v>0</v>
      </c>
      <c r="C301">
        <f>('Daily KBOS (2022-3)'!C301+'Daily KBED (2022-3)'!C301)/2</f>
        <v>0</v>
      </c>
      <c r="D301">
        <f>('Daily KBOS (2022-3)'!D301+'Daily KBED (2022-3)'!D301)/2</f>
        <v>0</v>
      </c>
      <c r="E301">
        <f>('Daily KBOS (2022-3)'!E301+'Daily KBED (2022-3)'!E301)/2</f>
        <v>0</v>
      </c>
      <c r="F301">
        <f>('Daily KBOS (2022-3)'!F301+'Daily KBED (2022-3)'!F301)/2</f>
        <v>0</v>
      </c>
      <c r="G301">
        <f>('Daily KBOS (2022-3)'!G301+'Daily KBED (2022-3)'!G301)/2</f>
        <v>0</v>
      </c>
      <c r="H301">
        <f>('Daily KBOS (2022-3)'!H301+'Daily KBED (2022-3)'!H301)/2</f>
        <v>0</v>
      </c>
      <c r="I301">
        <f>('Daily KBOS (2022-3)'!I301+'Daily KBED (2022-3)'!I301)/2</f>
        <v>0</v>
      </c>
      <c r="J301">
        <f>('Daily KBOS (2022-3)'!J301+'Daily KBED (2022-3)'!J301)/2</f>
        <v>0</v>
      </c>
      <c r="K301">
        <f>('Daily KBOS (2022-3)'!K301+'Daily KBED (2022-3)'!K301)/2</f>
        <v>0</v>
      </c>
      <c r="L301">
        <f>('Daily KBOS (2022-3)'!L301+'Daily KBED (2022-3)'!L301)/2</f>
        <v>0</v>
      </c>
      <c r="M301">
        <f>('Daily KBOS (2022-3)'!M301+'Daily KBED (2022-3)'!M301)/2</f>
        <v>0</v>
      </c>
      <c r="N301">
        <f>('Daily KBOS (2022-3)'!N301+'Daily KBED (2022-3)'!N301)/2</f>
        <v>0</v>
      </c>
      <c r="O301">
        <f>('Daily KBOS (2022-3)'!T301+'Daily KBED (2022-3)'!T301)/2</f>
        <v>0</v>
      </c>
      <c r="P301">
        <f>('Daily KBOS (2022-3)'!U301+'Daily KBED (2022-3)'!U301)/2</f>
        <v>0</v>
      </c>
      <c r="Q301">
        <f>('Daily KBOS (2022-3)'!V301+'Daily KBED (2022-3)'!V301)/2</f>
        <v>0</v>
      </c>
      <c r="R301">
        <f>('Daily KBOS (2022-3)'!W301+'Daily KBED (2022-3)'!W301)/2</f>
        <v>0</v>
      </c>
      <c r="S301">
        <f>('Daily KBOS (2022-3)'!X301+'Daily KBED (2022-3)'!X301)/2</f>
        <v>0.05</v>
      </c>
      <c r="T301">
        <f>('Daily KBOS (2022-3)'!Y301+'Daily KBED (2022-3)'!Y301)/2</f>
        <v>0.05</v>
      </c>
      <c r="U301">
        <f>('Daily KBOS (2022-3)'!Z301+'Daily KBED (2022-3)'!Z301)/2</f>
        <v>0.1</v>
      </c>
      <c r="V301">
        <f>('Daily KBOS (2022-3)'!AA301+'Daily KBED (2022-3)'!AA301)/2</f>
        <v>0.1</v>
      </c>
      <c r="W301">
        <f>('Daily KBOS (2022-3)'!AG301+'Daily KBED (2022-3)'!AG301)/2</f>
        <v>0.15</v>
      </c>
      <c r="X301">
        <f>('Daily KBOS (2022-3)'!AH301+'Daily KBED (2022-3)'!AH301)/2</f>
        <v>0.25</v>
      </c>
      <c r="Y301">
        <f>('Daily KBOS (2022-3)'!AI301+'Daily KBED (2022-3)'!AI301)/2</f>
        <v>0.39999999999999997</v>
      </c>
      <c r="Z301">
        <f>('Daily KBOS (2022-3)'!AJ301+'Daily KBED (2022-3)'!AJ301)/2</f>
        <v>0.6</v>
      </c>
      <c r="AA301">
        <f>('Daily KBOS (2022-3)'!AK301+'Daily KBED (2022-3)'!AK301)/2</f>
        <v>0.8</v>
      </c>
      <c r="AB301">
        <f>('Daily KBOS (2022-3)'!AL301+'Daily KBED (2022-3)'!AL301)/2</f>
        <v>1.2</v>
      </c>
      <c r="AC301">
        <f>('Daily KBOS (2022-3)'!AM301+'Daily KBED (2022-3)'!AM301)/2</f>
        <v>1.75</v>
      </c>
      <c r="AD301">
        <f>('Daily KBOS (2022-3)'!AN301+'Daily KBED (2022-3)'!AN301)/2</f>
        <v>2.35</v>
      </c>
      <c r="AE301">
        <f>('Daily KBOS (2022-3)'!AO301+'Daily KBED (2022-3)'!AO301)/2</f>
        <v>2.95</v>
      </c>
      <c r="AF301">
        <f>('Daily KBOS (2022-3)'!AP301+'Daily KBED (2022-3)'!AP301)/2</f>
        <v>3.6</v>
      </c>
      <c r="AG301">
        <f>('Daily KBOS (2022-3)'!AQ301+'Daily KBED (2022-3)'!AQ301)/2</f>
        <v>4.3</v>
      </c>
      <c r="AH301">
        <f>('Daily KBOS (2022-3)'!AR301+'Daily KBED (2022-3)'!AR301)/2</f>
        <v>4.9499999999999993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B9570-E426-4392-AC93-4DF061FE7853}">
  <dimension ref="A1:AG119"/>
  <sheetViews>
    <sheetView workbookViewId="0">
      <pane ySplit="13" topLeftCell="A58" activePane="bottomLeft" state="frozen"/>
      <selection pane="bottomLeft" activeCell="B7" sqref="B7"/>
    </sheetView>
    <sheetView workbookViewId="1">
      <pane ySplit="13" topLeftCell="A63" activePane="bottomLeft" state="frozen"/>
      <selection pane="bottomLeft" activeCell="R66" sqref="R66"/>
    </sheetView>
  </sheetViews>
  <sheetFormatPr defaultRowHeight="15" x14ac:dyDescent="0.25"/>
  <cols>
    <col min="1" max="1" width="51.140625" bestFit="1" customWidth="1"/>
    <col min="13" max="13" width="49.42578125" bestFit="1" customWidth="1"/>
  </cols>
  <sheetData>
    <row r="1" spans="1:33" x14ac:dyDescent="0.25">
      <c r="A1" t="s">
        <v>209</v>
      </c>
    </row>
    <row r="2" spans="1:33" x14ac:dyDescent="0.25">
      <c r="A2" t="s">
        <v>210</v>
      </c>
    </row>
    <row r="3" spans="1:33" x14ac:dyDescent="0.25">
      <c r="A3" t="s">
        <v>211</v>
      </c>
    </row>
    <row r="5" spans="1:33" x14ac:dyDescent="0.25">
      <c r="A5" t="s">
        <v>212</v>
      </c>
    </row>
    <row r="6" spans="1:33" x14ac:dyDescent="0.25">
      <c r="A6" t="s">
        <v>213</v>
      </c>
    </row>
    <row r="7" spans="1:33" x14ac:dyDescent="0.25">
      <c r="A7" t="s">
        <v>214</v>
      </c>
      <c r="B7" s="173">
        <f>SUM(D79:E79)/12 * 10</f>
        <v>3.8474999999999997</v>
      </c>
    </row>
    <row r="8" spans="1:33" x14ac:dyDescent="0.25">
      <c r="A8" s="134" t="s">
        <v>215</v>
      </c>
      <c r="B8" s="32"/>
      <c r="C8" s="32"/>
      <c r="D8" s="32"/>
      <c r="E8" s="32"/>
      <c r="F8" s="32"/>
      <c r="G8" s="32"/>
      <c r="H8" s="32"/>
      <c r="I8" s="32"/>
      <c r="J8" s="32"/>
      <c r="K8" s="32"/>
      <c r="M8" s="134" t="s">
        <v>215</v>
      </c>
    </row>
    <row r="9" spans="1:33" x14ac:dyDescent="0.25">
      <c r="A9" s="251" t="s">
        <v>216</v>
      </c>
      <c r="B9" s="252"/>
      <c r="C9" s="252"/>
      <c r="D9" s="252"/>
      <c r="E9" s="252"/>
      <c r="F9" s="252"/>
      <c r="G9" s="252"/>
      <c r="H9" s="252"/>
      <c r="I9" s="252"/>
      <c r="J9" s="252"/>
      <c r="K9" s="252"/>
      <c r="M9" s="251" t="s">
        <v>217</v>
      </c>
      <c r="N9" s="252"/>
      <c r="O9" s="252"/>
      <c r="P9" s="252"/>
      <c r="Q9" s="252"/>
      <c r="R9" s="252"/>
      <c r="S9" s="252"/>
      <c r="T9" s="252"/>
      <c r="U9" s="252"/>
      <c r="V9" s="252"/>
      <c r="W9" s="252"/>
      <c r="X9" s="252"/>
      <c r="Y9" s="252"/>
      <c r="Z9" s="252"/>
      <c r="AA9" s="252"/>
      <c r="AB9" s="252"/>
      <c r="AC9" s="252"/>
      <c r="AD9" s="252"/>
      <c r="AE9" s="252"/>
      <c r="AF9" s="252"/>
      <c r="AG9" s="252"/>
    </row>
    <row r="10" spans="1:33" ht="29.25" customHeight="1" x14ac:dyDescent="0.25">
      <c r="A10" s="226"/>
      <c r="B10" s="253" t="s">
        <v>218</v>
      </c>
      <c r="C10" s="253"/>
      <c r="D10" s="253"/>
      <c r="E10" s="253"/>
      <c r="F10" s="253"/>
      <c r="G10" s="253"/>
      <c r="H10" s="253"/>
      <c r="I10" s="253"/>
      <c r="J10" s="253"/>
      <c r="K10" s="253"/>
      <c r="M10" s="143"/>
      <c r="N10" s="144" t="s">
        <v>219</v>
      </c>
      <c r="O10" s="257" t="s">
        <v>220</v>
      </c>
      <c r="P10" s="258"/>
      <c r="Q10" s="258"/>
      <c r="R10" s="258"/>
      <c r="S10" s="258"/>
      <c r="T10" s="258"/>
      <c r="U10" s="258"/>
      <c r="V10" s="258"/>
      <c r="W10" s="258"/>
      <c r="X10" s="258"/>
      <c r="Y10" s="258"/>
      <c r="Z10" s="258"/>
      <c r="AA10" s="258"/>
      <c r="AB10" s="258"/>
      <c r="AC10" s="258"/>
      <c r="AD10" s="258"/>
      <c r="AE10" s="258"/>
      <c r="AF10" s="258"/>
      <c r="AG10" s="259"/>
    </row>
    <row r="11" spans="1:33" x14ac:dyDescent="0.25">
      <c r="M11" s="143"/>
      <c r="N11" s="147"/>
      <c r="O11" s="148"/>
      <c r="P11" s="148"/>
      <c r="Q11" s="148"/>
      <c r="R11" s="148"/>
      <c r="S11" s="148"/>
      <c r="T11" s="148"/>
      <c r="U11" s="148"/>
      <c r="V11" s="148"/>
      <c r="W11" s="148"/>
      <c r="X11" s="148"/>
      <c r="Y11" s="148"/>
      <c r="Z11" s="148"/>
      <c r="AA11" s="148"/>
      <c r="AB11" s="148"/>
      <c r="AC11" s="148"/>
      <c r="AD11" s="148"/>
      <c r="AE11" s="148"/>
      <c r="AF11" s="148"/>
      <c r="AG11" s="148"/>
    </row>
    <row r="12" spans="1:33" x14ac:dyDescent="0.25">
      <c r="A12" s="143"/>
      <c r="B12" s="254" t="s">
        <v>221</v>
      </c>
      <c r="C12" s="255"/>
      <c r="D12" s="255"/>
      <c r="E12" s="255"/>
      <c r="F12" s="255"/>
      <c r="G12" s="256"/>
      <c r="H12" s="254" t="s">
        <v>222</v>
      </c>
      <c r="I12" s="255"/>
      <c r="J12" s="255"/>
      <c r="K12" s="255"/>
      <c r="M12" s="143"/>
      <c r="N12" s="146"/>
      <c r="O12" s="149"/>
      <c r="P12" s="260" t="s">
        <v>223</v>
      </c>
      <c r="Q12" s="260"/>
      <c r="R12" s="260"/>
      <c r="S12" s="260"/>
      <c r="T12" s="260"/>
      <c r="U12" s="260"/>
      <c r="V12" s="261" t="s">
        <v>221</v>
      </c>
      <c r="W12" s="261"/>
      <c r="X12" s="261"/>
      <c r="Y12" s="261"/>
      <c r="Z12" s="260" t="s">
        <v>222</v>
      </c>
      <c r="AA12" s="260"/>
      <c r="AB12" s="260"/>
      <c r="AC12" s="260"/>
      <c r="AD12" s="260" t="s">
        <v>224</v>
      </c>
      <c r="AE12" s="260"/>
      <c r="AF12" s="260"/>
      <c r="AG12" s="260"/>
    </row>
    <row r="13" spans="1:33" ht="42" thickBot="1" x14ac:dyDescent="0.3">
      <c r="A13" s="135"/>
      <c r="B13" s="119" t="s">
        <v>225</v>
      </c>
      <c r="C13" s="119" t="s">
        <v>226</v>
      </c>
      <c r="D13" s="119" t="s">
        <v>227</v>
      </c>
      <c r="E13" s="119" t="s">
        <v>228</v>
      </c>
      <c r="F13" s="120" t="s">
        <v>229</v>
      </c>
      <c r="G13" s="120" t="s">
        <v>230</v>
      </c>
      <c r="H13" s="119" t="s">
        <v>225</v>
      </c>
      <c r="I13" s="119" t="s">
        <v>226</v>
      </c>
      <c r="J13" s="119" t="s">
        <v>227</v>
      </c>
      <c r="K13" s="119" t="s">
        <v>228</v>
      </c>
      <c r="M13" s="135"/>
      <c r="N13" s="146" t="s">
        <v>231</v>
      </c>
      <c r="O13" s="149" t="s">
        <v>148</v>
      </c>
      <c r="P13" s="150" t="s">
        <v>148</v>
      </c>
      <c r="Q13" s="150" t="s">
        <v>232</v>
      </c>
      <c r="R13" s="150" t="s">
        <v>226</v>
      </c>
      <c r="S13" s="150" t="s">
        <v>233</v>
      </c>
      <c r="T13" s="150" t="s">
        <v>234</v>
      </c>
      <c r="U13" s="150" t="s">
        <v>235</v>
      </c>
      <c r="V13" s="150" t="s">
        <v>148</v>
      </c>
      <c r="W13" s="150" t="s">
        <v>232</v>
      </c>
      <c r="X13" s="150" t="s">
        <v>226</v>
      </c>
      <c r="Y13" s="150" t="s">
        <v>235</v>
      </c>
      <c r="Z13" s="150" t="s">
        <v>148</v>
      </c>
      <c r="AA13" s="150" t="s">
        <v>232</v>
      </c>
      <c r="AB13" s="150" t="s">
        <v>226</v>
      </c>
      <c r="AC13" s="150" t="s">
        <v>235</v>
      </c>
      <c r="AD13" s="150" t="s">
        <v>148</v>
      </c>
      <c r="AE13" s="150" t="s">
        <v>232</v>
      </c>
      <c r="AF13" s="150" t="s">
        <v>226</v>
      </c>
      <c r="AG13" s="150" t="s">
        <v>236</v>
      </c>
    </row>
    <row r="14" spans="1:33" ht="17.25" customHeight="1" thickTop="1" x14ac:dyDescent="0.25">
      <c r="A14" s="136" t="s">
        <v>237</v>
      </c>
      <c r="B14" s="121">
        <v>44.965000000000003</v>
      </c>
      <c r="C14" s="121">
        <v>18.09</v>
      </c>
      <c r="D14" s="121">
        <v>2.077</v>
      </c>
      <c r="E14" s="121">
        <v>2.895</v>
      </c>
      <c r="F14" s="121">
        <v>10.090999999999999</v>
      </c>
      <c r="G14" s="121">
        <v>3.41</v>
      </c>
      <c r="H14" s="121">
        <v>31.045999999999999</v>
      </c>
      <c r="I14" s="121">
        <v>17.834</v>
      </c>
      <c r="J14" s="121">
        <v>2.359</v>
      </c>
      <c r="K14" s="121">
        <v>3.1320000000000001</v>
      </c>
      <c r="M14" s="152" t="s">
        <v>237</v>
      </c>
      <c r="N14" s="153">
        <v>21</v>
      </c>
      <c r="O14" s="153">
        <v>94.4</v>
      </c>
      <c r="P14" s="153">
        <v>28</v>
      </c>
      <c r="Q14" s="153">
        <v>9.9</v>
      </c>
      <c r="R14" s="153">
        <v>10.4</v>
      </c>
      <c r="S14" s="153">
        <v>3.4</v>
      </c>
      <c r="T14" s="153">
        <v>2.2999999999999998</v>
      </c>
      <c r="U14" s="153">
        <v>16.100000000000001</v>
      </c>
      <c r="V14" s="153">
        <v>68.7</v>
      </c>
      <c r="W14" s="153">
        <v>55.8</v>
      </c>
      <c r="X14" s="153">
        <v>20</v>
      </c>
      <c r="Y14" s="153">
        <v>6.1</v>
      </c>
      <c r="Z14" s="153">
        <v>29.3</v>
      </c>
      <c r="AA14" s="153">
        <v>38</v>
      </c>
      <c r="AB14" s="153">
        <v>17.2</v>
      </c>
      <c r="AC14" s="153">
        <v>6</v>
      </c>
      <c r="AD14" s="153">
        <v>73</v>
      </c>
      <c r="AE14" s="153">
        <v>65.099999999999994</v>
      </c>
      <c r="AF14" s="153">
        <v>20.8</v>
      </c>
      <c r="AG14" s="153" t="s">
        <v>238</v>
      </c>
    </row>
    <row r="15" spans="1:33" ht="17.25" customHeight="1" x14ac:dyDescent="0.25">
      <c r="A15" s="136" t="s">
        <v>239</v>
      </c>
      <c r="B15" s="122" t="s">
        <v>240</v>
      </c>
      <c r="C15" s="122" t="s">
        <v>240</v>
      </c>
      <c r="D15" s="122" t="s">
        <v>240</v>
      </c>
      <c r="E15" s="122" t="s">
        <v>240</v>
      </c>
      <c r="F15" s="122" t="s">
        <v>240</v>
      </c>
      <c r="G15" s="122" t="s">
        <v>240</v>
      </c>
      <c r="H15" s="122" t="s">
        <v>240</v>
      </c>
      <c r="I15" s="122" t="s">
        <v>240</v>
      </c>
      <c r="J15" s="122" t="s">
        <v>240</v>
      </c>
      <c r="K15" s="122" t="s">
        <v>240</v>
      </c>
      <c r="M15" s="154" t="s">
        <v>241</v>
      </c>
      <c r="N15" s="155" t="s">
        <v>240</v>
      </c>
      <c r="O15" s="155" t="s">
        <v>240</v>
      </c>
      <c r="P15" s="155" t="s">
        <v>240</v>
      </c>
      <c r="Q15" s="155" t="s">
        <v>240</v>
      </c>
      <c r="R15" s="155" t="s">
        <v>240</v>
      </c>
      <c r="S15" s="155" t="s">
        <v>240</v>
      </c>
      <c r="T15" s="155" t="s">
        <v>240</v>
      </c>
      <c r="U15" s="155" t="s">
        <v>240</v>
      </c>
      <c r="V15" s="155" t="s">
        <v>240</v>
      </c>
      <c r="W15" s="155" t="s">
        <v>240</v>
      </c>
      <c r="X15" s="155" t="s">
        <v>240</v>
      </c>
      <c r="Y15" s="155" t="s">
        <v>240</v>
      </c>
      <c r="Z15" s="155" t="s">
        <v>240</v>
      </c>
      <c r="AA15" s="155" t="s">
        <v>240</v>
      </c>
      <c r="AB15" s="155" t="s">
        <v>240</v>
      </c>
      <c r="AC15" s="155" t="s">
        <v>240</v>
      </c>
      <c r="AD15" s="155" t="s">
        <v>240</v>
      </c>
      <c r="AE15" s="155" t="s">
        <v>240</v>
      </c>
      <c r="AF15" s="155" t="s">
        <v>240</v>
      </c>
      <c r="AG15" s="155" t="s">
        <v>240</v>
      </c>
    </row>
    <row r="16" spans="1:33" ht="17.25" customHeight="1" x14ac:dyDescent="0.25">
      <c r="A16" s="137" t="s">
        <v>242</v>
      </c>
      <c r="B16" s="123">
        <v>55.847999999999999</v>
      </c>
      <c r="C16" s="123">
        <v>20.013000000000002</v>
      </c>
      <c r="D16" s="123">
        <v>2.1829999999999998</v>
      </c>
      <c r="E16" s="123">
        <v>3.2240000000000002</v>
      </c>
      <c r="F16" s="123" t="s">
        <v>238</v>
      </c>
      <c r="G16" s="123" t="s">
        <v>238</v>
      </c>
      <c r="H16" s="123">
        <v>37.968000000000004</v>
      </c>
      <c r="I16" s="123">
        <v>17.192</v>
      </c>
      <c r="J16" s="123">
        <v>2.0449999999999999</v>
      </c>
      <c r="K16" s="123">
        <v>3.3940000000000001</v>
      </c>
      <c r="M16" s="139" t="s">
        <v>243</v>
      </c>
      <c r="N16" s="142">
        <v>5.6</v>
      </c>
      <c r="O16" s="142">
        <v>97.3</v>
      </c>
      <c r="P16" s="142">
        <v>25.6</v>
      </c>
      <c r="Q16" s="142">
        <v>6.9</v>
      </c>
      <c r="R16" s="142">
        <v>9.3000000000000007</v>
      </c>
      <c r="S16" s="142">
        <v>2.2999999999999998</v>
      </c>
      <c r="T16" s="142">
        <v>2.2000000000000002</v>
      </c>
      <c r="U16" s="142">
        <v>16.3</v>
      </c>
      <c r="V16" s="142">
        <v>64.8</v>
      </c>
      <c r="W16" s="142">
        <v>50.8</v>
      </c>
      <c r="X16" s="142">
        <v>21</v>
      </c>
      <c r="Y16" s="126">
        <v>6.1</v>
      </c>
      <c r="Z16" s="142">
        <v>24.7</v>
      </c>
      <c r="AA16" s="142">
        <v>35.1</v>
      </c>
      <c r="AB16" s="142">
        <v>17.100000000000001</v>
      </c>
      <c r="AC16" s="142">
        <v>4.5</v>
      </c>
      <c r="AD16" s="142">
        <v>86.1</v>
      </c>
      <c r="AE16" s="142">
        <v>79.7</v>
      </c>
      <c r="AF16" s="142">
        <v>20.100000000000001</v>
      </c>
      <c r="AG16" s="142" t="s">
        <v>238</v>
      </c>
    </row>
    <row r="17" spans="1:33" ht="17.25" customHeight="1" x14ac:dyDescent="0.25">
      <c r="A17" s="138" t="s">
        <v>243</v>
      </c>
      <c r="B17" s="123">
        <v>50.847000000000001</v>
      </c>
      <c r="C17" s="123">
        <v>20.992999999999999</v>
      </c>
      <c r="D17" s="129">
        <v>2.5209999999999999</v>
      </c>
      <c r="E17" s="129">
        <v>2.9220000000000002</v>
      </c>
      <c r="F17" s="123" t="s">
        <v>244</v>
      </c>
      <c r="G17" s="123" t="s">
        <v>244</v>
      </c>
      <c r="H17" s="123">
        <v>35.127000000000002</v>
      </c>
      <c r="I17" s="123">
        <v>17.077000000000002</v>
      </c>
      <c r="J17" s="123">
        <v>2.1949999999999998</v>
      </c>
      <c r="K17" s="123">
        <v>3.4580000000000002</v>
      </c>
      <c r="M17" s="139" t="s">
        <v>245</v>
      </c>
      <c r="N17" s="142">
        <v>15.4</v>
      </c>
      <c r="O17" s="142">
        <v>93.4</v>
      </c>
      <c r="P17" s="142">
        <v>28.9</v>
      </c>
      <c r="Q17" s="142">
        <v>10.9</v>
      </c>
      <c r="R17" s="142">
        <v>10.9</v>
      </c>
      <c r="S17" s="142">
        <v>3.8</v>
      </c>
      <c r="T17" s="142">
        <v>2.4</v>
      </c>
      <c r="U17" s="142">
        <v>16</v>
      </c>
      <c r="V17" s="142">
        <v>69.599999999999994</v>
      </c>
      <c r="W17" s="142">
        <v>57</v>
      </c>
      <c r="X17" s="142">
        <v>19.8</v>
      </c>
      <c r="Y17" s="142">
        <v>6.1</v>
      </c>
      <c r="Z17" s="142">
        <v>33.9</v>
      </c>
      <c r="AA17" s="142">
        <v>40.299999999999997</v>
      </c>
      <c r="AB17" s="142">
        <v>17.3</v>
      </c>
      <c r="AC17" s="142">
        <v>7.7</v>
      </c>
      <c r="AD17" s="142">
        <v>62.4</v>
      </c>
      <c r="AE17" s="142">
        <v>53.6</v>
      </c>
      <c r="AF17" s="142">
        <v>21.3</v>
      </c>
      <c r="AG17" s="142" t="s">
        <v>238</v>
      </c>
    </row>
    <row r="18" spans="1:33" ht="17.25" customHeight="1" x14ac:dyDescent="0.25">
      <c r="A18" s="138" t="s">
        <v>245</v>
      </c>
      <c r="B18" s="123">
        <v>56.981000000000002</v>
      </c>
      <c r="C18" s="123">
        <v>19.780999999999999</v>
      </c>
      <c r="D18" s="123">
        <v>2.1320000000000001</v>
      </c>
      <c r="E18" s="123">
        <v>3.2810000000000001</v>
      </c>
      <c r="F18" s="123" t="s">
        <v>238</v>
      </c>
      <c r="G18" s="123" t="s">
        <v>238</v>
      </c>
      <c r="H18" s="123">
        <v>40.307000000000002</v>
      </c>
      <c r="I18" s="123">
        <v>17.29</v>
      </c>
      <c r="J18" s="123" t="s">
        <v>238</v>
      </c>
      <c r="K18" s="123">
        <v>3.32</v>
      </c>
      <c r="M18" s="136" t="s">
        <v>246</v>
      </c>
      <c r="N18" s="141" t="s">
        <v>240</v>
      </c>
      <c r="O18" s="141" t="s">
        <v>240</v>
      </c>
      <c r="P18" s="141" t="s">
        <v>240</v>
      </c>
      <c r="Q18" s="141" t="s">
        <v>240</v>
      </c>
      <c r="R18" s="141" t="s">
        <v>240</v>
      </c>
      <c r="S18" s="141" t="s">
        <v>240</v>
      </c>
      <c r="T18" s="141" t="s">
        <v>240</v>
      </c>
      <c r="U18" s="141" t="s">
        <v>240</v>
      </c>
      <c r="V18" s="141" t="s">
        <v>240</v>
      </c>
      <c r="W18" s="141" t="s">
        <v>240</v>
      </c>
      <c r="X18" s="141" t="s">
        <v>240</v>
      </c>
      <c r="Y18" s="141" t="s">
        <v>240</v>
      </c>
      <c r="Z18" s="141" t="s">
        <v>240</v>
      </c>
      <c r="AA18" s="141" t="s">
        <v>240</v>
      </c>
      <c r="AB18" s="141" t="s">
        <v>240</v>
      </c>
      <c r="AC18" s="141" t="s">
        <v>240</v>
      </c>
      <c r="AD18" s="141" t="s">
        <v>240</v>
      </c>
      <c r="AE18" s="141" t="s">
        <v>240</v>
      </c>
      <c r="AF18" s="141" t="s">
        <v>240</v>
      </c>
      <c r="AG18" s="141" t="s">
        <v>240</v>
      </c>
    </row>
    <row r="19" spans="1:33" ht="17.25" customHeight="1" x14ac:dyDescent="0.25">
      <c r="A19" s="137" t="s">
        <v>247</v>
      </c>
      <c r="B19" s="123">
        <v>60.828000000000003</v>
      </c>
      <c r="C19" s="123">
        <v>18.603999999999999</v>
      </c>
      <c r="D19" s="123">
        <v>2.0670000000000002</v>
      </c>
      <c r="E19" s="123">
        <v>2.956</v>
      </c>
      <c r="F19" s="123">
        <v>6.9619999999999997</v>
      </c>
      <c r="G19" s="123">
        <v>4.0419999999999998</v>
      </c>
      <c r="H19" s="123">
        <v>42.783999999999999</v>
      </c>
      <c r="I19" s="123">
        <v>19.591000000000001</v>
      </c>
      <c r="J19" s="123">
        <v>2.7829999999999999</v>
      </c>
      <c r="K19" s="123">
        <v>3.403</v>
      </c>
      <c r="M19" s="137" t="s">
        <v>248</v>
      </c>
      <c r="N19" s="142">
        <v>17.7</v>
      </c>
      <c r="O19" s="142">
        <v>93.1</v>
      </c>
      <c r="P19" s="142">
        <v>26.4</v>
      </c>
      <c r="Q19" s="142">
        <v>9.3000000000000007</v>
      </c>
      <c r="R19" s="142">
        <v>9.8000000000000007</v>
      </c>
      <c r="S19" s="142">
        <v>3.6</v>
      </c>
      <c r="T19" s="142">
        <v>2.2999999999999998</v>
      </c>
      <c r="U19" s="142">
        <v>15.1</v>
      </c>
      <c r="V19" s="142">
        <v>67.400000000000006</v>
      </c>
      <c r="W19" s="142">
        <v>54.5</v>
      </c>
      <c r="X19" s="142">
        <v>19.8</v>
      </c>
      <c r="Y19" s="142">
        <v>6</v>
      </c>
      <c r="Z19" s="142">
        <v>25.2</v>
      </c>
      <c r="AA19" s="142">
        <v>36.4</v>
      </c>
      <c r="AB19" s="142">
        <v>14.8</v>
      </c>
      <c r="AC19" s="142">
        <v>8.5</v>
      </c>
      <c r="AD19" s="142">
        <v>73.900000000000006</v>
      </c>
      <c r="AE19" s="142">
        <v>64.599999999999994</v>
      </c>
      <c r="AF19" s="142">
        <v>20.5</v>
      </c>
      <c r="AG19" s="142" t="s">
        <v>238</v>
      </c>
    </row>
    <row r="20" spans="1:33" ht="17.25" customHeight="1" x14ac:dyDescent="0.25">
      <c r="A20" s="138" t="s">
        <v>249</v>
      </c>
      <c r="B20" s="123">
        <v>64.228999999999999</v>
      </c>
      <c r="C20" s="123">
        <v>18.952000000000002</v>
      </c>
      <c r="D20" s="123">
        <v>2.1469999999999998</v>
      </c>
      <c r="E20" s="123">
        <v>3.0169999999999999</v>
      </c>
      <c r="F20" s="123">
        <v>7.117</v>
      </c>
      <c r="G20" s="123" t="s">
        <v>238</v>
      </c>
      <c r="H20" s="123">
        <v>45.08</v>
      </c>
      <c r="I20" s="123">
        <v>18.754999999999999</v>
      </c>
      <c r="J20" s="123">
        <v>2.6059999999999999</v>
      </c>
      <c r="K20" s="123">
        <v>3.3519999999999999</v>
      </c>
      <c r="M20" s="138" t="s">
        <v>250</v>
      </c>
      <c r="N20" s="142">
        <v>15.6</v>
      </c>
      <c r="O20" s="142">
        <v>93.9</v>
      </c>
      <c r="P20" s="142">
        <v>26.5</v>
      </c>
      <c r="Q20" s="142">
        <v>9.1</v>
      </c>
      <c r="R20" s="142">
        <v>9.6</v>
      </c>
      <c r="S20" s="142">
        <v>3.8</v>
      </c>
      <c r="T20" s="142">
        <v>2.2999999999999998</v>
      </c>
      <c r="U20" s="142">
        <v>15</v>
      </c>
      <c r="V20" s="142">
        <v>67.7</v>
      </c>
      <c r="W20" s="142">
        <v>55.1</v>
      </c>
      <c r="X20" s="142">
        <v>20.100000000000001</v>
      </c>
      <c r="Y20" s="142">
        <v>6</v>
      </c>
      <c r="Z20" s="142">
        <v>29.7</v>
      </c>
      <c r="AA20" s="142">
        <v>37.299999999999997</v>
      </c>
      <c r="AB20" s="142" t="s">
        <v>238</v>
      </c>
      <c r="AC20" s="142" t="s">
        <v>238</v>
      </c>
      <c r="AD20" s="142">
        <v>75.7</v>
      </c>
      <c r="AE20" s="142">
        <v>65.7</v>
      </c>
      <c r="AF20" s="142">
        <v>20.7</v>
      </c>
      <c r="AG20" s="142" t="s">
        <v>238</v>
      </c>
    </row>
    <row r="21" spans="1:33" ht="17.25" customHeight="1" x14ac:dyDescent="0.25">
      <c r="A21" s="138" t="s">
        <v>251</v>
      </c>
      <c r="B21" s="123">
        <v>52.652999999999999</v>
      </c>
      <c r="C21" s="123">
        <v>17.771999999999998</v>
      </c>
      <c r="D21" s="123">
        <v>1.587</v>
      </c>
      <c r="E21" s="123">
        <v>2.6880000000000002</v>
      </c>
      <c r="F21" s="123" t="s">
        <v>238</v>
      </c>
      <c r="G21" s="123" t="s">
        <v>238</v>
      </c>
      <c r="H21" s="123">
        <v>40.034999999999997</v>
      </c>
      <c r="I21" s="123">
        <v>21.300999999999998</v>
      </c>
      <c r="J21" s="123" t="s">
        <v>238</v>
      </c>
      <c r="K21" s="123">
        <v>3.47</v>
      </c>
      <c r="M21" s="138" t="s">
        <v>252</v>
      </c>
      <c r="N21" s="142">
        <v>2.2000000000000002</v>
      </c>
      <c r="O21" s="142">
        <v>86.8</v>
      </c>
      <c r="P21" s="142">
        <v>26.3</v>
      </c>
      <c r="Q21" s="142">
        <v>10.8</v>
      </c>
      <c r="R21" s="142">
        <v>11</v>
      </c>
      <c r="S21" s="142">
        <v>1.8</v>
      </c>
      <c r="T21" s="142">
        <v>2.2999999999999998</v>
      </c>
      <c r="U21" s="142">
        <v>15.8</v>
      </c>
      <c r="V21" s="142">
        <v>64.900000000000006</v>
      </c>
      <c r="W21" s="142">
        <v>49.3</v>
      </c>
      <c r="X21" s="142">
        <v>17.399999999999999</v>
      </c>
      <c r="Y21" s="142">
        <v>6.6</v>
      </c>
      <c r="Z21" s="142">
        <v>16.3</v>
      </c>
      <c r="AA21" s="142" t="s">
        <v>238</v>
      </c>
      <c r="AB21" s="142" t="s">
        <v>238</v>
      </c>
      <c r="AC21" s="142">
        <v>3.6</v>
      </c>
      <c r="AD21" s="142">
        <v>66.7</v>
      </c>
      <c r="AE21" s="142">
        <v>60.4</v>
      </c>
      <c r="AF21" s="142">
        <v>19.100000000000001</v>
      </c>
      <c r="AG21" s="142" t="s">
        <v>244</v>
      </c>
    </row>
    <row r="22" spans="1:33" ht="17.25" customHeight="1" x14ac:dyDescent="0.25">
      <c r="A22" s="137" t="s">
        <v>253</v>
      </c>
      <c r="B22" s="123">
        <v>34.008000000000003</v>
      </c>
      <c r="C22" s="123">
        <v>16.488</v>
      </c>
      <c r="D22" s="123">
        <v>2.35</v>
      </c>
      <c r="E22" s="123">
        <v>2.883</v>
      </c>
      <c r="F22" s="123">
        <v>13.724</v>
      </c>
      <c r="G22" s="123">
        <v>3.3359999999999999</v>
      </c>
      <c r="H22" s="123">
        <v>24.518000000000001</v>
      </c>
      <c r="I22" s="123">
        <v>18.079999999999998</v>
      </c>
      <c r="J22" s="123">
        <v>2.359</v>
      </c>
      <c r="K22" s="123">
        <v>2.9449999999999998</v>
      </c>
      <c r="M22" s="137" t="s">
        <v>254</v>
      </c>
      <c r="N22" s="142">
        <v>3.3</v>
      </c>
      <c r="O22" s="142">
        <v>102</v>
      </c>
      <c r="P22" s="142">
        <v>36.6</v>
      </c>
      <c r="Q22" s="142">
        <v>13.5</v>
      </c>
      <c r="R22" s="142">
        <v>12.2</v>
      </c>
      <c r="S22" s="142">
        <v>2.4</v>
      </c>
      <c r="T22" s="142">
        <v>2.7</v>
      </c>
      <c r="U22" s="142">
        <v>21.5</v>
      </c>
      <c r="V22" s="142">
        <v>111.4</v>
      </c>
      <c r="W22" s="142">
        <v>104.7</v>
      </c>
      <c r="X22" s="142">
        <v>25.5</v>
      </c>
      <c r="Y22" s="142">
        <v>8.5</v>
      </c>
      <c r="Z22" s="142">
        <v>32.6</v>
      </c>
      <c r="AA22" s="142">
        <v>38.9</v>
      </c>
      <c r="AB22" s="142">
        <v>18.600000000000001</v>
      </c>
      <c r="AC22" s="142">
        <v>4.3</v>
      </c>
      <c r="AD22" s="142">
        <v>71.2</v>
      </c>
      <c r="AE22" s="142">
        <v>66.2</v>
      </c>
      <c r="AF22" s="142">
        <v>21.6</v>
      </c>
      <c r="AG22" s="142" t="s">
        <v>238</v>
      </c>
    </row>
    <row r="23" spans="1:33" ht="17.25" customHeight="1" x14ac:dyDescent="0.25">
      <c r="A23" s="138" t="s">
        <v>255</v>
      </c>
      <c r="B23" s="123">
        <v>36.700000000000003</v>
      </c>
      <c r="C23" s="123">
        <v>17.390999999999998</v>
      </c>
      <c r="D23" s="123">
        <v>2.4049999999999998</v>
      </c>
      <c r="E23" s="123">
        <v>2.8690000000000002</v>
      </c>
      <c r="F23" s="123" t="s">
        <v>238</v>
      </c>
      <c r="G23" s="123">
        <v>4.4189999999999996</v>
      </c>
      <c r="H23" s="123">
        <v>26.86</v>
      </c>
      <c r="I23" s="123">
        <v>21.763999999999999</v>
      </c>
      <c r="J23" s="123" t="s">
        <v>238</v>
      </c>
      <c r="K23" s="123">
        <v>2.794</v>
      </c>
      <c r="M23" s="136" t="s">
        <v>256</v>
      </c>
      <c r="N23" s="141" t="s">
        <v>240</v>
      </c>
      <c r="O23" s="141" t="s">
        <v>240</v>
      </c>
      <c r="P23" s="141" t="s">
        <v>240</v>
      </c>
      <c r="Q23" s="141" t="s">
        <v>240</v>
      </c>
      <c r="R23" s="141" t="s">
        <v>240</v>
      </c>
      <c r="S23" s="141" t="s">
        <v>240</v>
      </c>
      <c r="T23" s="141" t="s">
        <v>240</v>
      </c>
      <c r="U23" s="141" t="s">
        <v>240</v>
      </c>
      <c r="V23" s="141" t="s">
        <v>240</v>
      </c>
      <c r="W23" s="141" t="s">
        <v>240</v>
      </c>
      <c r="X23" s="141" t="s">
        <v>240</v>
      </c>
      <c r="Y23" s="141" t="s">
        <v>240</v>
      </c>
      <c r="Z23" s="141" t="s">
        <v>240</v>
      </c>
      <c r="AA23" s="141" t="s">
        <v>240</v>
      </c>
      <c r="AB23" s="141" t="s">
        <v>240</v>
      </c>
      <c r="AC23" s="141" t="s">
        <v>240</v>
      </c>
      <c r="AD23" s="141" t="s">
        <v>240</v>
      </c>
      <c r="AE23" s="141" t="s">
        <v>240</v>
      </c>
      <c r="AF23" s="141" t="s">
        <v>240</v>
      </c>
      <c r="AG23" s="141" t="s">
        <v>240</v>
      </c>
    </row>
    <row r="24" spans="1:33" ht="17.25" customHeight="1" x14ac:dyDescent="0.25">
      <c r="A24" s="138" t="s">
        <v>257</v>
      </c>
      <c r="B24" s="123">
        <v>34.840000000000003</v>
      </c>
      <c r="C24" s="123">
        <v>17.795000000000002</v>
      </c>
      <c r="D24" s="123">
        <v>1.8660000000000001</v>
      </c>
      <c r="E24" s="123">
        <v>2.996</v>
      </c>
      <c r="F24" s="123" t="s">
        <v>238</v>
      </c>
      <c r="G24" s="123" t="s">
        <v>244</v>
      </c>
      <c r="H24" s="123">
        <v>17.103999999999999</v>
      </c>
      <c r="I24" s="123">
        <v>17.228000000000002</v>
      </c>
      <c r="J24" s="123" t="s">
        <v>238</v>
      </c>
      <c r="K24" s="123">
        <v>2.9729999999999999</v>
      </c>
      <c r="M24" s="137" t="s">
        <v>258</v>
      </c>
      <c r="N24" s="142">
        <v>18.399999999999999</v>
      </c>
      <c r="O24" s="142">
        <v>95</v>
      </c>
      <c r="P24" s="142">
        <v>28.3</v>
      </c>
      <c r="Q24" s="142">
        <v>9.8000000000000007</v>
      </c>
      <c r="R24" s="142">
        <v>10.199999999999999</v>
      </c>
      <c r="S24" s="142">
        <v>3.6</v>
      </c>
      <c r="T24" s="142">
        <v>2.4</v>
      </c>
      <c r="U24" s="142">
        <v>16.3</v>
      </c>
      <c r="V24" s="142">
        <v>68.900000000000006</v>
      </c>
      <c r="W24" s="142">
        <v>56</v>
      </c>
      <c r="X24" s="142">
        <v>20.2</v>
      </c>
      <c r="Y24" s="142">
        <v>6.1</v>
      </c>
      <c r="Z24" s="142">
        <v>35.1</v>
      </c>
      <c r="AA24" s="142">
        <v>40.6</v>
      </c>
      <c r="AB24" s="142">
        <v>17</v>
      </c>
      <c r="AC24" s="142">
        <v>7</v>
      </c>
      <c r="AD24" s="142">
        <v>72.7</v>
      </c>
      <c r="AE24" s="142">
        <v>64.099999999999994</v>
      </c>
      <c r="AF24" s="142">
        <v>21.1</v>
      </c>
      <c r="AG24" s="142" t="s">
        <v>238</v>
      </c>
    </row>
    <row r="25" spans="1:33" ht="17.25" customHeight="1" x14ac:dyDescent="0.25">
      <c r="A25" s="138" t="s">
        <v>259</v>
      </c>
      <c r="B25" s="123">
        <v>30.276</v>
      </c>
      <c r="C25" s="123">
        <v>15.135</v>
      </c>
      <c r="D25" s="123">
        <v>2.4209999999999998</v>
      </c>
      <c r="E25" s="123">
        <v>2.859</v>
      </c>
      <c r="F25" s="123">
        <v>13.313000000000001</v>
      </c>
      <c r="G25" s="123">
        <v>2.7650000000000001</v>
      </c>
      <c r="H25" s="123">
        <v>28.988</v>
      </c>
      <c r="I25" s="123">
        <v>14.760999999999999</v>
      </c>
      <c r="J25" s="123" t="s">
        <v>238</v>
      </c>
      <c r="K25" s="123">
        <v>3.1440000000000001</v>
      </c>
      <c r="M25" s="137" t="s">
        <v>260</v>
      </c>
      <c r="N25" s="142" t="s">
        <v>238</v>
      </c>
      <c r="O25" s="142">
        <v>93.3</v>
      </c>
      <c r="P25" s="142">
        <v>29.3</v>
      </c>
      <c r="Q25" s="142">
        <v>10</v>
      </c>
      <c r="R25" s="142">
        <v>12.9</v>
      </c>
      <c r="S25" s="142">
        <v>1.6</v>
      </c>
      <c r="T25" s="142">
        <v>2.2999999999999998</v>
      </c>
      <c r="U25" s="142">
        <v>16.399999999999999</v>
      </c>
      <c r="V25" s="142">
        <v>71.2</v>
      </c>
      <c r="W25" s="142">
        <v>61</v>
      </c>
      <c r="X25" s="142">
        <v>17.7</v>
      </c>
      <c r="Y25" s="142">
        <v>7</v>
      </c>
      <c r="Z25" s="142">
        <v>17.899999999999999</v>
      </c>
      <c r="AA25" s="142">
        <v>28.5</v>
      </c>
      <c r="AB25" s="142" t="s">
        <v>238</v>
      </c>
      <c r="AC25" s="142">
        <v>4.5</v>
      </c>
      <c r="AD25" s="142">
        <v>69.8</v>
      </c>
      <c r="AE25" s="142">
        <v>66.599999999999994</v>
      </c>
      <c r="AF25" s="142">
        <v>18.600000000000001</v>
      </c>
      <c r="AG25" s="142" t="s">
        <v>238</v>
      </c>
    </row>
    <row r="26" spans="1:33" ht="17.25" customHeight="1" x14ac:dyDescent="0.25">
      <c r="A26" s="137" t="s">
        <v>261</v>
      </c>
      <c r="B26" s="123">
        <v>26.343</v>
      </c>
      <c r="C26" s="123">
        <v>17.62</v>
      </c>
      <c r="D26" s="123">
        <v>1.9019999999999999</v>
      </c>
      <c r="E26" s="123">
        <v>2.5630000000000002</v>
      </c>
      <c r="F26" s="123">
        <v>9.4209999999999994</v>
      </c>
      <c r="G26" s="123">
        <v>3.5310000000000001</v>
      </c>
      <c r="H26" s="123">
        <v>20.899000000000001</v>
      </c>
      <c r="I26" s="123">
        <v>16.675000000000001</v>
      </c>
      <c r="J26" s="123">
        <v>2.335</v>
      </c>
      <c r="K26" s="123">
        <v>2.944</v>
      </c>
      <c r="M26" s="137" t="s">
        <v>262</v>
      </c>
      <c r="N26" s="142" t="s">
        <v>238</v>
      </c>
      <c r="O26" s="142">
        <v>86.2</v>
      </c>
      <c r="P26" s="142">
        <v>20.7</v>
      </c>
      <c r="Q26" s="142" t="s">
        <v>238</v>
      </c>
      <c r="R26" s="142">
        <v>9.1999999999999993</v>
      </c>
      <c r="S26" s="142">
        <v>1.1000000000000001</v>
      </c>
      <c r="T26" s="142">
        <v>1.9</v>
      </c>
      <c r="U26" s="142">
        <v>11.5</v>
      </c>
      <c r="V26" s="142" t="s">
        <v>238</v>
      </c>
      <c r="W26" s="142" t="s">
        <v>238</v>
      </c>
      <c r="X26" s="142" t="s">
        <v>238</v>
      </c>
      <c r="Y26" s="142" t="s">
        <v>244</v>
      </c>
      <c r="Z26" s="142">
        <v>16.3</v>
      </c>
      <c r="AA26" s="142" t="s">
        <v>238</v>
      </c>
      <c r="AB26" s="142" t="s">
        <v>238</v>
      </c>
      <c r="AC26" s="142">
        <v>4.0999999999999996</v>
      </c>
      <c r="AD26" s="142">
        <v>77.599999999999994</v>
      </c>
      <c r="AE26" s="142">
        <v>68.8</v>
      </c>
      <c r="AF26" s="142">
        <v>20.2</v>
      </c>
      <c r="AG26" s="142" t="s">
        <v>238</v>
      </c>
    </row>
    <row r="27" spans="1:33" ht="17.25" customHeight="1" x14ac:dyDescent="0.25">
      <c r="A27" s="138" t="s">
        <v>263</v>
      </c>
      <c r="B27" s="123">
        <v>39.01</v>
      </c>
      <c r="C27" s="123">
        <v>19.053999999999998</v>
      </c>
      <c r="D27" s="123">
        <v>2.1190000000000002</v>
      </c>
      <c r="E27" s="123">
        <v>2.8620000000000001</v>
      </c>
      <c r="F27" s="123" t="s">
        <v>238</v>
      </c>
      <c r="G27" s="123" t="s">
        <v>238</v>
      </c>
      <c r="H27" s="123">
        <v>20.788</v>
      </c>
      <c r="I27" s="123">
        <v>16.638999999999999</v>
      </c>
      <c r="J27" s="123" t="s">
        <v>238</v>
      </c>
      <c r="K27" s="123">
        <v>2.206</v>
      </c>
      <c r="M27" s="136" t="s">
        <v>264</v>
      </c>
      <c r="N27" s="141" t="s">
        <v>240</v>
      </c>
      <c r="O27" s="141" t="s">
        <v>240</v>
      </c>
      <c r="P27" s="141" t="s">
        <v>240</v>
      </c>
      <c r="Q27" s="141" t="s">
        <v>240</v>
      </c>
      <c r="R27" s="141" t="s">
        <v>240</v>
      </c>
      <c r="S27" s="141" t="s">
        <v>240</v>
      </c>
      <c r="T27" s="141" t="s">
        <v>240</v>
      </c>
      <c r="U27" s="141" t="s">
        <v>240</v>
      </c>
      <c r="V27" s="141" t="s">
        <v>240</v>
      </c>
      <c r="W27" s="141" t="s">
        <v>240</v>
      </c>
      <c r="X27" s="141" t="s">
        <v>240</v>
      </c>
      <c r="Y27" s="141" t="s">
        <v>240</v>
      </c>
      <c r="Z27" s="141" t="s">
        <v>240</v>
      </c>
      <c r="AA27" s="141" t="s">
        <v>240</v>
      </c>
      <c r="AB27" s="141" t="s">
        <v>240</v>
      </c>
      <c r="AC27" s="141" t="s">
        <v>240</v>
      </c>
      <c r="AD27" s="141" t="s">
        <v>240</v>
      </c>
      <c r="AE27" s="141" t="s">
        <v>240</v>
      </c>
      <c r="AF27" s="141" t="s">
        <v>240</v>
      </c>
      <c r="AG27" s="141" t="s">
        <v>240</v>
      </c>
    </row>
    <row r="28" spans="1:33" ht="17.25" customHeight="1" x14ac:dyDescent="0.25">
      <c r="A28" s="124" t="s">
        <v>265</v>
      </c>
      <c r="B28" s="123">
        <v>44.661999999999999</v>
      </c>
      <c r="C28" s="123">
        <v>21.655000000000001</v>
      </c>
      <c r="D28" s="123">
        <v>1.8640000000000001</v>
      </c>
      <c r="E28" s="123">
        <v>3.1749999999999998</v>
      </c>
      <c r="F28" s="123" t="s">
        <v>238</v>
      </c>
      <c r="G28" s="123" t="s">
        <v>238</v>
      </c>
      <c r="H28" s="123">
        <v>29.298999999999999</v>
      </c>
      <c r="I28" s="123" t="s">
        <v>238</v>
      </c>
      <c r="J28" s="123" t="s">
        <v>238</v>
      </c>
      <c r="K28" s="123" t="s">
        <v>238</v>
      </c>
      <c r="M28" s="137" t="s">
        <v>266</v>
      </c>
      <c r="N28" s="142">
        <v>13.9</v>
      </c>
      <c r="O28" s="142">
        <v>99.3</v>
      </c>
      <c r="P28" s="142">
        <v>29.7</v>
      </c>
      <c r="Q28" s="142">
        <v>9.8000000000000007</v>
      </c>
      <c r="R28" s="142">
        <v>10.7</v>
      </c>
      <c r="S28" s="142">
        <v>2.8</v>
      </c>
      <c r="T28" s="142">
        <v>2.4</v>
      </c>
      <c r="U28" s="142">
        <v>17.5</v>
      </c>
      <c r="V28" s="142">
        <v>77.599999999999994</v>
      </c>
      <c r="W28" s="142">
        <v>62.4</v>
      </c>
      <c r="X28" s="142">
        <v>20.6</v>
      </c>
      <c r="Y28" s="142">
        <v>7.4</v>
      </c>
      <c r="Z28" s="142">
        <v>28.2</v>
      </c>
      <c r="AA28" s="142">
        <v>37.299999999999997</v>
      </c>
      <c r="AB28" s="142">
        <v>16.7</v>
      </c>
      <c r="AC28" s="142">
        <v>4.4000000000000004</v>
      </c>
      <c r="AD28" s="142">
        <v>75.2</v>
      </c>
      <c r="AE28" s="142">
        <v>70</v>
      </c>
      <c r="AF28" s="142">
        <v>19.5</v>
      </c>
      <c r="AG28" s="142" t="s">
        <v>238</v>
      </c>
    </row>
    <row r="29" spans="1:33" ht="17.25" customHeight="1" x14ac:dyDescent="0.25">
      <c r="A29" s="124" t="s">
        <v>267</v>
      </c>
      <c r="B29" s="123">
        <v>29.847999999999999</v>
      </c>
      <c r="C29" s="123">
        <v>15.657</v>
      </c>
      <c r="D29" s="123">
        <v>2.254</v>
      </c>
      <c r="E29" s="123">
        <v>2.6</v>
      </c>
      <c r="F29" s="123" t="s">
        <v>238</v>
      </c>
      <c r="G29" s="123" t="s">
        <v>238</v>
      </c>
      <c r="H29" s="123" t="s">
        <v>238</v>
      </c>
      <c r="I29" s="123">
        <v>17.385000000000002</v>
      </c>
      <c r="J29" s="123" t="s">
        <v>238</v>
      </c>
      <c r="K29" s="123">
        <v>2.153</v>
      </c>
      <c r="M29" s="137" t="s">
        <v>268</v>
      </c>
      <c r="N29" s="142">
        <v>7.1</v>
      </c>
      <c r="O29" s="142">
        <v>84.9</v>
      </c>
      <c r="P29" s="142">
        <v>24.6</v>
      </c>
      <c r="Q29" s="142">
        <v>10.3</v>
      </c>
      <c r="R29" s="142">
        <v>9.4</v>
      </c>
      <c r="S29" s="142">
        <v>4.4000000000000004</v>
      </c>
      <c r="T29" s="142">
        <v>2.2000000000000002</v>
      </c>
      <c r="U29" s="142">
        <v>13.3</v>
      </c>
      <c r="V29" s="142">
        <v>55.9</v>
      </c>
      <c r="W29" s="142">
        <v>45.7</v>
      </c>
      <c r="X29" s="142">
        <v>19.100000000000001</v>
      </c>
      <c r="Y29" s="142">
        <v>4.4000000000000004</v>
      </c>
      <c r="Z29" s="142">
        <v>38.700000000000003</v>
      </c>
      <c r="AA29" s="142" t="s">
        <v>238</v>
      </c>
      <c r="AB29" s="142" t="s">
        <v>238</v>
      </c>
      <c r="AC29" s="142" t="s">
        <v>238</v>
      </c>
      <c r="AD29" s="142">
        <v>67.900000000000006</v>
      </c>
      <c r="AE29" s="142">
        <v>53.3</v>
      </c>
      <c r="AF29" s="142">
        <v>22.2</v>
      </c>
      <c r="AG29" s="142" t="s">
        <v>238</v>
      </c>
    </row>
    <row r="30" spans="1:33" ht="17.25" customHeight="1" x14ac:dyDescent="0.25">
      <c r="A30" s="138" t="s">
        <v>269</v>
      </c>
      <c r="B30" s="123">
        <v>18.675000000000001</v>
      </c>
      <c r="C30" s="123">
        <v>16.937999999999999</v>
      </c>
      <c r="D30" s="123">
        <v>1.841</v>
      </c>
      <c r="E30" s="123">
        <v>2.476</v>
      </c>
      <c r="F30" s="123">
        <v>9.7669999999999995</v>
      </c>
      <c r="G30" s="123">
        <v>3.2440000000000002</v>
      </c>
      <c r="H30" s="123">
        <v>21</v>
      </c>
      <c r="I30" s="123">
        <v>16.706</v>
      </c>
      <c r="J30" s="123">
        <v>2.863</v>
      </c>
      <c r="K30" s="123">
        <v>3.5110000000000001</v>
      </c>
      <c r="M30" s="137" t="s">
        <v>270</v>
      </c>
      <c r="N30" s="142" t="s">
        <v>244</v>
      </c>
      <c r="O30" s="142" t="s">
        <v>244</v>
      </c>
      <c r="P30" s="142" t="s">
        <v>244</v>
      </c>
      <c r="Q30" s="142" t="s">
        <v>244</v>
      </c>
      <c r="R30" s="142" t="s">
        <v>244</v>
      </c>
      <c r="S30" s="142" t="s">
        <v>244</v>
      </c>
      <c r="T30" s="142" t="s">
        <v>244</v>
      </c>
      <c r="U30" s="142" t="s">
        <v>244</v>
      </c>
      <c r="V30" s="142" t="s">
        <v>244</v>
      </c>
      <c r="W30" s="142" t="s">
        <v>244</v>
      </c>
      <c r="X30" s="142" t="s">
        <v>244</v>
      </c>
      <c r="Y30" s="142" t="s">
        <v>244</v>
      </c>
      <c r="Z30" s="142" t="s">
        <v>244</v>
      </c>
      <c r="AA30" s="142" t="s">
        <v>244</v>
      </c>
      <c r="AB30" s="142" t="s">
        <v>244</v>
      </c>
      <c r="AC30" s="142" t="s">
        <v>244</v>
      </c>
      <c r="AD30" s="142" t="s">
        <v>244</v>
      </c>
      <c r="AE30" s="142" t="s">
        <v>244</v>
      </c>
      <c r="AF30" s="142" t="s">
        <v>244</v>
      </c>
      <c r="AG30" s="142" t="s">
        <v>244</v>
      </c>
    </row>
    <row r="31" spans="1:33" ht="17.25" customHeight="1" x14ac:dyDescent="0.25">
      <c r="A31" s="136" t="s">
        <v>271</v>
      </c>
      <c r="B31" s="122" t="s">
        <v>240</v>
      </c>
      <c r="C31" s="122" t="s">
        <v>240</v>
      </c>
      <c r="D31" s="122" t="s">
        <v>240</v>
      </c>
      <c r="E31" s="122" t="s">
        <v>240</v>
      </c>
      <c r="F31" s="122" t="s">
        <v>240</v>
      </c>
      <c r="G31" s="122" t="s">
        <v>240</v>
      </c>
      <c r="H31" s="122" t="s">
        <v>240</v>
      </c>
      <c r="I31" s="122" t="s">
        <v>240</v>
      </c>
      <c r="J31" s="122" t="s">
        <v>240</v>
      </c>
      <c r="K31" s="122" t="s">
        <v>240</v>
      </c>
      <c r="M31" s="137" t="s">
        <v>272</v>
      </c>
      <c r="N31" s="142" t="s">
        <v>244</v>
      </c>
      <c r="O31" s="142" t="s">
        <v>244</v>
      </c>
      <c r="P31" s="142" t="s">
        <v>244</v>
      </c>
      <c r="Q31" s="142" t="s">
        <v>244</v>
      </c>
      <c r="R31" s="142" t="s">
        <v>244</v>
      </c>
      <c r="S31" s="142" t="s">
        <v>244</v>
      </c>
      <c r="T31" s="142" t="s">
        <v>244</v>
      </c>
      <c r="U31" s="142" t="s">
        <v>244</v>
      </c>
      <c r="V31" s="142" t="s">
        <v>244</v>
      </c>
      <c r="W31" s="142" t="s">
        <v>244</v>
      </c>
      <c r="X31" s="142" t="s">
        <v>244</v>
      </c>
      <c r="Y31" s="142" t="s">
        <v>244</v>
      </c>
      <c r="Z31" s="142" t="s">
        <v>244</v>
      </c>
      <c r="AA31" s="142" t="s">
        <v>244</v>
      </c>
      <c r="AB31" s="142" t="s">
        <v>244</v>
      </c>
      <c r="AC31" s="142" t="s">
        <v>244</v>
      </c>
      <c r="AD31" s="142" t="s">
        <v>244</v>
      </c>
      <c r="AE31" s="142" t="s">
        <v>244</v>
      </c>
      <c r="AF31" s="142" t="s">
        <v>244</v>
      </c>
      <c r="AG31" s="142" t="s">
        <v>244</v>
      </c>
    </row>
    <row r="32" spans="1:33" ht="17.25" customHeight="1" x14ac:dyDescent="0.25">
      <c r="A32" s="137" t="s">
        <v>248</v>
      </c>
      <c r="B32" s="123">
        <v>44.220999999999997</v>
      </c>
      <c r="C32" s="123">
        <v>17.920000000000002</v>
      </c>
      <c r="D32" s="123">
        <v>2.0289999999999999</v>
      </c>
      <c r="E32" s="123">
        <v>2.843</v>
      </c>
      <c r="F32" s="123">
        <v>10.084</v>
      </c>
      <c r="G32" s="123">
        <v>3.4279999999999999</v>
      </c>
      <c r="H32" s="123">
        <v>28.271000000000001</v>
      </c>
      <c r="I32" s="123">
        <v>20.071000000000002</v>
      </c>
      <c r="J32" s="123">
        <v>2.097</v>
      </c>
      <c r="K32" s="123">
        <v>3.008</v>
      </c>
      <c r="M32" s="137" t="s">
        <v>273</v>
      </c>
      <c r="N32" s="142" t="s">
        <v>244</v>
      </c>
      <c r="O32" s="142" t="s">
        <v>244</v>
      </c>
      <c r="P32" s="142" t="s">
        <v>244</v>
      </c>
      <c r="Q32" s="142" t="s">
        <v>244</v>
      </c>
      <c r="R32" s="142" t="s">
        <v>244</v>
      </c>
      <c r="S32" s="142" t="s">
        <v>244</v>
      </c>
      <c r="T32" s="142" t="s">
        <v>244</v>
      </c>
      <c r="U32" s="142" t="s">
        <v>244</v>
      </c>
      <c r="V32" s="142" t="s">
        <v>244</v>
      </c>
      <c r="W32" s="142" t="s">
        <v>244</v>
      </c>
      <c r="X32" s="142" t="s">
        <v>244</v>
      </c>
      <c r="Y32" s="142" t="s">
        <v>244</v>
      </c>
      <c r="Z32" s="142" t="s">
        <v>244</v>
      </c>
      <c r="AA32" s="142" t="s">
        <v>244</v>
      </c>
      <c r="AB32" s="142" t="s">
        <v>244</v>
      </c>
      <c r="AC32" s="142" t="s">
        <v>244</v>
      </c>
      <c r="AD32" s="142" t="s">
        <v>244</v>
      </c>
      <c r="AE32" s="142" t="s">
        <v>244</v>
      </c>
      <c r="AF32" s="142" t="s">
        <v>244</v>
      </c>
      <c r="AG32" s="142" t="s">
        <v>244</v>
      </c>
    </row>
    <row r="33" spans="1:33" ht="17.25" customHeight="1" x14ac:dyDescent="0.25">
      <c r="A33" s="138" t="s">
        <v>250</v>
      </c>
      <c r="B33" s="123">
        <v>44.183</v>
      </c>
      <c r="C33" s="123">
        <v>17.984999999999999</v>
      </c>
      <c r="D33" s="123">
        <v>2.0070000000000001</v>
      </c>
      <c r="E33" s="123">
        <v>2.8319999999999999</v>
      </c>
      <c r="F33" s="123">
        <v>10.449</v>
      </c>
      <c r="G33" s="123">
        <v>3.4249999999999998</v>
      </c>
      <c r="H33" s="123">
        <v>32.247</v>
      </c>
      <c r="I33" s="123">
        <v>22.274999999999999</v>
      </c>
      <c r="J33" s="123" t="s">
        <v>238</v>
      </c>
      <c r="K33" s="123">
        <v>3.089</v>
      </c>
      <c r="M33" s="136" t="s">
        <v>274</v>
      </c>
      <c r="N33" s="141" t="s">
        <v>240</v>
      </c>
      <c r="O33" s="141" t="s">
        <v>240</v>
      </c>
      <c r="P33" s="141" t="s">
        <v>240</v>
      </c>
      <c r="Q33" s="141" t="s">
        <v>240</v>
      </c>
      <c r="R33" s="141" t="s">
        <v>240</v>
      </c>
      <c r="S33" s="141" t="s">
        <v>240</v>
      </c>
      <c r="T33" s="141" t="s">
        <v>240</v>
      </c>
      <c r="U33" s="141" t="s">
        <v>240</v>
      </c>
      <c r="V33" s="141" t="s">
        <v>240</v>
      </c>
      <c r="W33" s="141" t="s">
        <v>240</v>
      </c>
      <c r="X33" s="141" t="s">
        <v>240</v>
      </c>
      <c r="Y33" s="141" t="s">
        <v>240</v>
      </c>
      <c r="Z33" s="141" t="s">
        <v>240</v>
      </c>
      <c r="AA33" s="141" t="s">
        <v>240</v>
      </c>
      <c r="AB33" s="141" t="s">
        <v>240</v>
      </c>
      <c r="AC33" s="141" t="s">
        <v>240</v>
      </c>
      <c r="AD33" s="141" t="s">
        <v>240</v>
      </c>
      <c r="AE33" s="141" t="s">
        <v>240</v>
      </c>
      <c r="AF33" s="141" t="s">
        <v>240</v>
      </c>
      <c r="AG33" s="141" t="s">
        <v>240</v>
      </c>
    </row>
    <row r="34" spans="1:33" ht="17.25" customHeight="1" x14ac:dyDescent="0.25">
      <c r="A34" s="138" t="s">
        <v>252</v>
      </c>
      <c r="B34" s="123">
        <v>44.48</v>
      </c>
      <c r="C34" s="123">
        <v>17.401</v>
      </c>
      <c r="D34" s="123">
        <v>2.3410000000000002</v>
      </c>
      <c r="E34" s="123">
        <v>2.9529999999999998</v>
      </c>
      <c r="F34" s="123" t="s">
        <v>238</v>
      </c>
      <c r="G34" s="123" t="s">
        <v>238</v>
      </c>
      <c r="H34" s="123">
        <v>20.710999999999999</v>
      </c>
      <c r="I34" s="123">
        <v>13.554</v>
      </c>
      <c r="J34" s="123" t="s">
        <v>238</v>
      </c>
      <c r="K34" s="123">
        <v>2.7509999999999999</v>
      </c>
      <c r="M34" s="137" t="s">
        <v>275</v>
      </c>
      <c r="N34" s="142">
        <v>10.8</v>
      </c>
      <c r="O34" s="142">
        <v>125.5</v>
      </c>
      <c r="P34" s="142">
        <v>36.200000000000003</v>
      </c>
      <c r="Q34" s="142">
        <v>11.8</v>
      </c>
      <c r="R34" s="142">
        <v>12.2</v>
      </c>
      <c r="S34" s="142">
        <v>4.3</v>
      </c>
      <c r="T34" s="142">
        <v>2.9</v>
      </c>
      <c r="U34" s="142">
        <v>21.7</v>
      </c>
      <c r="V34" s="142">
        <v>99.1</v>
      </c>
      <c r="W34" s="142">
        <v>80</v>
      </c>
      <c r="X34" s="142">
        <v>22.4</v>
      </c>
      <c r="Y34" s="142">
        <v>6.7</v>
      </c>
      <c r="Z34" s="142">
        <v>33.299999999999997</v>
      </c>
      <c r="AA34" s="142">
        <v>42.8</v>
      </c>
      <c r="AB34" s="142">
        <v>18.5</v>
      </c>
      <c r="AC34" s="142">
        <v>6.6</v>
      </c>
      <c r="AD34" s="142">
        <v>88.5</v>
      </c>
      <c r="AE34" s="142">
        <v>82.3</v>
      </c>
      <c r="AF34" s="142">
        <v>20.2</v>
      </c>
      <c r="AG34" s="142" t="s">
        <v>238</v>
      </c>
    </row>
    <row r="35" spans="1:33" ht="17.25" customHeight="1" x14ac:dyDescent="0.25">
      <c r="A35" s="137" t="s">
        <v>254</v>
      </c>
      <c r="B35" s="123">
        <v>52.616999999999997</v>
      </c>
      <c r="C35" s="123">
        <v>20.419</v>
      </c>
      <c r="D35" s="123">
        <v>2.7370000000000001</v>
      </c>
      <c r="E35" s="123">
        <v>3.62</v>
      </c>
      <c r="F35" s="123" t="s">
        <v>238</v>
      </c>
      <c r="G35" s="123" t="s">
        <v>238</v>
      </c>
      <c r="H35" s="123">
        <v>31.94</v>
      </c>
      <c r="I35" s="123">
        <v>17.140999999999998</v>
      </c>
      <c r="J35" s="123">
        <v>2.415</v>
      </c>
      <c r="K35" s="123">
        <v>3.1869999999999998</v>
      </c>
      <c r="M35" s="137" t="s">
        <v>276</v>
      </c>
      <c r="N35" s="142">
        <v>1.9</v>
      </c>
      <c r="O35" s="142">
        <v>93.2</v>
      </c>
      <c r="P35" s="142">
        <v>24.6</v>
      </c>
      <c r="Q35" s="142">
        <v>9.9</v>
      </c>
      <c r="R35" s="142">
        <v>8.9</v>
      </c>
      <c r="S35" s="142">
        <v>3.9</v>
      </c>
      <c r="T35" s="142">
        <v>2.2000000000000002</v>
      </c>
      <c r="U35" s="142">
        <v>13.5</v>
      </c>
      <c r="V35" s="142">
        <v>78.599999999999994</v>
      </c>
      <c r="W35" s="142">
        <v>60.3</v>
      </c>
      <c r="X35" s="142">
        <v>17.3</v>
      </c>
      <c r="Y35" s="142">
        <v>5.9</v>
      </c>
      <c r="Z35" s="142" t="s">
        <v>238</v>
      </c>
      <c r="AA35" s="142" t="s">
        <v>238</v>
      </c>
      <c r="AB35" s="142" t="s">
        <v>238</v>
      </c>
      <c r="AC35" s="142" t="s">
        <v>238</v>
      </c>
      <c r="AD35" s="142" t="s">
        <v>238</v>
      </c>
      <c r="AE35" s="142" t="s">
        <v>238</v>
      </c>
      <c r="AF35" s="142" t="s">
        <v>238</v>
      </c>
      <c r="AG35" s="142" t="s">
        <v>244</v>
      </c>
    </row>
    <row r="36" spans="1:33" ht="17.25" customHeight="1" x14ac:dyDescent="0.25">
      <c r="A36" s="136" t="s">
        <v>256</v>
      </c>
      <c r="B36" s="122" t="s">
        <v>240</v>
      </c>
      <c r="C36" s="122" t="s">
        <v>240</v>
      </c>
      <c r="D36" s="122" t="s">
        <v>240</v>
      </c>
      <c r="E36" s="122" t="s">
        <v>240</v>
      </c>
      <c r="F36" s="122" t="s">
        <v>240</v>
      </c>
      <c r="G36" s="122" t="s">
        <v>240</v>
      </c>
      <c r="H36" s="122" t="s">
        <v>240</v>
      </c>
      <c r="I36" s="122" t="s">
        <v>240</v>
      </c>
      <c r="J36" s="122" t="s">
        <v>240</v>
      </c>
      <c r="K36" s="122" t="s">
        <v>240</v>
      </c>
      <c r="M36" s="137" t="s">
        <v>277</v>
      </c>
      <c r="N36" s="142">
        <v>3.2</v>
      </c>
      <c r="O36" s="142">
        <v>70.2</v>
      </c>
      <c r="P36" s="142">
        <v>21.6</v>
      </c>
      <c r="Q36" s="142">
        <v>9.5</v>
      </c>
      <c r="R36" s="142">
        <v>9.4</v>
      </c>
      <c r="S36" s="142">
        <v>2.2000000000000002</v>
      </c>
      <c r="T36" s="142">
        <v>1.8</v>
      </c>
      <c r="U36" s="142">
        <v>11.6</v>
      </c>
      <c r="V36" s="142">
        <v>53.7</v>
      </c>
      <c r="W36" s="142">
        <v>38.200000000000003</v>
      </c>
      <c r="X36" s="142">
        <v>22</v>
      </c>
      <c r="Y36" s="142">
        <v>8</v>
      </c>
      <c r="Z36" s="142" t="s">
        <v>238</v>
      </c>
      <c r="AA36" s="142" t="s">
        <v>238</v>
      </c>
      <c r="AB36" s="142" t="s">
        <v>238</v>
      </c>
      <c r="AC36" s="142" t="s">
        <v>238</v>
      </c>
      <c r="AD36" s="142">
        <v>43.9</v>
      </c>
      <c r="AE36" s="142">
        <v>34.6</v>
      </c>
      <c r="AF36" s="142" t="s">
        <v>238</v>
      </c>
      <c r="AG36" s="142" t="s">
        <v>244</v>
      </c>
    </row>
    <row r="37" spans="1:33" ht="17.25" customHeight="1" x14ac:dyDescent="0.25">
      <c r="A37" s="137" t="s">
        <v>258</v>
      </c>
      <c r="B37" s="123">
        <v>44.582999999999998</v>
      </c>
      <c r="C37" s="123">
        <v>18.099</v>
      </c>
      <c r="D37" s="123">
        <v>2.0369999999999999</v>
      </c>
      <c r="E37" s="123">
        <v>2.863</v>
      </c>
      <c r="F37" s="123">
        <v>10.215</v>
      </c>
      <c r="G37" s="123">
        <v>3.552</v>
      </c>
      <c r="H37" s="123">
        <v>33.957000000000001</v>
      </c>
      <c r="I37" s="123">
        <v>18.713000000000001</v>
      </c>
      <c r="J37" s="123">
        <v>2.4609999999999999</v>
      </c>
      <c r="K37" s="123">
        <v>2.8210000000000002</v>
      </c>
      <c r="M37" s="137" t="s">
        <v>278</v>
      </c>
      <c r="N37" s="142">
        <v>4.7</v>
      </c>
      <c r="O37" s="142">
        <v>41</v>
      </c>
      <c r="P37" s="142">
        <v>14.1</v>
      </c>
      <c r="Q37" s="142">
        <v>5.2</v>
      </c>
      <c r="R37" s="142">
        <v>6.1</v>
      </c>
      <c r="S37" s="142">
        <v>1.9</v>
      </c>
      <c r="T37" s="142">
        <v>1.5</v>
      </c>
      <c r="U37" s="142">
        <v>7.4</v>
      </c>
      <c r="V37" s="142">
        <v>26.4</v>
      </c>
      <c r="W37" s="142">
        <v>18</v>
      </c>
      <c r="X37" s="142">
        <v>15.1</v>
      </c>
      <c r="Y37" s="142">
        <v>4</v>
      </c>
      <c r="Z37" s="142" t="s">
        <v>238</v>
      </c>
      <c r="AA37" s="142" t="s">
        <v>238</v>
      </c>
      <c r="AB37" s="142" t="s">
        <v>238</v>
      </c>
      <c r="AC37" s="142" t="s">
        <v>238</v>
      </c>
      <c r="AD37" s="142">
        <v>32</v>
      </c>
      <c r="AE37" s="142">
        <v>16.899999999999999</v>
      </c>
      <c r="AF37" s="142">
        <v>22.7</v>
      </c>
      <c r="AG37" s="142" t="s">
        <v>244</v>
      </c>
    </row>
    <row r="38" spans="1:33" ht="17.25" customHeight="1" x14ac:dyDescent="0.25">
      <c r="A38" s="137" t="s">
        <v>260</v>
      </c>
      <c r="B38" s="123">
        <v>48.365000000000002</v>
      </c>
      <c r="C38" s="123">
        <v>17.22</v>
      </c>
      <c r="D38" s="123">
        <v>2.4540000000000002</v>
      </c>
      <c r="E38" s="123">
        <v>3.3420000000000001</v>
      </c>
      <c r="F38" s="123" t="s">
        <v>238</v>
      </c>
      <c r="G38" s="123" t="s">
        <v>238</v>
      </c>
      <c r="H38" s="123">
        <v>23.992000000000001</v>
      </c>
      <c r="I38" s="123">
        <v>17.135999999999999</v>
      </c>
      <c r="J38" s="123" t="s">
        <v>238</v>
      </c>
      <c r="K38" s="123">
        <v>3.4870000000000001</v>
      </c>
      <c r="M38" s="137" t="s">
        <v>279</v>
      </c>
      <c r="N38" s="142">
        <v>0.5</v>
      </c>
      <c r="O38" s="142">
        <v>81.2</v>
      </c>
      <c r="P38" s="142">
        <v>36.200000000000003</v>
      </c>
      <c r="Q38" s="142" t="s">
        <v>238</v>
      </c>
      <c r="R38" s="142">
        <v>14.8</v>
      </c>
      <c r="S38" s="142">
        <v>1.7</v>
      </c>
      <c r="T38" s="142">
        <v>2.4</v>
      </c>
      <c r="U38" s="142">
        <v>14.6</v>
      </c>
      <c r="V38" s="142" t="s">
        <v>238</v>
      </c>
      <c r="W38" s="142" t="s">
        <v>238</v>
      </c>
      <c r="X38" s="142" t="s">
        <v>238</v>
      </c>
      <c r="Y38" s="142" t="s">
        <v>238</v>
      </c>
      <c r="Z38" s="142" t="s">
        <v>238</v>
      </c>
      <c r="AA38" s="142" t="s">
        <v>238</v>
      </c>
      <c r="AB38" s="142" t="s">
        <v>238</v>
      </c>
      <c r="AC38" s="142" t="s">
        <v>238</v>
      </c>
      <c r="AD38" s="142">
        <v>43.6</v>
      </c>
      <c r="AE38" s="142">
        <v>38.9</v>
      </c>
      <c r="AF38" s="142" t="s">
        <v>238</v>
      </c>
      <c r="AG38" s="142" t="s">
        <v>238</v>
      </c>
    </row>
    <row r="39" spans="1:33" ht="17.25" customHeight="1" x14ac:dyDescent="0.25">
      <c r="A39" s="137" t="s">
        <v>262</v>
      </c>
      <c r="B39" s="123">
        <v>46.656999999999996</v>
      </c>
      <c r="C39" s="123">
        <v>19.988</v>
      </c>
      <c r="D39" s="123">
        <v>3.4159999999999999</v>
      </c>
      <c r="E39" s="123">
        <v>2.8559999999999999</v>
      </c>
      <c r="F39" s="123" t="s">
        <v>238</v>
      </c>
      <c r="G39" s="123" t="s">
        <v>238</v>
      </c>
      <c r="H39" s="123">
        <v>29.302</v>
      </c>
      <c r="I39" s="123">
        <v>14.22</v>
      </c>
      <c r="J39" s="123">
        <v>2.3980000000000001</v>
      </c>
      <c r="K39" s="123">
        <v>4.01</v>
      </c>
      <c r="M39" s="136" t="s">
        <v>280</v>
      </c>
      <c r="N39" s="141" t="s">
        <v>240</v>
      </c>
      <c r="O39" s="141" t="s">
        <v>240</v>
      </c>
      <c r="P39" s="141" t="s">
        <v>240</v>
      </c>
      <c r="Q39" s="141" t="s">
        <v>240</v>
      </c>
      <c r="R39" s="141" t="s">
        <v>240</v>
      </c>
      <c r="S39" s="141" t="s">
        <v>240</v>
      </c>
      <c r="T39" s="141" t="s">
        <v>240</v>
      </c>
      <c r="U39" s="141" t="s">
        <v>240</v>
      </c>
      <c r="V39" s="141" t="s">
        <v>240</v>
      </c>
      <c r="W39" s="141" t="s">
        <v>240</v>
      </c>
      <c r="X39" s="141" t="s">
        <v>240</v>
      </c>
      <c r="Y39" s="141" t="s">
        <v>240</v>
      </c>
      <c r="Z39" s="141" t="s">
        <v>240</v>
      </c>
      <c r="AA39" s="141" t="s">
        <v>240</v>
      </c>
      <c r="AB39" s="141" t="s">
        <v>240</v>
      </c>
      <c r="AC39" s="141" t="s">
        <v>240</v>
      </c>
      <c r="AD39" s="141" t="s">
        <v>240</v>
      </c>
      <c r="AE39" s="141" t="s">
        <v>240</v>
      </c>
      <c r="AF39" s="141" t="s">
        <v>240</v>
      </c>
      <c r="AG39" s="141" t="s">
        <v>240</v>
      </c>
    </row>
    <row r="40" spans="1:33" ht="17.25" customHeight="1" x14ac:dyDescent="0.25">
      <c r="A40" s="136" t="s">
        <v>281</v>
      </c>
      <c r="B40" s="122" t="s">
        <v>240</v>
      </c>
      <c r="C40" s="122" t="s">
        <v>240</v>
      </c>
      <c r="D40" s="122" t="s">
        <v>240</v>
      </c>
      <c r="E40" s="122" t="s">
        <v>240</v>
      </c>
      <c r="F40" s="122" t="s">
        <v>240</v>
      </c>
      <c r="G40" s="122" t="s">
        <v>240</v>
      </c>
      <c r="H40" s="122" t="s">
        <v>240</v>
      </c>
      <c r="I40" s="122" t="s">
        <v>240</v>
      </c>
      <c r="J40" s="122" t="s">
        <v>240</v>
      </c>
      <c r="K40" s="122" t="s">
        <v>240</v>
      </c>
      <c r="M40" s="137" t="s">
        <v>282</v>
      </c>
      <c r="N40" s="142">
        <v>12.9</v>
      </c>
      <c r="O40" s="142">
        <v>114.6</v>
      </c>
      <c r="P40" s="142">
        <v>33.9</v>
      </c>
      <c r="Q40" s="142">
        <v>11.6</v>
      </c>
      <c r="R40" s="142">
        <v>11.4</v>
      </c>
      <c r="S40" s="142">
        <v>4.0999999999999996</v>
      </c>
      <c r="T40" s="142">
        <v>2.8</v>
      </c>
      <c r="U40" s="142">
        <v>20</v>
      </c>
      <c r="V40" s="142">
        <v>89.6</v>
      </c>
      <c r="W40" s="142">
        <v>72.2</v>
      </c>
      <c r="X40" s="142">
        <v>20.9</v>
      </c>
      <c r="Y40" s="142">
        <v>6.2</v>
      </c>
      <c r="Z40" s="142">
        <v>31.8</v>
      </c>
      <c r="AA40" s="142">
        <v>40.200000000000003</v>
      </c>
      <c r="AB40" s="142">
        <v>17.899999999999999</v>
      </c>
      <c r="AC40" s="142">
        <v>6.4</v>
      </c>
      <c r="AD40" s="142">
        <v>81.3</v>
      </c>
      <c r="AE40" s="142">
        <v>75.5</v>
      </c>
      <c r="AF40" s="142">
        <v>19.899999999999999</v>
      </c>
      <c r="AG40" s="142" t="s">
        <v>238</v>
      </c>
    </row>
    <row r="41" spans="1:33" ht="17.25" customHeight="1" x14ac:dyDescent="0.25">
      <c r="A41" s="137" t="s">
        <v>266</v>
      </c>
      <c r="B41" s="123">
        <v>59.539000000000001</v>
      </c>
      <c r="C41" s="123">
        <v>19.693999999999999</v>
      </c>
      <c r="D41" s="123">
        <v>2.0739999999999998</v>
      </c>
      <c r="E41" s="123">
        <v>3.1360000000000001</v>
      </c>
      <c r="F41" s="123">
        <v>7.14</v>
      </c>
      <c r="G41" s="123">
        <v>4.0670000000000002</v>
      </c>
      <c r="H41" s="123">
        <v>37.683</v>
      </c>
      <c r="I41" s="123">
        <v>17.896999999999998</v>
      </c>
      <c r="J41" s="123">
        <v>2.081</v>
      </c>
      <c r="K41" s="123">
        <v>3.177</v>
      </c>
      <c r="M41" s="138" t="s">
        <v>283</v>
      </c>
      <c r="N41" s="142">
        <v>11.1</v>
      </c>
      <c r="O41" s="142">
        <v>121.5</v>
      </c>
      <c r="P41" s="142">
        <v>35.700000000000003</v>
      </c>
      <c r="Q41" s="142">
        <v>12</v>
      </c>
      <c r="R41" s="142">
        <v>11.7</v>
      </c>
      <c r="S41" s="142">
        <v>4.4000000000000004</v>
      </c>
      <c r="T41" s="142">
        <v>2.9</v>
      </c>
      <c r="U41" s="142">
        <v>21.3</v>
      </c>
      <c r="V41" s="142">
        <v>97.1</v>
      </c>
      <c r="W41" s="142">
        <v>78.099999999999994</v>
      </c>
      <c r="X41" s="142">
        <v>21.2</v>
      </c>
      <c r="Y41" s="142">
        <v>5.6</v>
      </c>
      <c r="Z41" s="142">
        <v>33.799999999999997</v>
      </c>
      <c r="AA41" s="142">
        <v>42.6</v>
      </c>
      <c r="AB41" s="142">
        <v>18.7</v>
      </c>
      <c r="AC41" s="142">
        <v>6.6</v>
      </c>
      <c r="AD41" s="142">
        <v>87.3</v>
      </c>
      <c r="AE41" s="142">
        <v>81.900000000000006</v>
      </c>
      <c r="AF41" s="142">
        <v>19.8</v>
      </c>
      <c r="AG41" s="142" t="s">
        <v>238</v>
      </c>
    </row>
    <row r="42" spans="1:33" ht="17.25" customHeight="1" x14ac:dyDescent="0.25">
      <c r="A42" s="137" t="s">
        <v>268</v>
      </c>
      <c r="B42" s="123">
        <v>43.643999999999998</v>
      </c>
      <c r="C42" s="123">
        <v>18.358000000000001</v>
      </c>
      <c r="D42" s="123">
        <v>2.282</v>
      </c>
      <c r="E42" s="123">
        <v>2.968</v>
      </c>
      <c r="F42" s="123" t="s">
        <v>238</v>
      </c>
      <c r="G42" s="123">
        <v>1.881</v>
      </c>
      <c r="H42" s="123">
        <v>30.497</v>
      </c>
      <c r="I42" s="123">
        <v>20.698</v>
      </c>
      <c r="J42" s="123">
        <v>2.7389999999999999</v>
      </c>
      <c r="K42" s="123">
        <v>2.883</v>
      </c>
      <c r="M42" s="138" t="s">
        <v>284</v>
      </c>
      <c r="N42" s="142">
        <v>1.4</v>
      </c>
      <c r="O42" s="142">
        <v>66.5</v>
      </c>
      <c r="P42" s="142">
        <v>19.100000000000001</v>
      </c>
      <c r="Q42" s="142">
        <v>5.2</v>
      </c>
      <c r="R42" s="142">
        <v>7.4</v>
      </c>
      <c r="S42" s="142">
        <v>2.7</v>
      </c>
      <c r="T42" s="142">
        <v>2.2999999999999998</v>
      </c>
      <c r="U42" s="142">
        <v>10.8</v>
      </c>
      <c r="V42" s="142">
        <v>52.8</v>
      </c>
      <c r="W42" s="142">
        <v>37</v>
      </c>
      <c r="X42" s="142">
        <v>19.3</v>
      </c>
      <c r="Y42" s="142">
        <v>9.9</v>
      </c>
      <c r="Z42" s="142" t="s">
        <v>238</v>
      </c>
      <c r="AA42" s="142" t="s">
        <v>238</v>
      </c>
      <c r="AB42" s="142" t="s">
        <v>238</v>
      </c>
      <c r="AC42" s="142" t="s">
        <v>244</v>
      </c>
      <c r="AD42" s="142" t="s">
        <v>238</v>
      </c>
      <c r="AE42" s="142" t="s">
        <v>238</v>
      </c>
      <c r="AF42" s="142" t="s">
        <v>238</v>
      </c>
      <c r="AG42" s="142" t="s">
        <v>244</v>
      </c>
    </row>
    <row r="43" spans="1:33" ht="17.25" customHeight="1" x14ac:dyDescent="0.25">
      <c r="A43" s="137" t="s">
        <v>270</v>
      </c>
      <c r="B43" s="123">
        <v>15.973000000000001</v>
      </c>
      <c r="C43" s="123">
        <v>15.952</v>
      </c>
      <c r="D43" s="123">
        <v>1.9470000000000001</v>
      </c>
      <c r="E43" s="123">
        <v>2.4569999999999999</v>
      </c>
      <c r="F43" s="123">
        <v>9.7799999999999994</v>
      </c>
      <c r="G43" s="123">
        <v>3.4449999999999998</v>
      </c>
      <c r="H43" s="123">
        <v>21.91</v>
      </c>
      <c r="I43" s="123">
        <v>18.303000000000001</v>
      </c>
      <c r="J43" s="123" t="s">
        <v>238</v>
      </c>
      <c r="K43" s="123">
        <v>3.173</v>
      </c>
      <c r="M43" s="138" t="s">
        <v>279</v>
      </c>
      <c r="N43" s="142">
        <v>0.4</v>
      </c>
      <c r="O43" s="142">
        <v>85.4</v>
      </c>
      <c r="P43" s="142">
        <v>33.9</v>
      </c>
      <c r="Q43" s="142" t="s">
        <v>238</v>
      </c>
      <c r="R43" s="142">
        <v>13.3</v>
      </c>
      <c r="S43" s="142">
        <v>1.7</v>
      </c>
      <c r="T43" s="142">
        <v>2.5</v>
      </c>
      <c r="U43" s="142">
        <v>15</v>
      </c>
      <c r="V43" s="142" t="s">
        <v>238</v>
      </c>
      <c r="W43" s="142" t="s">
        <v>238</v>
      </c>
      <c r="X43" s="142" t="s">
        <v>238</v>
      </c>
      <c r="Y43" s="142" t="s">
        <v>238</v>
      </c>
      <c r="Z43" s="142" t="s">
        <v>238</v>
      </c>
      <c r="AA43" s="142" t="s">
        <v>238</v>
      </c>
      <c r="AB43" s="142" t="s">
        <v>238</v>
      </c>
      <c r="AC43" s="142" t="s">
        <v>238</v>
      </c>
      <c r="AD43" s="142" t="s">
        <v>238</v>
      </c>
      <c r="AE43" s="142" t="s">
        <v>238</v>
      </c>
      <c r="AF43" s="142" t="s">
        <v>238</v>
      </c>
      <c r="AG43" s="142" t="s">
        <v>238</v>
      </c>
    </row>
    <row r="44" spans="1:33" ht="17.25" customHeight="1" x14ac:dyDescent="0.25">
      <c r="A44" s="137" t="s">
        <v>272</v>
      </c>
      <c r="B44" s="123">
        <v>24.87</v>
      </c>
      <c r="C44" s="123">
        <v>14.518000000000001</v>
      </c>
      <c r="D44" s="123">
        <v>2.258</v>
      </c>
      <c r="E44" s="123">
        <v>2.782</v>
      </c>
      <c r="F44" s="123">
        <v>14.28</v>
      </c>
      <c r="G44" s="123">
        <v>3.827</v>
      </c>
      <c r="H44" s="123">
        <v>13.022</v>
      </c>
      <c r="I44" s="123">
        <v>12.858000000000001</v>
      </c>
      <c r="J44" s="123" t="s">
        <v>238</v>
      </c>
      <c r="K44" s="123">
        <v>3.5379999999999998</v>
      </c>
      <c r="M44" s="137" t="s">
        <v>285</v>
      </c>
      <c r="N44" s="142">
        <v>8.1</v>
      </c>
      <c r="O44" s="142">
        <v>62.3</v>
      </c>
      <c r="P44" s="142">
        <v>18.7</v>
      </c>
      <c r="Q44" s="142">
        <v>7.5</v>
      </c>
      <c r="R44" s="142">
        <v>8.9</v>
      </c>
      <c r="S44" s="142">
        <v>2.1</v>
      </c>
      <c r="T44" s="142">
        <v>1.6</v>
      </c>
      <c r="U44" s="142">
        <v>9.9</v>
      </c>
      <c r="V44" s="142">
        <v>43.3</v>
      </c>
      <c r="W44" s="142">
        <v>32.4</v>
      </c>
      <c r="X44" s="142">
        <v>18.7</v>
      </c>
      <c r="Y44" s="142">
        <v>6</v>
      </c>
      <c r="Z44" s="142">
        <v>15.8</v>
      </c>
      <c r="AA44" s="142" t="s">
        <v>238</v>
      </c>
      <c r="AB44" s="142" t="s">
        <v>238</v>
      </c>
      <c r="AC44" s="142" t="s">
        <v>238</v>
      </c>
      <c r="AD44" s="142">
        <v>53.2</v>
      </c>
      <c r="AE44" s="142">
        <v>40.5</v>
      </c>
      <c r="AF44" s="142">
        <v>22.6</v>
      </c>
      <c r="AG44" s="142" t="s">
        <v>238</v>
      </c>
    </row>
    <row r="45" spans="1:33" ht="17.25" customHeight="1" x14ac:dyDescent="0.25">
      <c r="A45" s="137" t="s">
        <v>273</v>
      </c>
      <c r="B45" s="123">
        <v>23.373999999999999</v>
      </c>
      <c r="C45" s="123">
        <v>18.273</v>
      </c>
      <c r="D45" s="123">
        <v>1.7230000000000001</v>
      </c>
      <c r="E45" s="123">
        <v>2.5150000000000001</v>
      </c>
      <c r="F45" s="123" t="s">
        <v>238</v>
      </c>
      <c r="G45" s="123" t="s">
        <v>238</v>
      </c>
      <c r="H45" s="123">
        <v>19.321000000000002</v>
      </c>
      <c r="I45" s="123">
        <v>15.01</v>
      </c>
      <c r="J45" s="123" t="s">
        <v>238</v>
      </c>
      <c r="K45" s="123">
        <v>2.714</v>
      </c>
      <c r="M45" s="138" t="s">
        <v>283</v>
      </c>
      <c r="N45" s="142">
        <v>1.5</v>
      </c>
      <c r="O45" s="142">
        <v>115.2</v>
      </c>
      <c r="P45" s="142">
        <v>25.5</v>
      </c>
      <c r="Q45" s="142">
        <v>7.1</v>
      </c>
      <c r="R45" s="142">
        <v>12.6</v>
      </c>
      <c r="S45" s="142">
        <v>3.3</v>
      </c>
      <c r="T45" s="142">
        <v>2</v>
      </c>
      <c r="U45" s="142">
        <v>14.8</v>
      </c>
      <c r="V45" s="142">
        <v>83.5</v>
      </c>
      <c r="W45" s="142">
        <v>63.3</v>
      </c>
      <c r="X45" s="142">
        <v>21.9</v>
      </c>
      <c r="Y45" s="142">
        <v>11</v>
      </c>
      <c r="Z45" s="142" t="s">
        <v>238</v>
      </c>
      <c r="AA45" s="142" t="s">
        <v>238</v>
      </c>
      <c r="AB45" s="142" t="s">
        <v>238</v>
      </c>
      <c r="AC45" s="142" t="s">
        <v>238</v>
      </c>
      <c r="AD45" s="142">
        <v>99.6</v>
      </c>
      <c r="AE45" s="142">
        <v>88.4</v>
      </c>
      <c r="AF45" s="142" t="s">
        <v>238</v>
      </c>
      <c r="AG45" s="142" t="s">
        <v>238</v>
      </c>
    </row>
    <row r="46" spans="1:33" ht="17.25" customHeight="1" x14ac:dyDescent="0.25">
      <c r="A46" s="136" t="s">
        <v>274</v>
      </c>
      <c r="B46" s="122" t="s">
        <v>240</v>
      </c>
      <c r="C46" s="122" t="s">
        <v>240</v>
      </c>
      <c r="D46" s="122" t="s">
        <v>240</v>
      </c>
      <c r="E46" s="122" t="s">
        <v>240</v>
      </c>
      <c r="F46" s="122" t="s">
        <v>240</v>
      </c>
      <c r="G46" s="122" t="s">
        <v>240</v>
      </c>
      <c r="H46" s="122" t="s">
        <v>240</v>
      </c>
      <c r="I46" s="122" t="s">
        <v>240</v>
      </c>
      <c r="J46" s="122" t="s">
        <v>240</v>
      </c>
      <c r="K46" s="122" t="s">
        <v>240</v>
      </c>
      <c r="M46" s="138" t="s">
        <v>284</v>
      </c>
      <c r="N46" s="142">
        <v>6.5</v>
      </c>
      <c r="O46" s="142">
        <v>49.9</v>
      </c>
      <c r="P46" s="142">
        <v>16.7</v>
      </c>
      <c r="Q46" s="142">
        <v>7.4</v>
      </c>
      <c r="R46" s="142">
        <v>7.5</v>
      </c>
      <c r="S46" s="142">
        <v>1.9</v>
      </c>
      <c r="T46" s="142">
        <v>1.5</v>
      </c>
      <c r="U46" s="142">
        <v>8.8000000000000007</v>
      </c>
      <c r="V46" s="142">
        <v>33.799999999999997</v>
      </c>
      <c r="W46" s="142">
        <v>23.9</v>
      </c>
      <c r="X46" s="142">
        <v>17.8</v>
      </c>
      <c r="Y46" s="142">
        <v>4.5</v>
      </c>
      <c r="Z46" s="142" t="s">
        <v>238</v>
      </c>
      <c r="AA46" s="142" t="s">
        <v>238</v>
      </c>
      <c r="AB46" s="142" t="s">
        <v>238</v>
      </c>
      <c r="AC46" s="142" t="s">
        <v>238</v>
      </c>
      <c r="AD46" s="142">
        <v>38.299999999999997</v>
      </c>
      <c r="AE46" s="142">
        <v>24.3</v>
      </c>
      <c r="AF46" s="142">
        <v>22.2</v>
      </c>
      <c r="AG46" s="142" t="s">
        <v>244</v>
      </c>
    </row>
    <row r="47" spans="1:33" ht="17.25" customHeight="1" x14ac:dyDescent="0.25">
      <c r="A47" s="137" t="s">
        <v>275</v>
      </c>
      <c r="B47" s="123">
        <v>52.677</v>
      </c>
      <c r="C47" s="123">
        <v>19.338999999999999</v>
      </c>
      <c r="D47" s="123">
        <v>2.1850000000000001</v>
      </c>
      <c r="E47" s="123">
        <v>3.0219999999999998</v>
      </c>
      <c r="F47" s="123">
        <v>10.222</v>
      </c>
      <c r="G47" s="123">
        <v>3.464</v>
      </c>
      <c r="H47" s="123">
        <v>33.859000000000002</v>
      </c>
      <c r="I47" s="123">
        <v>18.032</v>
      </c>
      <c r="J47" s="123">
        <v>2.4790000000000001</v>
      </c>
      <c r="K47" s="123">
        <v>3.4009999999999998</v>
      </c>
      <c r="M47" s="138" t="s">
        <v>279</v>
      </c>
      <c r="N47" s="142" t="s">
        <v>238</v>
      </c>
      <c r="O47" s="142" t="s">
        <v>238</v>
      </c>
      <c r="P47" s="142" t="s">
        <v>238</v>
      </c>
      <c r="Q47" s="142" t="s">
        <v>238</v>
      </c>
      <c r="R47" s="142" t="s">
        <v>238</v>
      </c>
      <c r="S47" s="142" t="s">
        <v>238</v>
      </c>
      <c r="T47" s="142" t="s">
        <v>238</v>
      </c>
      <c r="U47" s="142" t="s">
        <v>238</v>
      </c>
      <c r="V47" s="142" t="s">
        <v>238</v>
      </c>
      <c r="W47" s="142" t="s">
        <v>238</v>
      </c>
      <c r="X47" s="142" t="s">
        <v>244</v>
      </c>
      <c r="Y47" s="142" t="s">
        <v>238</v>
      </c>
      <c r="Z47" s="142" t="s">
        <v>238</v>
      </c>
      <c r="AA47" s="142" t="s">
        <v>244</v>
      </c>
      <c r="AB47" s="142" t="s">
        <v>244</v>
      </c>
      <c r="AC47" s="142" t="s">
        <v>238</v>
      </c>
      <c r="AD47" s="142" t="s">
        <v>238</v>
      </c>
      <c r="AE47" s="142" t="s">
        <v>238</v>
      </c>
      <c r="AF47" s="142" t="s">
        <v>244</v>
      </c>
      <c r="AG47" s="142" t="s">
        <v>244</v>
      </c>
    </row>
    <row r="48" spans="1:33" ht="17.25" customHeight="1" x14ac:dyDescent="0.25">
      <c r="A48" s="137" t="s">
        <v>276</v>
      </c>
      <c r="B48" s="123">
        <v>43.526000000000003</v>
      </c>
      <c r="C48" s="123">
        <v>16.388999999999999</v>
      </c>
      <c r="D48" s="123">
        <v>1.6850000000000001</v>
      </c>
      <c r="E48" s="123">
        <v>2.9460000000000002</v>
      </c>
      <c r="F48" s="123" t="s">
        <v>238</v>
      </c>
      <c r="G48" s="123" t="s">
        <v>238</v>
      </c>
      <c r="H48" s="123" t="s">
        <v>238</v>
      </c>
      <c r="I48" s="123" t="s">
        <v>238</v>
      </c>
      <c r="J48" s="123" t="s">
        <v>238</v>
      </c>
      <c r="K48" s="123" t="s">
        <v>238</v>
      </c>
      <c r="M48" s="136" t="s">
        <v>286</v>
      </c>
      <c r="N48" s="141" t="s">
        <v>240</v>
      </c>
      <c r="O48" s="141" t="s">
        <v>240</v>
      </c>
      <c r="P48" s="141" t="s">
        <v>240</v>
      </c>
      <c r="Q48" s="141" t="s">
        <v>240</v>
      </c>
      <c r="R48" s="141" t="s">
        <v>240</v>
      </c>
      <c r="S48" s="141" t="s">
        <v>240</v>
      </c>
      <c r="T48" s="141" t="s">
        <v>240</v>
      </c>
      <c r="U48" s="141" t="s">
        <v>240</v>
      </c>
      <c r="V48" s="141" t="s">
        <v>240</v>
      </c>
      <c r="W48" s="141" t="s">
        <v>240</v>
      </c>
      <c r="X48" s="141" t="s">
        <v>240</v>
      </c>
      <c r="Y48" s="141" t="s">
        <v>240</v>
      </c>
      <c r="Z48" s="141" t="s">
        <v>240</v>
      </c>
      <c r="AA48" s="141" t="s">
        <v>240</v>
      </c>
      <c r="AB48" s="141" t="s">
        <v>240</v>
      </c>
      <c r="AC48" s="141" t="s">
        <v>240</v>
      </c>
      <c r="AD48" s="141" t="s">
        <v>240</v>
      </c>
      <c r="AE48" s="141" t="s">
        <v>240</v>
      </c>
      <c r="AF48" s="141" t="s">
        <v>240</v>
      </c>
      <c r="AG48" s="141" t="s">
        <v>240</v>
      </c>
    </row>
    <row r="49" spans="1:33" ht="17.25" customHeight="1" x14ac:dyDescent="0.25">
      <c r="A49" s="137" t="s">
        <v>287</v>
      </c>
      <c r="B49" s="123">
        <v>29.914999999999999</v>
      </c>
      <c r="C49" s="123">
        <v>18.073</v>
      </c>
      <c r="D49" s="123">
        <v>1.649</v>
      </c>
      <c r="E49" s="123">
        <v>2.927</v>
      </c>
      <c r="F49" s="123" t="s">
        <v>244</v>
      </c>
      <c r="G49" s="123" t="s">
        <v>238</v>
      </c>
      <c r="H49" s="123" t="s">
        <v>238</v>
      </c>
      <c r="I49" s="123" t="s">
        <v>238</v>
      </c>
      <c r="J49" s="123" t="s">
        <v>244</v>
      </c>
      <c r="K49" s="123" t="s">
        <v>238</v>
      </c>
      <c r="M49" s="137" t="s">
        <v>288</v>
      </c>
      <c r="N49" s="142">
        <v>7.3</v>
      </c>
      <c r="O49" s="142">
        <v>93</v>
      </c>
      <c r="P49" s="142">
        <v>23.2</v>
      </c>
      <c r="Q49" s="142">
        <v>8.3000000000000007</v>
      </c>
      <c r="R49" s="142">
        <v>9.6</v>
      </c>
      <c r="S49" s="142">
        <v>3.5</v>
      </c>
      <c r="T49" s="142">
        <v>1.9</v>
      </c>
      <c r="U49" s="142">
        <v>13.8</v>
      </c>
      <c r="V49" s="142">
        <v>67</v>
      </c>
      <c r="W49" s="142">
        <v>54.8</v>
      </c>
      <c r="X49" s="142">
        <v>19.7</v>
      </c>
      <c r="Y49" s="142">
        <v>4.5999999999999996</v>
      </c>
      <c r="Z49" s="142">
        <v>25.4</v>
      </c>
      <c r="AA49" s="142">
        <v>37.1</v>
      </c>
      <c r="AB49" s="142" t="s">
        <v>238</v>
      </c>
      <c r="AC49" s="142">
        <v>4</v>
      </c>
      <c r="AD49" s="142">
        <v>70.900000000000006</v>
      </c>
      <c r="AE49" s="142">
        <v>63.2</v>
      </c>
      <c r="AF49" s="142">
        <v>21.1</v>
      </c>
      <c r="AG49" s="142" t="s">
        <v>238</v>
      </c>
    </row>
    <row r="50" spans="1:33" ht="17.25" customHeight="1" x14ac:dyDescent="0.25">
      <c r="A50" s="137" t="s">
        <v>278</v>
      </c>
      <c r="B50" s="123">
        <v>14.198</v>
      </c>
      <c r="C50" s="123">
        <v>13.611000000000001</v>
      </c>
      <c r="D50" s="123">
        <v>1.5</v>
      </c>
      <c r="E50" s="123">
        <v>2.4569999999999999</v>
      </c>
      <c r="F50" s="123" t="s">
        <v>244</v>
      </c>
      <c r="G50" s="123" t="s">
        <v>238</v>
      </c>
      <c r="H50" s="123" t="s">
        <v>238</v>
      </c>
      <c r="I50" s="123" t="s">
        <v>238</v>
      </c>
      <c r="J50" s="123" t="s">
        <v>244</v>
      </c>
      <c r="K50" s="123" t="s">
        <v>238</v>
      </c>
      <c r="M50" s="137" t="s">
        <v>289</v>
      </c>
      <c r="N50" s="142">
        <v>3</v>
      </c>
      <c r="O50" s="142">
        <v>108.8</v>
      </c>
      <c r="P50" s="142">
        <v>25.4</v>
      </c>
      <c r="Q50" s="142">
        <v>5.4</v>
      </c>
      <c r="R50" s="142">
        <v>8.1</v>
      </c>
      <c r="S50" s="142">
        <v>4.0999999999999996</v>
      </c>
      <c r="T50" s="142">
        <v>2.5</v>
      </c>
      <c r="U50" s="142">
        <v>15.3</v>
      </c>
      <c r="V50" s="142">
        <v>74.3</v>
      </c>
      <c r="W50" s="142">
        <v>62</v>
      </c>
      <c r="X50" s="142">
        <v>19.8</v>
      </c>
      <c r="Y50" s="142">
        <v>6.1</v>
      </c>
      <c r="Z50" s="142" t="s">
        <v>238</v>
      </c>
      <c r="AA50" s="142" t="s">
        <v>238</v>
      </c>
      <c r="AB50" s="142" t="s">
        <v>238</v>
      </c>
      <c r="AC50" s="142" t="s">
        <v>238</v>
      </c>
      <c r="AD50" s="142">
        <v>84.7</v>
      </c>
      <c r="AE50" s="142">
        <v>75.599999999999994</v>
      </c>
      <c r="AF50" s="142">
        <v>21.1</v>
      </c>
      <c r="AG50" s="142" t="s">
        <v>238</v>
      </c>
    </row>
    <row r="51" spans="1:33" ht="17.25" customHeight="1" x14ac:dyDescent="0.25">
      <c r="A51" s="137" t="s">
        <v>279</v>
      </c>
      <c r="B51" s="123">
        <v>35.26</v>
      </c>
      <c r="C51" s="123">
        <v>18.422999999999998</v>
      </c>
      <c r="D51" s="123">
        <v>1.7</v>
      </c>
      <c r="E51" s="123">
        <v>2.1219999999999999</v>
      </c>
      <c r="F51" s="123" t="s">
        <v>244</v>
      </c>
      <c r="G51" s="123" t="s">
        <v>238</v>
      </c>
      <c r="H51" s="123">
        <v>16.442</v>
      </c>
      <c r="I51" s="123">
        <v>16.552</v>
      </c>
      <c r="J51" s="123" t="s">
        <v>238</v>
      </c>
      <c r="K51" s="123">
        <v>1.829</v>
      </c>
      <c r="M51" s="137" t="s">
        <v>290</v>
      </c>
      <c r="N51" s="142">
        <v>2.4</v>
      </c>
      <c r="O51" s="142">
        <v>100.9</v>
      </c>
      <c r="P51" s="142">
        <v>27.8</v>
      </c>
      <c r="Q51" s="142">
        <v>11.2</v>
      </c>
      <c r="R51" s="142">
        <v>9.1999999999999993</v>
      </c>
      <c r="S51" s="142">
        <v>4.2</v>
      </c>
      <c r="T51" s="142">
        <v>2.4</v>
      </c>
      <c r="U51" s="142">
        <v>16.600000000000001</v>
      </c>
      <c r="V51" s="142">
        <v>72.400000000000006</v>
      </c>
      <c r="W51" s="142">
        <v>62.7</v>
      </c>
      <c r="X51" s="142">
        <v>19.100000000000001</v>
      </c>
      <c r="Y51" s="142">
        <v>5.4</v>
      </c>
      <c r="Z51" s="142">
        <v>24.6</v>
      </c>
      <c r="AA51" s="142" t="s">
        <v>238</v>
      </c>
      <c r="AB51" s="142" t="s">
        <v>238</v>
      </c>
      <c r="AC51" s="142" t="s">
        <v>238</v>
      </c>
      <c r="AD51" s="142">
        <v>70.099999999999994</v>
      </c>
      <c r="AE51" s="142">
        <v>59.7</v>
      </c>
      <c r="AF51" s="142">
        <v>20.5</v>
      </c>
      <c r="AG51" s="142" t="s">
        <v>238</v>
      </c>
    </row>
    <row r="52" spans="1:33" ht="17.25" customHeight="1" x14ac:dyDescent="0.25">
      <c r="A52" s="136" t="s">
        <v>280</v>
      </c>
      <c r="B52" s="122" t="s">
        <v>240</v>
      </c>
      <c r="C52" s="122" t="s">
        <v>240</v>
      </c>
      <c r="D52" s="122" t="s">
        <v>240</v>
      </c>
      <c r="E52" s="122" t="s">
        <v>240</v>
      </c>
      <c r="F52" s="122" t="s">
        <v>240</v>
      </c>
      <c r="G52" s="122" t="s">
        <v>240</v>
      </c>
      <c r="H52" s="122" t="s">
        <v>240</v>
      </c>
      <c r="I52" s="122" t="s">
        <v>240</v>
      </c>
      <c r="J52" s="122" t="s">
        <v>240</v>
      </c>
      <c r="K52" s="122" t="s">
        <v>240</v>
      </c>
      <c r="M52" s="137" t="s">
        <v>291</v>
      </c>
      <c r="N52" s="142">
        <v>2.5</v>
      </c>
      <c r="O52" s="142">
        <v>83.9</v>
      </c>
      <c r="P52" s="142">
        <v>31.4</v>
      </c>
      <c r="Q52" s="142">
        <v>13.2</v>
      </c>
      <c r="R52" s="142">
        <v>11.4</v>
      </c>
      <c r="S52" s="142">
        <v>3.1</v>
      </c>
      <c r="T52" s="142">
        <v>2.2999999999999998</v>
      </c>
      <c r="U52" s="142">
        <v>15</v>
      </c>
      <c r="V52" s="142">
        <v>66.099999999999994</v>
      </c>
      <c r="W52" s="142">
        <v>52.5</v>
      </c>
      <c r="X52" s="142">
        <v>18.3</v>
      </c>
      <c r="Y52" s="142" t="s">
        <v>238</v>
      </c>
      <c r="Z52" s="142">
        <v>23.4</v>
      </c>
      <c r="AA52" s="142" t="s">
        <v>238</v>
      </c>
      <c r="AB52" s="142" t="s">
        <v>238</v>
      </c>
      <c r="AC52" s="142">
        <v>3.8</v>
      </c>
      <c r="AD52" s="142">
        <v>76.900000000000006</v>
      </c>
      <c r="AE52" s="142">
        <v>72.7</v>
      </c>
      <c r="AF52" s="142" t="s">
        <v>238</v>
      </c>
      <c r="AG52" s="142" t="s">
        <v>238</v>
      </c>
    </row>
    <row r="53" spans="1:33" ht="17.25" customHeight="1" x14ac:dyDescent="0.25">
      <c r="A53" s="137" t="s">
        <v>282</v>
      </c>
      <c r="B53" s="123">
        <v>51.764000000000003</v>
      </c>
      <c r="C53" s="123">
        <v>18.616</v>
      </c>
      <c r="D53" s="123">
        <v>2.0659999999999998</v>
      </c>
      <c r="E53" s="123">
        <v>2.9289999999999998</v>
      </c>
      <c r="F53" s="123">
        <v>10.189</v>
      </c>
      <c r="G53" s="123">
        <v>3.5</v>
      </c>
      <c r="H53" s="123">
        <v>32.695999999999998</v>
      </c>
      <c r="I53" s="123">
        <v>18.196999999999999</v>
      </c>
      <c r="J53" s="123">
        <v>2.23</v>
      </c>
      <c r="K53" s="123">
        <v>3.1869999999999998</v>
      </c>
      <c r="M53" s="137" t="s">
        <v>292</v>
      </c>
      <c r="N53" s="142">
        <v>2.1</v>
      </c>
      <c r="O53" s="142">
        <v>77</v>
      </c>
      <c r="P53" s="142">
        <v>29</v>
      </c>
      <c r="Q53" s="142">
        <v>9.9</v>
      </c>
      <c r="R53" s="142">
        <v>8.8000000000000007</v>
      </c>
      <c r="S53" s="142">
        <v>2.6</v>
      </c>
      <c r="T53" s="142">
        <v>2.2999999999999998</v>
      </c>
      <c r="U53" s="142">
        <v>17</v>
      </c>
      <c r="V53" s="142">
        <v>44.3</v>
      </c>
      <c r="W53" s="142">
        <v>35</v>
      </c>
      <c r="X53" s="142">
        <v>21.9</v>
      </c>
      <c r="Y53" s="142">
        <v>5.6</v>
      </c>
      <c r="Z53" s="142">
        <v>26.6</v>
      </c>
      <c r="AA53" s="142" t="s">
        <v>238</v>
      </c>
      <c r="AB53" s="142" t="s">
        <v>238</v>
      </c>
      <c r="AC53" s="142" t="s">
        <v>238</v>
      </c>
      <c r="AD53" s="142">
        <v>65.8</v>
      </c>
      <c r="AE53" s="142">
        <v>55</v>
      </c>
      <c r="AF53" s="142">
        <v>19.5</v>
      </c>
      <c r="AG53" s="142" t="s">
        <v>238</v>
      </c>
    </row>
    <row r="54" spans="1:33" ht="17.25" customHeight="1" x14ac:dyDescent="0.25">
      <c r="A54" s="138" t="s">
        <v>283</v>
      </c>
      <c r="B54" s="123">
        <v>53.143000000000001</v>
      </c>
      <c r="C54" s="123">
        <v>18.766999999999999</v>
      </c>
      <c r="D54" s="123">
        <v>2.097</v>
      </c>
      <c r="E54" s="123">
        <v>3.008</v>
      </c>
      <c r="F54" s="123">
        <v>10.189</v>
      </c>
      <c r="G54" s="123">
        <v>3.5419999999999998</v>
      </c>
      <c r="H54" s="123">
        <v>34.44</v>
      </c>
      <c r="I54" s="123">
        <v>18.318000000000001</v>
      </c>
      <c r="J54" s="123">
        <v>2.2890000000000001</v>
      </c>
      <c r="K54" s="123">
        <v>3.4390000000000001</v>
      </c>
      <c r="M54" s="137" t="s">
        <v>293</v>
      </c>
      <c r="N54" s="142">
        <v>1.7</v>
      </c>
      <c r="O54" s="142">
        <v>106.1</v>
      </c>
      <c r="P54" s="142">
        <v>38.9</v>
      </c>
      <c r="Q54" s="142">
        <v>13</v>
      </c>
      <c r="R54" s="142">
        <v>12.8</v>
      </c>
      <c r="S54" s="142">
        <v>3.2</v>
      </c>
      <c r="T54" s="142">
        <v>3.3</v>
      </c>
      <c r="U54" s="142">
        <v>22.2</v>
      </c>
      <c r="V54" s="142">
        <v>91</v>
      </c>
      <c r="W54" s="142">
        <v>72.099999999999994</v>
      </c>
      <c r="X54" s="142">
        <v>23.7</v>
      </c>
      <c r="Y54" s="142">
        <v>5.0999999999999996</v>
      </c>
      <c r="Z54" s="142">
        <v>37.299999999999997</v>
      </c>
      <c r="AA54" s="142">
        <v>35.299999999999997</v>
      </c>
      <c r="AB54" s="142" t="s">
        <v>238</v>
      </c>
      <c r="AC54" s="142" t="s">
        <v>238</v>
      </c>
      <c r="AD54" s="142">
        <v>78.599999999999994</v>
      </c>
      <c r="AE54" s="142">
        <v>69.2</v>
      </c>
      <c r="AF54" s="142" t="s">
        <v>238</v>
      </c>
      <c r="AG54" s="142" t="s">
        <v>244</v>
      </c>
    </row>
    <row r="55" spans="1:33" ht="17.25" customHeight="1" x14ac:dyDescent="0.25">
      <c r="A55" s="138" t="s">
        <v>284</v>
      </c>
      <c r="B55" s="123">
        <v>31.253</v>
      </c>
      <c r="C55" s="123">
        <v>17.027000000000001</v>
      </c>
      <c r="D55" s="123">
        <v>1.5329999999999999</v>
      </c>
      <c r="E55" s="123">
        <v>2.254</v>
      </c>
      <c r="F55" s="123" t="s">
        <v>244</v>
      </c>
      <c r="G55" s="123" t="s">
        <v>238</v>
      </c>
      <c r="H55" s="123" t="s">
        <v>238</v>
      </c>
      <c r="I55" s="123" t="s">
        <v>238</v>
      </c>
      <c r="J55" s="123" t="s">
        <v>244</v>
      </c>
      <c r="K55" s="123" t="s">
        <v>244</v>
      </c>
      <c r="M55" s="137" t="s">
        <v>294</v>
      </c>
      <c r="N55" s="142">
        <v>1.6</v>
      </c>
      <c r="O55" s="142">
        <v>98.3</v>
      </c>
      <c r="P55" s="142">
        <v>37.200000000000003</v>
      </c>
      <c r="Q55" s="142">
        <v>10.9</v>
      </c>
      <c r="R55" s="142">
        <v>14.3</v>
      </c>
      <c r="S55" s="142">
        <v>2.5</v>
      </c>
      <c r="T55" s="142">
        <v>3.1</v>
      </c>
      <c r="U55" s="142">
        <v>21.6</v>
      </c>
      <c r="V55" s="142">
        <v>73.7</v>
      </c>
      <c r="W55" s="142">
        <v>48</v>
      </c>
      <c r="X55" s="142">
        <v>21.1</v>
      </c>
      <c r="Y55" s="142">
        <v>15.9</v>
      </c>
      <c r="Z55" s="142">
        <v>31.3</v>
      </c>
      <c r="AA55" s="142">
        <v>41.1</v>
      </c>
      <c r="AB55" s="142" t="s">
        <v>238</v>
      </c>
      <c r="AC55" s="142">
        <v>6.4</v>
      </c>
      <c r="AD55" s="142">
        <v>61.7</v>
      </c>
      <c r="AE55" s="142">
        <v>61.6</v>
      </c>
      <c r="AF55" s="142" t="s">
        <v>238</v>
      </c>
      <c r="AG55" s="142" t="s">
        <v>238</v>
      </c>
    </row>
    <row r="56" spans="1:33" ht="17.25" customHeight="1" x14ac:dyDescent="0.25">
      <c r="A56" s="138" t="s">
        <v>279</v>
      </c>
      <c r="B56" s="123">
        <v>36.287999999999997</v>
      </c>
      <c r="C56" s="123">
        <v>15.183999999999999</v>
      </c>
      <c r="D56" s="123">
        <v>1.74</v>
      </c>
      <c r="E56" s="123">
        <v>2.1869999999999998</v>
      </c>
      <c r="F56" s="123" t="s">
        <v>244</v>
      </c>
      <c r="G56" s="123" t="s">
        <v>238</v>
      </c>
      <c r="H56" s="123">
        <v>16.981999999999999</v>
      </c>
      <c r="I56" s="123">
        <v>18.381</v>
      </c>
      <c r="J56" s="123" t="s">
        <v>238</v>
      </c>
      <c r="K56" s="123">
        <v>1.964</v>
      </c>
      <c r="M56" s="137" t="s">
        <v>295</v>
      </c>
      <c r="N56" s="142">
        <v>0.4</v>
      </c>
      <c r="O56" s="142">
        <v>66.2</v>
      </c>
      <c r="P56" s="142">
        <v>25.5</v>
      </c>
      <c r="Q56" s="142" t="s">
        <v>238</v>
      </c>
      <c r="R56" s="142">
        <v>11.4</v>
      </c>
      <c r="S56" s="142">
        <v>1.3</v>
      </c>
      <c r="T56" s="142">
        <v>2</v>
      </c>
      <c r="U56" s="142">
        <v>14.4</v>
      </c>
      <c r="V56" s="142" t="s">
        <v>238</v>
      </c>
      <c r="W56" s="142" t="s">
        <v>238</v>
      </c>
      <c r="X56" s="142" t="s">
        <v>238</v>
      </c>
      <c r="Y56" s="142" t="s">
        <v>238</v>
      </c>
      <c r="Z56" s="142" t="s">
        <v>238</v>
      </c>
      <c r="AA56" s="142" t="s">
        <v>238</v>
      </c>
      <c r="AB56" s="142" t="s">
        <v>238</v>
      </c>
      <c r="AC56" s="142" t="s">
        <v>238</v>
      </c>
      <c r="AD56" s="142" t="s">
        <v>244</v>
      </c>
      <c r="AE56" s="142" t="s">
        <v>244</v>
      </c>
      <c r="AF56" s="142" t="s">
        <v>244</v>
      </c>
      <c r="AG56" s="142" t="s">
        <v>244</v>
      </c>
    </row>
    <row r="57" spans="1:33" ht="17.25" customHeight="1" x14ac:dyDescent="0.25">
      <c r="A57" s="137" t="s">
        <v>296</v>
      </c>
      <c r="B57" s="123">
        <v>29.606000000000002</v>
      </c>
      <c r="C57" s="123">
        <v>17.087</v>
      </c>
      <c r="D57" s="123">
        <v>2.1280000000000001</v>
      </c>
      <c r="E57" s="123">
        <v>2.8250000000000002</v>
      </c>
      <c r="F57" s="123" t="s">
        <v>238</v>
      </c>
      <c r="G57" s="123" t="s">
        <v>238</v>
      </c>
      <c r="H57" s="123">
        <v>20.829000000000001</v>
      </c>
      <c r="I57" s="123">
        <v>16.222999999999999</v>
      </c>
      <c r="J57" s="123" t="s">
        <v>238</v>
      </c>
      <c r="K57" s="123">
        <v>2.8460000000000001</v>
      </c>
      <c r="M57" s="136" t="s">
        <v>297</v>
      </c>
      <c r="N57" s="141" t="s">
        <v>240</v>
      </c>
      <c r="O57" s="141" t="s">
        <v>240</v>
      </c>
      <c r="P57" s="141" t="s">
        <v>240</v>
      </c>
      <c r="Q57" s="141" t="s">
        <v>240</v>
      </c>
      <c r="R57" s="141" t="s">
        <v>240</v>
      </c>
      <c r="S57" s="141" t="s">
        <v>240</v>
      </c>
      <c r="T57" s="141" t="s">
        <v>240</v>
      </c>
      <c r="U57" s="141" t="s">
        <v>240</v>
      </c>
      <c r="V57" s="141" t="s">
        <v>240</v>
      </c>
      <c r="W57" s="141" t="s">
        <v>240</v>
      </c>
      <c r="X57" s="141" t="s">
        <v>240</v>
      </c>
      <c r="Y57" s="141" t="s">
        <v>240</v>
      </c>
      <c r="Z57" s="141" t="s">
        <v>240</v>
      </c>
      <c r="AA57" s="141" t="s">
        <v>240</v>
      </c>
      <c r="AB57" s="141" t="s">
        <v>240</v>
      </c>
      <c r="AC57" s="141" t="s">
        <v>240</v>
      </c>
      <c r="AD57" s="141" t="s">
        <v>240</v>
      </c>
      <c r="AE57" s="141" t="s">
        <v>240</v>
      </c>
      <c r="AF57" s="141" t="s">
        <v>240</v>
      </c>
      <c r="AG57" s="141" t="s">
        <v>240</v>
      </c>
    </row>
    <row r="58" spans="1:33" ht="17.25" customHeight="1" x14ac:dyDescent="0.25">
      <c r="A58" s="138" t="s">
        <v>283</v>
      </c>
      <c r="B58" s="123">
        <v>45.039000000000001</v>
      </c>
      <c r="C58" s="123">
        <v>20.515000000000001</v>
      </c>
      <c r="D58" s="123">
        <v>2.391</v>
      </c>
      <c r="E58" s="123">
        <v>3.0390000000000001</v>
      </c>
      <c r="F58" s="123" t="s">
        <v>238</v>
      </c>
      <c r="G58" s="123" t="s">
        <v>238</v>
      </c>
      <c r="H58" s="123">
        <v>25.452000000000002</v>
      </c>
      <c r="I58" s="123">
        <v>15.065</v>
      </c>
      <c r="J58" s="123" t="s">
        <v>238</v>
      </c>
      <c r="K58" s="123">
        <v>3.08</v>
      </c>
      <c r="M58" s="137" t="s">
        <v>298</v>
      </c>
      <c r="N58" s="142">
        <v>5.5</v>
      </c>
      <c r="O58" s="142">
        <v>44.1</v>
      </c>
      <c r="P58" s="142">
        <v>16.3</v>
      </c>
      <c r="Q58" s="142">
        <v>7.4</v>
      </c>
      <c r="R58" s="142">
        <v>8.3000000000000007</v>
      </c>
      <c r="S58" s="142">
        <v>1.7</v>
      </c>
      <c r="T58" s="142">
        <v>1.5</v>
      </c>
      <c r="U58" s="142">
        <v>8.1999999999999993</v>
      </c>
      <c r="V58" s="142">
        <v>28.7</v>
      </c>
      <c r="W58" s="142">
        <v>20.7</v>
      </c>
      <c r="X58" s="142">
        <v>14.6</v>
      </c>
      <c r="Y58" s="142">
        <v>3.5</v>
      </c>
      <c r="Z58" s="142">
        <v>12</v>
      </c>
      <c r="AA58" s="142" t="s">
        <v>238</v>
      </c>
      <c r="AB58" s="142" t="s">
        <v>238</v>
      </c>
      <c r="AC58" s="142">
        <v>4.4000000000000004</v>
      </c>
      <c r="AD58" s="142">
        <v>32.200000000000003</v>
      </c>
      <c r="AE58" s="142">
        <v>21.5</v>
      </c>
      <c r="AF58" s="142">
        <v>20.3</v>
      </c>
      <c r="AG58" s="142" t="s">
        <v>238</v>
      </c>
    </row>
    <row r="59" spans="1:33" ht="17.25" customHeight="1" x14ac:dyDescent="0.25">
      <c r="A59" s="138" t="s">
        <v>284</v>
      </c>
      <c r="B59" s="123">
        <v>18.524999999999999</v>
      </c>
      <c r="C59" s="123">
        <v>14.957000000000001</v>
      </c>
      <c r="D59" s="123">
        <v>1.593</v>
      </c>
      <c r="E59" s="123">
        <v>2.7120000000000002</v>
      </c>
      <c r="F59" s="123" t="s">
        <v>244</v>
      </c>
      <c r="G59" s="123" t="s">
        <v>238</v>
      </c>
      <c r="H59" s="123" t="s">
        <v>238</v>
      </c>
      <c r="I59" s="123">
        <v>18.556000000000001</v>
      </c>
      <c r="J59" s="123" t="s">
        <v>244</v>
      </c>
      <c r="K59" s="123" t="s">
        <v>238</v>
      </c>
      <c r="M59" s="139" t="s">
        <v>299</v>
      </c>
      <c r="N59" s="142">
        <v>3.7</v>
      </c>
      <c r="O59" s="142">
        <v>73.3</v>
      </c>
      <c r="P59" s="142">
        <v>22.3</v>
      </c>
      <c r="Q59" s="142">
        <v>8.1999999999999993</v>
      </c>
      <c r="R59" s="142">
        <v>9.3000000000000007</v>
      </c>
      <c r="S59" s="142">
        <v>2.2999999999999998</v>
      </c>
      <c r="T59" s="142">
        <v>2</v>
      </c>
      <c r="U59" s="142">
        <v>12</v>
      </c>
      <c r="V59" s="142">
        <v>56.2</v>
      </c>
      <c r="W59" s="142">
        <v>40.9</v>
      </c>
      <c r="X59" s="142">
        <v>21.4</v>
      </c>
      <c r="Y59" s="142">
        <v>7.3</v>
      </c>
      <c r="Z59" s="142">
        <v>24.6</v>
      </c>
      <c r="AA59" s="142" t="s">
        <v>238</v>
      </c>
      <c r="AB59" s="142" t="s">
        <v>238</v>
      </c>
      <c r="AC59" s="142" t="s">
        <v>238</v>
      </c>
      <c r="AD59" s="142">
        <v>49.2</v>
      </c>
      <c r="AE59" s="142">
        <v>36.5</v>
      </c>
      <c r="AF59" s="142">
        <v>27.3</v>
      </c>
      <c r="AG59" s="142" t="s">
        <v>238</v>
      </c>
    </row>
    <row r="60" spans="1:33" ht="17.25" customHeight="1" x14ac:dyDescent="0.25">
      <c r="A60" s="138" t="s">
        <v>279</v>
      </c>
      <c r="B60" s="123" t="s">
        <v>238</v>
      </c>
      <c r="C60" s="123" t="s">
        <v>238</v>
      </c>
      <c r="D60" s="123" t="s">
        <v>238</v>
      </c>
      <c r="E60" s="123">
        <v>1.8460000000000001</v>
      </c>
      <c r="F60" s="123" t="s">
        <v>244</v>
      </c>
      <c r="G60" s="123" t="s">
        <v>244</v>
      </c>
      <c r="H60" s="123" t="s">
        <v>238</v>
      </c>
      <c r="I60" s="123" t="s">
        <v>238</v>
      </c>
      <c r="J60" s="123" t="s">
        <v>238</v>
      </c>
      <c r="K60" s="123" t="s">
        <v>238</v>
      </c>
      <c r="M60" s="139" t="s">
        <v>300</v>
      </c>
      <c r="N60" s="142">
        <v>1.9</v>
      </c>
      <c r="O60" s="142">
        <v>103.9</v>
      </c>
      <c r="P60" s="142">
        <v>30.7</v>
      </c>
      <c r="Q60" s="142">
        <v>9.3000000000000007</v>
      </c>
      <c r="R60" s="142">
        <v>10.6</v>
      </c>
      <c r="S60" s="142">
        <v>3.9</v>
      </c>
      <c r="T60" s="142">
        <v>2.8</v>
      </c>
      <c r="U60" s="142">
        <v>17.899999999999999</v>
      </c>
      <c r="V60" s="142">
        <v>75.2</v>
      </c>
      <c r="W60" s="142">
        <v>65.099999999999994</v>
      </c>
      <c r="X60" s="142">
        <v>19.3</v>
      </c>
      <c r="Y60" s="142">
        <v>5.3</v>
      </c>
      <c r="Z60" s="142">
        <v>22.3</v>
      </c>
      <c r="AA60" s="142" t="s">
        <v>238</v>
      </c>
      <c r="AB60" s="142" t="s">
        <v>238</v>
      </c>
      <c r="AC60" s="142" t="s">
        <v>238</v>
      </c>
      <c r="AD60" s="142">
        <v>75.2</v>
      </c>
      <c r="AE60" s="142">
        <v>69.2</v>
      </c>
      <c r="AF60" s="142" t="s">
        <v>238</v>
      </c>
      <c r="AG60" s="142" t="s">
        <v>238</v>
      </c>
    </row>
    <row r="61" spans="1:33" ht="17.25" customHeight="1" x14ac:dyDescent="0.25">
      <c r="A61" s="136" t="s">
        <v>286</v>
      </c>
      <c r="B61" s="122" t="s">
        <v>240</v>
      </c>
      <c r="C61" s="122" t="s">
        <v>240</v>
      </c>
      <c r="D61" s="122" t="s">
        <v>240</v>
      </c>
      <c r="E61" s="122" t="s">
        <v>240</v>
      </c>
      <c r="F61" s="122" t="s">
        <v>240</v>
      </c>
      <c r="G61" s="122" t="s">
        <v>240</v>
      </c>
      <c r="H61" s="122" t="s">
        <v>240</v>
      </c>
      <c r="I61" s="122" t="s">
        <v>240</v>
      </c>
      <c r="J61" s="122" t="s">
        <v>240</v>
      </c>
      <c r="K61" s="122" t="s">
        <v>240</v>
      </c>
      <c r="M61" s="137" t="s">
        <v>301</v>
      </c>
      <c r="N61" s="142">
        <v>2.4</v>
      </c>
      <c r="O61" s="142">
        <v>104.9</v>
      </c>
      <c r="P61" s="142">
        <v>31.2</v>
      </c>
      <c r="Q61" s="142">
        <v>12.9</v>
      </c>
      <c r="R61" s="142">
        <v>11</v>
      </c>
      <c r="S61" s="142">
        <v>3.8</v>
      </c>
      <c r="T61" s="142">
        <v>2.5</v>
      </c>
      <c r="U61" s="142">
        <v>16.600000000000001</v>
      </c>
      <c r="V61" s="142">
        <v>89.9</v>
      </c>
      <c r="W61" s="142">
        <v>63</v>
      </c>
      <c r="X61" s="142">
        <v>23.4</v>
      </c>
      <c r="Y61" s="142">
        <v>9.9</v>
      </c>
      <c r="Z61" s="142">
        <v>38.799999999999997</v>
      </c>
      <c r="AA61" s="142" t="s">
        <v>238</v>
      </c>
      <c r="AB61" s="142" t="s">
        <v>238</v>
      </c>
      <c r="AC61" s="142">
        <v>3.7</v>
      </c>
      <c r="AD61" s="142">
        <v>78.8</v>
      </c>
      <c r="AE61" s="142">
        <v>69</v>
      </c>
      <c r="AF61" s="142">
        <v>25.1</v>
      </c>
      <c r="AG61" s="142" t="s">
        <v>238</v>
      </c>
    </row>
    <row r="62" spans="1:33" ht="17.25" customHeight="1" x14ac:dyDescent="0.25">
      <c r="A62" s="137" t="s">
        <v>288</v>
      </c>
      <c r="B62" s="123">
        <v>53.076999999999998</v>
      </c>
      <c r="C62" s="123">
        <v>18.204000000000001</v>
      </c>
      <c r="D62" s="123">
        <v>1.9359999999999999</v>
      </c>
      <c r="E62" s="123">
        <v>2.988</v>
      </c>
      <c r="F62" s="123" t="s">
        <v>238</v>
      </c>
      <c r="G62" s="123" t="s">
        <v>238</v>
      </c>
      <c r="H62" s="123">
        <v>41.619</v>
      </c>
      <c r="I62" s="123">
        <v>16.861000000000001</v>
      </c>
      <c r="J62" s="123">
        <v>3.0249999999999999</v>
      </c>
      <c r="K62" s="123">
        <v>3.6110000000000002</v>
      </c>
      <c r="M62" s="137" t="s">
        <v>302</v>
      </c>
      <c r="N62" s="142">
        <v>2.5</v>
      </c>
      <c r="O62" s="142">
        <v>118.8</v>
      </c>
      <c r="P62" s="142">
        <v>31.9</v>
      </c>
      <c r="Q62" s="142">
        <v>10.1</v>
      </c>
      <c r="R62" s="142">
        <v>11.2</v>
      </c>
      <c r="S62" s="142">
        <v>4.3</v>
      </c>
      <c r="T62" s="142">
        <v>2.7</v>
      </c>
      <c r="U62" s="142">
        <v>19.399999999999999</v>
      </c>
      <c r="V62" s="142">
        <v>93.9</v>
      </c>
      <c r="W62" s="142">
        <v>78.099999999999994</v>
      </c>
      <c r="X62" s="142">
        <v>21.9</v>
      </c>
      <c r="Y62" s="142">
        <v>5</v>
      </c>
      <c r="Z62" s="142">
        <v>28</v>
      </c>
      <c r="AA62" s="142" t="s">
        <v>238</v>
      </c>
      <c r="AB62" s="142" t="s">
        <v>238</v>
      </c>
      <c r="AC62" s="142">
        <v>4.2</v>
      </c>
      <c r="AD62" s="142">
        <v>91.8</v>
      </c>
      <c r="AE62" s="142">
        <v>84.7</v>
      </c>
      <c r="AF62" s="142">
        <v>20.100000000000001</v>
      </c>
      <c r="AG62" s="142" t="s">
        <v>238</v>
      </c>
    </row>
    <row r="63" spans="1:33" ht="17.25" customHeight="1" x14ac:dyDescent="0.25">
      <c r="A63" s="137" t="s">
        <v>289</v>
      </c>
      <c r="B63" s="123">
        <v>49.774999999999999</v>
      </c>
      <c r="C63" s="123">
        <v>17.225999999999999</v>
      </c>
      <c r="D63" s="123">
        <v>2.0579999999999998</v>
      </c>
      <c r="E63" s="123">
        <v>2.7229999999999999</v>
      </c>
      <c r="F63" s="123" t="s">
        <v>238</v>
      </c>
      <c r="G63" s="123" t="s">
        <v>238</v>
      </c>
      <c r="H63" s="123">
        <v>36.725000000000001</v>
      </c>
      <c r="I63" s="123">
        <v>16.353000000000002</v>
      </c>
      <c r="J63" s="123" t="s">
        <v>238</v>
      </c>
      <c r="K63" s="123">
        <v>3.5419999999999998</v>
      </c>
      <c r="M63" s="139" t="s">
        <v>303</v>
      </c>
      <c r="N63" s="142">
        <v>5.0999999999999996</v>
      </c>
      <c r="O63" s="142">
        <v>143.69999999999999</v>
      </c>
      <c r="P63" s="142">
        <v>40.4</v>
      </c>
      <c r="Q63" s="142">
        <v>13</v>
      </c>
      <c r="R63" s="142">
        <v>13.4</v>
      </c>
      <c r="S63" s="142">
        <v>5.0999999999999996</v>
      </c>
      <c r="T63" s="142">
        <v>3.1</v>
      </c>
      <c r="U63" s="142">
        <v>25.1</v>
      </c>
      <c r="V63" s="142">
        <v>109.5</v>
      </c>
      <c r="W63" s="142">
        <v>90.1</v>
      </c>
      <c r="X63" s="142">
        <v>22.9</v>
      </c>
      <c r="Y63" s="142">
        <v>6.9</v>
      </c>
      <c r="Z63" s="142">
        <v>37.9</v>
      </c>
      <c r="AA63" s="142">
        <v>45.1</v>
      </c>
      <c r="AB63" s="142">
        <v>23</v>
      </c>
      <c r="AC63" s="142">
        <v>8.6</v>
      </c>
      <c r="AD63" s="142">
        <v>95</v>
      </c>
      <c r="AE63" s="142">
        <v>90.5</v>
      </c>
      <c r="AF63" s="142">
        <v>18.600000000000001</v>
      </c>
      <c r="AG63" s="142" t="s">
        <v>238</v>
      </c>
    </row>
    <row r="64" spans="1:33" ht="17.25" customHeight="1" x14ac:dyDescent="0.25">
      <c r="A64" s="137" t="s">
        <v>290</v>
      </c>
      <c r="B64" s="123">
        <v>42.984999999999999</v>
      </c>
      <c r="C64" s="123">
        <v>16.260999999999999</v>
      </c>
      <c r="D64" s="123">
        <v>2.052</v>
      </c>
      <c r="E64" s="123">
        <v>3.1669999999999998</v>
      </c>
      <c r="F64" s="123" t="s">
        <v>238</v>
      </c>
      <c r="G64" s="123" t="s">
        <v>238</v>
      </c>
      <c r="H64" s="123">
        <v>31.966000000000001</v>
      </c>
      <c r="I64" s="123">
        <v>15.303000000000001</v>
      </c>
      <c r="J64" s="123" t="s">
        <v>238</v>
      </c>
      <c r="K64" s="123">
        <v>2.827</v>
      </c>
      <c r="M64" s="136" t="s">
        <v>304</v>
      </c>
      <c r="N64" s="141" t="s">
        <v>240</v>
      </c>
      <c r="O64" s="141" t="s">
        <v>240</v>
      </c>
      <c r="P64" s="141" t="s">
        <v>240</v>
      </c>
      <c r="Q64" s="141" t="s">
        <v>240</v>
      </c>
      <c r="R64" s="141" t="s">
        <v>240</v>
      </c>
      <c r="S64" s="141" t="s">
        <v>240</v>
      </c>
      <c r="T64" s="141" t="s">
        <v>240</v>
      </c>
      <c r="U64" s="141" t="s">
        <v>240</v>
      </c>
      <c r="V64" s="141" t="s">
        <v>240</v>
      </c>
      <c r="W64" s="141" t="s">
        <v>240</v>
      </c>
      <c r="X64" s="141" t="s">
        <v>240</v>
      </c>
      <c r="Y64" s="141" t="s">
        <v>240</v>
      </c>
      <c r="Z64" s="141" t="s">
        <v>240</v>
      </c>
      <c r="AA64" s="141" t="s">
        <v>240</v>
      </c>
      <c r="AB64" s="141" t="s">
        <v>240</v>
      </c>
      <c r="AC64" s="141" t="s">
        <v>240</v>
      </c>
      <c r="AD64" s="141" t="s">
        <v>240</v>
      </c>
      <c r="AE64" s="141" t="s">
        <v>240</v>
      </c>
      <c r="AF64" s="141" t="s">
        <v>240</v>
      </c>
      <c r="AG64" s="141" t="s">
        <v>240</v>
      </c>
    </row>
    <row r="65" spans="1:33" ht="17.25" customHeight="1" x14ac:dyDescent="0.25">
      <c r="A65" s="137" t="s">
        <v>291</v>
      </c>
      <c r="B65" s="123">
        <v>40.585000000000001</v>
      </c>
      <c r="C65" s="123">
        <v>16.744</v>
      </c>
      <c r="D65" s="123">
        <v>1.7390000000000001</v>
      </c>
      <c r="E65" s="123">
        <v>2.7410000000000001</v>
      </c>
      <c r="F65" s="123">
        <v>8.0090000000000003</v>
      </c>
      <c r="G65" s="123">
        <v>4.8339999999999996</v>
      </c>
      <c r="H65" s="123">
        <v>29.471</v>
      </c>
      <c r="I65" s="123">
        <v>17.045999999999999</v>
      </c>
      <c r="J65" s="123" t="s">
        <v>238</v>
      </c>
      <c r="K65" s="123">
        <v>2.8530000000000002</v>
      </c>
      <c r="M65" s="137" t="s">
        <v>305</v>
      </c>
      <c r="N65" s="142">
        <v>5.5</v>
      </c>
      <c r="O65" s="142">
        <v>59.5</v>
      </c>
      <c r="P65" s="142">
        <v>17.399999999999999</v>
      </c>
      <c r="Q65" s="142">
        <v>7.8</v>
      </c>
      <c r="R65" s="142">
        <v>5</v>
      </c>
      <c r="S65" s="142">
        <v>2.1</v>
      </c>
      <c r="T65" s="142">
        <v>1.9</v>
      </c>
      <c r="U65" s="142">
        <v>10</v>
      </c>
      <c r="V65" s="142">
        <v>42.2</v>
      </c>
      <c r="W65" s="142">
        <v>38.1</v>
      </c>
      <c r="X65" s="142">
        <v>9.9</v>
      </c>
      <c r="Y65" s="142">
        <v>3.5</v>
      </c>
      <c r="Z65" s="142">
        <v>20.3</v>
      </c>
      <c r="AA65" s="142">
        <v>35.700000000000003</v>
      </c>
      <c r="AB65" s="142">
        <v>11.7</v>
      </c>
      <c r="AC65" s="142">
        <v>3.2</v>
      </c>
      <c r="AD65" s="142">
        <v>51.1</v>
      </c>
      <c r="AE65" s="142">
        <v>51.3</v>
      </c>
      <c r="AF65" s="142">
        <v>9.9</v>
      </c>
      <c r="AG65" s="142" t="s">
        <v>238</v>
      </c>
    </row>
    <row r="66" spans="1:33" ht="17.25" customHeight="1" x14ac:dyDescent="0.25">
      <c r="A66" s="137" t="s">
        <v>292</v>
      </c>
      <c r="B66" s="123">
        <v>36.139000000000003</v>
      </c>
      <c r="C66" s="123">
        <v>17.831</v>
      </c>
      <c r="D66" s="123">
        <v>2.0249999999999999</v>
      </c>
      <c r="E66" s="123">
        <v>2.9470000000000001</v>
      </c>
      <c r="F66" s="123">
        <v>9.9510000000000005</v>
      </c>
      <c r="G66" s="123">
        <v>2.4249999999999998</v>
      </c>
      <c r="H66" s="123">
        <v>23.446999999999999</v>
      </c>
      <c r="I66" s="123">
        <v>18.384</v>
      </c>
      <c r="J66" s="123">
        <v>1.238</v>
      </c>
      <c r="K66" s="123">
        <v>3.2290000000000001</v>
      </c>
      <c r="M66" s="139" t="s">
        <v>306</v>
      </c>
      <c r="N66" s="142">
        <v>7.4</v>
      </c>
      <c r="O66" s="142">
        <v>92</v>
      </c>
      <c r="P66" s="142">
        <v>27.4</v>
      </c>
      <c r="Q66" s="142">
        <v>10.199999999999999</v>
      </c>
      <c r="R66" s="142">
        <v>9.4</v>
      </c>
      <c r="S66" s="142">
        <v>3.1</v>
      </c>
      <c r="T66" s="142">
        <v>2.4</v>
      </c>
      <c r="U66" s="142">
        <v>15.2</v>
      </c>
      <c r="V66" s="142">
        <v>68.099999999999994</v>
      </c>
      <c r="W66" s="142">
        <v>59.5</v>
      </c>
      <c r="X66" s="142">
        <v>17.3</v>
      </c>
      <c r="Y66" s="126">
        <v>4.5</v>
      </c>
      <c r="Z66" s="142">
        <v>29.4</v>
      </c>
      <c r="AA66" s="142">
        <v>33.6</v>
      </c>
      <c r="AB66" s="142">
        <v>14.7</v>
      </c>
      <c r="AC66" s="142">
        <v>6.2</v>
      </c>
      <c r="AD66" s="142">
        <v>72.900000000000006</v>
      </c>
      <c r="AE66" s="142">
        <v>65.400000000000006</v>
      </c>
      <c r="AF66" s="142">
        <v>18</v>
      </c>
      <c r="AG66" s="142" t="s">
        <v>238</v>
      </c>
    </row>
    <row r="67" spans="1:33" ht="17.25" customHeight="1" x14ac:dyDescent="0.25">
      <c r="A67" s="137" t="s">
        <v>293</v>
      </c>
      <c r="B67" s="123">
        <v>45.414999999999999</v>
      </c>
      <c r="C67" s="123">
        <v>19.945</v>
      </c>
      <c r="D67" s="123">
        <v>2.3820000000000001</v>
      </c>
      <c r="E67" s="123">
        <v>2.802</v>
      </c>
      <c r="F67" s="123">
        <v>8.6649999999999991</v>
      </c>
      <c r="G67" s="123">
        <v>3.4740000000000002</v>
      </c>
      <c r="H67" s="123">
        <v>27.097999999999999</v>
      </c>
      <c r="I67" s="123">
        <v>20.721</v>
      </c>
      <c r="J67" s="123">
        <v>1.7909999999999999</v>
      </c>
      <c r="K67" s="123">
        <v>3.2090000000000001</v>
      </c>
      <c r="M67" s="139" t="s">
        <v>307</v>
      </c>
      <c r="N67" s="142">
        <v>3.7</v>
      </c>
      <c r="O67" s="142">
        <v>108.5</v>
      </c>
      <c r="P67" s="142">
        <v>30.9</v>
      </c>
      <c r="Q67" s="142">
        <v>9.3000000000000007</v>
      </c>
      <c r="R67" s="142">
        <v>12</v>
      </c>
      <c r="S67" s="142">
        <v>3.7</v>
      </c>
      <c r="T67" s="142">
        <v>2.4</v>
      </c>
      <c r="U67" s="142">
        <v>18.3</v>
      </c>
      <c r="V67" s="142">
        <v>78.5</v>
      </c>
      <c r="W67" s="142">
        <v>64.7</v>
      </c>
      <c r="X67" s="142">
        <v>23.8</v>
      </c>
      <c r="Y67" s="142">
        <v>6.2</v>
      </c>
      <c r="Z67" s="142">
        <v>32.4</v>
      </c>
      <c r="AA67" s="142" t="s">
        <v>238</v>
      </c>
      <c r="AB67" s="142" t="s">
        <v>238</v>
      </c>
      <c r="AC67" s="142">
        <v>4.2</v>
      </c>
      <c r="AD67" s="142">
        <v>83.2</v>
      </c>
      <c r="AE67" s="142">
        <v>73.400000000000006</v>
      </c>
      <c r="AF67" s="142">
        <v>25.4</v>
      </c>
      <c r="AG67" s="142" t="s">
        <v>238</v>
      </c>
    </row>
    <row r="68" spans="1:33" ht="17.25" customHeight="1" x14ac:dyDescent="0.25">
      <c r="A68" s="137" t="s">
        <v>294</v>
      </c>
      <c r="B68" s="123">
        <v>39.776000000000003</v>
      </c>
      <c r="C68" s="123">
        <v>20.46</v>
      </c>
      <c r="D68" s="123">
        <v>2.2429999999999999</v>
      </c>
      <c r="E68" s="123">
        <v>2.782</v>
      </c>
      <c r="F68" s="123">
        <v>14.705</v>
      </c>
      <c r="G68" s="123">
        <v>3.7810000000000001</v>
      </c>
      <c r="H68" s="123">
        <v>31.158999999999999</v>
      </c>
      <c r="I68" s="123">
        <v>18.984999999999999</v>
      </c>
      <c r="J68" s="123" t="s">
        <v>238</v>
      </c>
      <c r="K68" s="123">
        <v>2.7829999999999999</v>
      </c>
      <c r="M68" s="137" t="s">
        <v>308</v>
      </c>
      <c r="N68" s="142">
        <v>2.5</v>
      </c>
      <c r="O68" s="142">
        <v>129</v>
      </c>
      <c r="P68" s="142">
        <v>39.200000000000003</v>
      </c>
      <c r="Q68" s="142">
        <v>11</v>
      </c>
      <c r="R68" s="142">
        <v>16.3</v>
      </c>
      <c r="S68" s="142">
        <v>4.9000000000000004</v>
      </c>
      <c r="T68" s="142">
        <v>2.7</v>
      </c>
      <c r="U68" s="142">
        <v>24</v>
      </c>
      <c r="V68" s="142">
        <v>90.6</v>
      </c>
      <c r="W68" s="142">
        <v>63.1</v>
      </c>
      <c r="X68" s="142">
        <v>32</v>
      </c>
      <c r="Y68" s="142">
        <v>9</v>
      </c>
      <c r="Z68" s="142">
        <v>58.4</v>
      </c>
      <c r="AA68" s="142" t="s">
        <v>238</v>
      </c>
      <c r="AB68" s="142" t="s">
        <v>238</v>
      </c>
      <c r="AC68" s="142" t="s">
        <v>238</v>
      </c>
      <c r="AD68" s="142">
        <v>85.3</v>
      </c>
      <c r="AE68" s="142">
        <v>69.2</v>
      </c>
      <c r="AF68" s="142">
        <v>31.4</v>
      </c>
      <c r="AG68" s="142" t="s">
        <v>238</v>
      </c>
    </row>
    <row r="69" spans="1:33" ht="17.25" customHeight="1" x14ac:dyDescent="0.25">
      <c r="A69" s="137" t="s">
        <v>295</v>
      </c>
      <c r="B69" s="123">
        <v>37.485999999999997</v>
      </c>
      <c r="C69" s="123">
        <v>19.818000000000001</v>
      </c>
      <c r="D69" s="123">
        <v>2.7559999999999998</v>
      </c>
      <c r="E69" s="123">
        <v>3.1840000000000002</v>
      </c>
      <c r="F69" s="123" t="s">
        <v>238</v>
      </c>
      <c r="G69" s="123" t="s">
        <v>238</v>
      </c>
      <c r="H69" s="123">
        <v>28.952000000000002</v>
      </c>
      <c r="I69" s="123">
        <v>14.895</v>
      </c>
      <c r="J69" s="123" t="s">
        <v>238</v>
      </c>
      <c r="K69" s="123">
        <v>3.218</v>
      </c>
      <c r="M69" s="139" t="s">
        <v>309</v>
      </c>
      <c r="N69" s="142">
        <v>1.2</v>
      </c>
      <c r="O69" s="142">
        <v>125.3</v>
      </c>
      <c r="P69" s="142">
        <v>36.9</v>
      </c>
      <c r="Q69" s="142">
        <v>14</v>
      </c>
      <c r="R69" s="142">
        <v>16.2</v>
      </c>
      <c r="S69" s="142">
        <v>5.3</v>
      </c>
      <c r="T69" s="142">
        <v>2.6</v>
      </c>
      <c r="U69" s="142">
        <v>20.7</v>
      </c>
      <c r="V69" s="142">
        <v>100</v>
      </c>
      <c r="W69" s="142">
        <v>73.2</v>
      </c>
      <c r="X69" s="142">
        <v>30.5</v>
      </c>
      <c r="Y69" s="142">
        <v>9.1999999999999993</v>
      </c>
      <c r="Z69" s="142" t="s">
        <v>238</v>
      </c>
      <c r="AA69" s="142" t="s">
        <v>238</v>
      </c>
      <c r="AB69" s="142" t="s">
        <v>238</v>
      </c>
      <c r="AC69" s="142" t="s">
        <v>238</v>
      </c>
      <c r="AD69" s="142" t="s">
        <v>238</v>
      </c>
      <c r="AE69" s="142" t="s">
        <v>238</v>
      </c>
      <c r="AF69" s="142" t="s">
        <v>238</v>
      </c>
      <c r="AG69" s="142" t="s">
        <v>238</v>
      </c>
    </row>
    <row r="70" spans="1:33" ht="17.25" customHeight="1" x14ac:dyDescent="0.25">
      <c r="A70" s="136" t="s">
        <v>310</v>
      </c>
      <c r="B70" s="122" t="s">
        <v>240</v>
      </c>
      <c r="C70" s="122" t="s">
        <v>240</v>
      </c>
      <c r="D70" s="122" t="s">
        <v>240</v>
      </c>
      <c r="E70" s="122" t="s">
        <v>240</v>
      </c>
      <c r="F70" s="122" t="s">
        <v>240</v>
      </c>
      <c r="G70" s="122" t="s">
        <v>240</v>
      </c>
      <c r="H70" s="122" t="s">
        <v>240</v>
      </c>
      <c r="I70" s="122" t="s">
        <v>240</v>
      </c>
      <c r="J70" s="122" t="s">
        <v>240</v>
      </c>
      <c r="K70" s="122" t="s">
        <v>240</v>
      </c>
      <c r="M70" s="139" t="s">
        <v>311</v>
      </c>
      <c r="N70" s="142">
        <v>0.7</v>
      </c>
      <c r="O70" s="142">
        <v>141.19999999999999</v>
      </c>
      <c r="P70" s="142">
        <v>46.5</v>
      </c>
      <c r="Q70" s="142" t="s">
        <v>238</v>
      </c>
      <c r="R70" s="142">
        <v>25.6</v>
      </c>
      <c r="S70" s="142">
        <v>4.9000000000000004</v>
      </c>
      <c r="T70" s="142">
        <v>2.7</v>
      </c>
      <c r="U70" s="142">
        <v>25.7</v>
      </c>
      <c r="V70" s="142">
        <v>94.2</v>
      </c>
      <c r="W70" s="142">
        <v>54.5</v>
      </c>
      <c r="X70" s="142">
        <v>36.299999999999997</v>
      </c>
      <c r="Y70" s="142" t="s">
        <v>238</v>
      </c>
      <c r="Z70" s="142" t="s">
        <v>238</v>
      </c>
      <c r="AA70" s="142" t="s">
        <v>244</v>
      </c>
      <c r="AB70" s="142" t="s">
        <v>244</v>
      </c>
      <c r="AC70" s="142" t="s">
        <v>238</v>
      </c>
      <c r="AD70" s="142" t="s">
        <v>238</v>
      </c>
      <c r="AE70" s="142" t="s">
        <v>238</v>
      </c>
      <c r="AF70" s="142" t="s">
        <v>238</v>
      </c>
      <c r="AG70" s="142" t="s">
        <v>244</v>
      </c>
    </row>
    <row r="71" spans="1:33" ht="17.25" customHeight="1" x14ac:dyDescent="0.25">
      <c r="A71" s="137" t="s">
        <v>298</v>
      </c>
      <c r="B71" s="123">
        <v>19.433</v>
      </c>
      <c r="C71" s="123">
        <v>14.057</v>
      </c>
      <c r="D71" s="123">
        <v>1.65</v>
      </c>
      <c r="E71" s="123">
        <v>2.423</v>
      </c>
      <c r="F71" s="123" t="s">
        <v>244</v>
      </c>
      <c r="G71" s="123" t="s">
        <v>238</v>
      </c>
      <c r="H71" s="123">
        <v>16.489000000000001</v>
      </c>
      <c r="I71" s="123">
        <v>18.244</v>
      </c>
      <c r="J71" s="123" t="s">
        <v>238</v>
      </c>
      <c r="K71" s="123">
        <v>3.0590000000000002</v>
      </c>
      <c r="M71" s="136" t="s">
        <v>312</v>
      </c>
      <c r="N71" s="141" t="s">
        <v>240</v>
      </c>
      <c r="O71" s="141" t="s">
        <v>240</v>
      </c>
      <c r="P71" s="141" t="s">
        <v>240</v>
      </c>
      <c r="Q71" s="141" t="s">
        <v>240</v>
      </c>
      <c r="R71" s="141" t="s">
        <v>240</v>
      </c>
      <c r="S71" s="141" t="s">
        <v>240</v>
      </c>
      <c r="T71" s="141" t="s">
        <v>240</v>
      </c>
      <c r="U71" s="141" t="s">
        <v>240</v>
      </c>
      <c r="V71" s="141" t="s">
        <v>240</v>
      </c>
      <c r="W71" s="141" t="s">
        <v>240</v>
      </c>
      <c r="X71" s="141" t="s">
        <v>240</v>
      </c>
      <c r="Y71" s="141" t="s">
        <v>240</v>
      </c>
      <c r="Z71" s="141" t="s">
        <v>240</v>
      </c>
      <c r="AA71" s="141" t="s">
        <v>240</v>
      </c>
      <c r="AB71" s="141" t="s">
        <v>240</v>
      </c>
      <c r="AC71" s="141" t="s">
        <v>240</v>
      </c>
      <c r="AD71" s="141" t="s">
        <v>240</v>
      </c>
      <c r="AE71" s="141" t="s">
        <v>240</v>
      </c>
      <c r="AF71" s="141" t="s">
        <v>240</v>
      </c>
      <c r="AG71" s="141" t="s">
        <v>240</v>
      </c>
    </row>
    <row r="72" spans="1:33" ht="17.25" customHeight="1" x14ac:dyDescent="0.25">
      <c r="A72" s="139" t="s">
        <v>299</v>
      </c>
      <c r="B72" s="123">
        <v>31.847000000000001</v>
      </c>
      <c r="C72" s="123">
        <v>18.010999999999999</v>
      </c>
      <c r="D72" s="123">
        <v>1.6870000000000001</v>
      </c>
      <c r="E72" s="123">
        <v>2.9489999999999998</v>
      </c>
      <c r="F72" s="123" t="s">
        <v>244</v>
      </c>
      <c r="G72" s="123" t="s">
        <v>238</v>
      </c>
      <c r="H72" s="123">
        <v>18.600999999999999</v>
      </c>
      <c r="I72" s="123">
        <v>16.324999999999999</v>
      </c>
      <c r="J72" s="123" t="s">
        <v>238</v>
      </c>
      <c r="K72" s="123">
        <v>2.4889999999999999</v>
      </c>
      <c r="M72" s="137" t="s">
        <v>313</v>
      </c>
      <c r="N72" s="142">
        <v>4.2</v>
      </c>
      <c r="O72" s="142">
        <v>72.3</v>
      </c>
      <c r="P72" s="142">
        <v>19.8</v>
      </c>
      <c r="Q72" s="142">
        <v>9.3000000000000007</v>
      </c>
      <c r="R72" s="142">
        <v>9.9</v>
      </c>
      <c r="S72" s="142">
        <v>2.2000000000000002</v>
      </c>
      <c r="T72" s="142">
        <v>1.8</v>
      </c>
      <c r="U72" s="142">
        <v>10.6</v>
      </c>
      <c r="V72" s="142">
        <v>52</v>
      </c>
      <c r="W72" s="142">
        <v>43.2</v>
      </c>
      <c r="X72" s="142">
        <v>17</v>
      </c>
      <c r="Y72" s="142">
        <v>6.9</v>
      </c>
      <c r="Z72" s="142">
        <v>15.2</v>
      </c>
      <c r="AA72" s="142" t="s">
        <v>238</v>
      </c>
      <c r="AB72" s="142" t="s">
        <v>238</v>
      </c>
      <c r="AC72" s="142">
        <v>3.7</v>
      </c>
      <c r="AD72" s="142">
        <v>55.4</v>
      </c>
      <c r="AE72" s="142">
        <v>47.4</v>
      </c>
      <c r="AF72" s="142">
        <v>18.100000000000001</v>
      </c>
      <c r="AG72" s="142" t="s">
        <v>238</v>
      </c>
    </row>
    <row r="73" spans="1:33" ht="17.25" customHeight="1" x14ac:dyDescent="0.25">
      <c r="A73" s="139" t="s">
        <v>300</v>
      </c>
      <c r="B73" s="123">
        <v>41.899000000000001</v>
      </c>
      <c r="C73" s="123">
        <v>17.626999999999999</v>
      </c>
      <c r="D73" s="123">
        <v>1.6439999999999999</v>
      </c>
      <c r="E73" s="123">
        <v>2.7959999999999998</v>
      </c>
      <c r="F73" s="123" t="s">
        <v>238</v>
      </c>
      <c r="G73" s="123">
        <v>3.1749999999999998</v>
      </c>
      <c r="H73" s="123">
        <v>26.606999999999999</v>
      </c>
      <c r="I73" s="123">
        <v>14.073</v>
      </c>
      <c r="J73" s="123" t="s">
        <v>238</v>
      </c>
      <c r="K73" s="123">
        <v>3.0990000000000002</v>
      </c>
      <c r="M73" s="137" t="s">
        <v>314</v>
      </c>
      <c r="N73" s="142">
        <v>4.3</v>
      </c>
      <c r="O73" s="142">
        <v>87.7</v>
      </c>
      <c r="P73" s="142">
        <v>24.1</v>
      </c>
      <c r="Q73" s="142">
        <v>8.5</v>
      </c>
      <c r="R73" s="142">
        <v>8.8000000000000007</v>
      </c>
      <c r="S73" s="142">
        <v>3</v>
      </c>
      <c r="T73" s="142">
        <v>2.1</v>
      </c>
      <c r="U73" s="142">
        <v>14.3</v>
      </c>
      <c r="V73" s="142">
        <v>63.5</v>
      </c>
      <c r="W73" s="142">
        <v>49.7</v>
      </c>
      <c r="X73" s="142">
        <v>20.6</v>
      </c>
      <c r="Y73" s="142">
        <v>5.7</v>
      </c>
      <c r="Z73" s="142">
        <v>31.2</v>
      </c>
      <c r="AA73" s="142">
        <v>45.1</v>
      </c>
      <c r="AB73" s="142" t="s">
        <v>238</v>
      </c>
      <c r="AC73" s="142">
        <v>4.4000000000000004</v>
      </c>
      <c r="AD73" s="142">
        <v>74</v>
      </c>
      <c r="AE73" s="142">
        <v>66.099999999999994</v>
      </c>
      <c r="AF73" s="142">
        <v>17.8</v>
      </c>
      <c r="AG73" s="142" t="s">
        <v>238</v>
      </c>
    </row>
    <row r="74" spans="1:33" ht="17.25" customHeight="1" x14ac:dyDescent="0.25">
      <c r="A74" s="137" t="s">
        <v>301</v>
      </c>
      <c r="B74" s="123">
        <v>49.606999999999999</v>
      </c>
      <c r="C74" s="123">
        <v>19.091999999999999</v>
      </c>
      <c r="D74" s="123">
        <v>2.048</v>
      </c>
      <c r="E74" s="123">
        <v>2.8380000000000001</v>
      </c>
      <c r="F74" s="123" t="s">
        <v>238</v>
      </c>
      <c r="G74" s="123">
        <v>4.1529999999999996</v>
      </c>
      <c r="H74" s="123">
        <v>37.186999999999998</v>
      </c>
      <c r="I74" s="123">
        <v>17.533999999999999</v>
      </c>
      <c r="J74" s="123" t="s">
        <v>238</v>
      </c>
      <c r="K74" s="123">
        <v>3.3450000000000002</v>
      </c>
      <c r="M74" s="137" t="s">
        <v>315</v>
      </c>
      <c r="N74" s="142">
        <v>2.9</v>
      </c>
      <c r="O74" s="142">
        <v>89.6</v>
      </c>
      <c r="P74" s="142">
        <v>26.3</v>
      </c>
      <c r="Q74" s="142">
        <v>7.3</v>
      </c>
      <c r="R74" s="142">
        <v>11.3</v>
      </c>
      <c r="S74" s="142">
        <v>3</v>
      </c>
      <c r="T74" s="142">
        <v>2.4</v>
      </c>
      <c r="U74" s="142">
        <v>15.7</v>
      </c>
      <c r="V74" s="142">
        <v>64.8</v>
      </c>
      <c r="W74" s="142">
        <v>48</v>
      </c>
      <c r="X74" s="142">
        <v>17.7</v>
      </c>
      <c r="Y74" s="142">
        <v>6.7</v>
      </c>
      <c r="Z74" s="142">
        <v>35</v>
      </c>
      <c r="AA74" s="142">
        <v>40.1</v>
      </c>
      <c r="AB74" s="142">
        <v>19.899999999999999</v>
      </c>
      <c r="AC74" s="142">
        <v>4.3</v>
      </c>
      <c r="AD74" s="142">
        <v>67.900000000000006</v>
      </c>
      <c r="AE74" s="142">
        <v>58.8</v>
      </c>
      <c r="AF74" s="142">
        <v>26.1</v>
      </c>
      <c r="AG74" s="142" t="s">
        <v>238</v>
      </c>
    </row>
    <row r="75" spans="1:33" ht="17.25" customHeight="1" x14ac:dyDescent="0.25">
      <c r="A75" s="137" t="s">
        <v>302</v>
      </c>
      <c r="B75" s="123">
        <v>57.924999999999997</v>
      </c>
      <c r="C75" s="123">
        <v>18.893999999999998</v>
      </c>
      <c r="D75" s="123">
        <v>2.4369999999999998</v>
      </c>
      <c r="E75" s="123">
        <v>2.9420000000000002</v>
      </c>
      <c r="F75" s="123">
        <v>11.678000000000001</v>
      </c>
      <c r="G75" s="123">
        <v>4.9960000000000004</v>
      </c>
      <c r="H75" s="123">
        <v>31.305</v>
      </c>
      <c r="I75" s="123">
        <v>17.512</v>
      </c>
      <c r="J75" s="123">
        <v>1.891</v>
      </c>
      <c r="K75" s="123">
        <v>3.085</v>
      </c>
      <c r="M75" s="137" t="s">
        <v>316</v>
      </c>
      <c r="N75" s="142">
        <v>2.8</v>
      </c>
      <c r="O75" s="142">
        <v>91.1</v>
      </c>
      <c r="P75" s="142">
        <v>31.5</v>
      </c>
      <c r="Q75" s="142">
        <v>11.3</v>
      </c>
      <c r="R75" s="142">
        <v>12</v>
      </c>
      <c r="S75" s="142">
        <v>3</v>
      </c>
      <c r="T75" s="142">
        <v>2.2999999999999998</v>
      </c>
      <c r="U75" s="142">
        <v>16</v>
      </c>
      <c r="V75" s="142">
        <v>65.900000000000006</v>
      </c>
      <c r="W75" s="142">
        <v>60.8</v>
      </c>
      <c r="X75" s="142">
        <v>19.399999999999999</v>
      </c>
      <c r="Y75" s="142">
        <v>5.8</v>
      </c>
      <c r="Z75" s="142">
        <v>30.5</v>
      </c>
      <c r="AA75" s="142">
        <v>39.6</v>
      </c>
      <c r="AB75" s="142" t="s">
        <v>238</v>
      </c>
      <c r="AC75" s="142">
        <v>4.3</v>
      </c>
      <c r="AD75" s="142">
        <v>81.8</v>
      </c>
      <c r="AE75" s="142">
        <v>76.7</v>
      </c>
      <c r="AF75" s="142">
        <v>20</v>
      </c>
      <c r="AG75" s="142" t="s">
        <v>244</v>
      </c>
    </row>
    <row r="76" spans="1:33" ht="17.25" customHeight="1" x14ac:dyDescent="0.25">
      <c r="A76" s="139" t="s">
        <v>303</v>
      </c>
      <c r="B76" s="123">
        <v>66.093999999999994</v>
      </c>
      <c r="C76" s="123">
        <v>21.373999999999999</v>
      </c>
      <c r="D76" s="123">
        <v>2.4940000000000002</v>
      </c>
      <c r="E76" s="123">
        <v>3.335</v>
      </c>
      <c r="F76" s="123">
        <v>10.295999999999999</v>
      </c>
      <c r="G76" s="123">
        <v>3.1459999999999999</v>
      </c>
      <c r="H76" s="123">
        <v>40.853999999999999</v>
      </c>
      <c r="I76" s="123">
        <v>19.966000000000001</v>
      </c>
      <c r="J76" s="123">
        <v>3.1629999999999998</v>
      </c>
      <c r="K76" s="123">
        <v>3.4860000000000002</v>
      </c>
      <c r="M76" s="137" t="s">
        <v>317</v>
      </c>
      <c r="N76" s="142">
        <v>1.6</v>
      </c>
      <c r="O76" s="142">
        <v>102.4</v>
      </c>
      <c r="P76" s="142">
        <v>30.5</v>
      </c>
      <c r="Q76" s="142">
        <v>6.4</v>
      </c>
      <c r="R76" s="142">
        <v>9.4</v>
      </c>
      <c r="S76" s="142">
        <v>3.6</v>
      </c>
      <c r="T76" s="142">
        <v>2.9</v>
      </c>
      <c r="U76" s="142">
        <v>18.5</v>
      </c>
      <c r="V76" s="142">
        <v>80.2</v>
      </c>
      <c r="W76" s="142">
        <v>61.9</v>
      </c>
      <c r="X76" s="142">
        <v>22.5</v>
      </c>
      <c r="Y76" s="142">
        <v>4.7</v>
      </c>
      <c r="Z76" s="142" t="s">
        <v>238</v>
      </c>
      <c r="AA76" s="142" t="s">
        <v>238</v>
      </c>
      <c r="AB76" s="142" t="s">
        <v>238</v>
      </c>
      <c r="AC76" s="142" t="s">
        <v>238</v>
      </c>
      <c r="AD76" s="142">
        <v>82.9</v>
      </c>
      <c r="AE76" s="142">
        <v>71.8</v>
      </c>
      <c r="AF76" s="142">
        <v>18.399999999999999</v>
      </c>
      <c r="AG76" s="142" t="s">
        <v>238</v>
      </c>
    </row>
    <row r="77" spans="1:33" ht="17.25" customHeight="1" x14ac:dyDescent="0.25">
      <c r="A77" s="136" t="s">
        <v>304</v>
      </c>
      <c r="B77" s="122" t="s">
        <v>240</v>
      </c>
      <c r="C77" s="122" t="s">
        <v>240</v>
      </c>
      <c r="D77" s="122" t="s">
        <v>240</v>
      </c>
      <c r="E77" s="122" t="s">
        <v>240</v>
      </c>
      <c r="F77" s="122" t="s">
        <v>240</v>
      </c>
      <c r="G77" s="122" t="s">
        <v>240</v>
      </c>
      <c r="H77" s="122" t="s">
        <v>240</v>
      </c>
      <c r="I77" s="122" t="s">
        <v>240</v>
      </c>
      <c r="J77" s="122" t="s">
        <v>240</v>
      </c>
      <c r="K77" s="122" t="s">
        <v>240</v>
      </c>
      <c r="M77" s="137" t="s">
        <v>318</v>
      </c>
      <c r="N77" s="142">
        <v>1.6</v>
      </c>
      <c r="O77" s="142">
        <v>115.1</v>
      </c>
      <c r="P77" s="142">
        <v>37.1</v>
      </c>
      <c r="Q77" s="142">
        <v>13.2</v>
      </c>
      <c r="R77" s="142">
        <v>9.6</v>
      </c>
      <c r="S77" s="142">
        <v>3.8</v>
      </c>
      <c r="T77" s="142">
        <v>2.8</v>
      </c>
      <c r="U77" s="142">
        <v>20</v>
      </c>
      <c r="V77" s="142">
        <v>99.7</v>
      </c>
      <c r="W77" s="142">
        <v>78.099999999999994</v>
      </c>
      <c r="X77" s="142">
        <v>23.6</v>
      </c>
      <c r="Y77" s="142">
        <v>5</v>
      </c>
      <c r="Z77" s="142">
        <v>28.8</v>
      </c>
      <c r="AA77" s="142" t="s">
        <v>238</v>
      </c>
      <c r="AB77" s="142" t="s">
        <v>238</v>
      </c>
      <c r="AC77" s="142">
        <v>4.3</v>
      </c>
      <c r="AD77" s="142">
        <v>88.8</v>
      </c>
      <c r="AE77" s="142">
        <v>75.5</v>
      </c>
      <c r="AF77" s="142" t="s">
        <v>238</v>
      </c>
      <c r="AG77" s="142" t="s">
        <v>244</v>
      </c>
    </row>
    <row r="78" spans="1:33" ht="17.25" customHeight="1" thickBot="1" x14ac:dyDescent="0.3">
      <c r="A78" s="137" t="s">
        <v>305</v>
      </c>
      <c r="B78" s="123">
        <v>40.540999999999997</v>
      </c>
      <c r="C78" s="123">
        <v>9.26</v>
      </c>
      <c r="D78" s="127">
        <v>1.1419999999999999</v>
      </c>
      <c r="E78" s="127">
        <v>2.0609999999999999</v>
      </c>
      <c r="F78" s="123" t="s">
        <v>238</v>
      </c>
      <c r="G78" s="123" t="s">
        <v>238</v>
      </c>
      <c r="H78" s="123">
        <v>26.117999999999999</v>
      </c>
      <c r="I78" s="123">
        <v>10.175000000000001</v>
      </c>
      <c r="J78" s="123">
        <v>1.4179999999999999</v>
      </c>
      <c r="K78" s="123">
        <v>2.367</v>
      </c>
      <c r="M78" s="137" t="s">
        <v>319</v>
      </c>
      <c r="N78" s="142">
        <v>1.2</v>
      </c>
      <c r="O78" s="142">
        <v>117.2</v>
      </c>
      <c r="P78" s="142">
        <v>31.5</v>
      </c>
      <c r="Q78" s="142">
        <v>15.4</v>
      </c>
      <c r="R78" s="142">
        <v>11</v>
      </c>
      <c r="S78" s="142">
        <v>4.8</v>
      </c>
      <c r="T78" s="142">
        <v>2.4</v>
      </c>
      <c r="U78" s="142">
        <v>17.5</v>
      </c>
      <c r="V78" s="142">
        <v>85.7</v>
      </c>
      <c r="W78" s="142">
        <v>68.8</v>
      </c>
      <c r="X78" s="142">
        <v>23</v>
      </c>
      <c r="Y78" s="142">
        <v>7.2</v>
      </c>
      <c r="Z78" s="142" t="s">
        <v>238</v>
      </c>
      <c r="AA78" s="142" t="s">
        <v>238</v>
      </c>
      <c r="AB78" s="142" t="s">
        <v>238</v>
      </c>
      <c r="AC78" s="142" t="s">
        <v>238</v>
      </c>
      <c r="AD78" s="142">
        <v>82.8</v>
      </c>
      <c r="AE78" s="142">
        <v>70.2</v>
      </c>
      <c r="AF78" s="142" t="s">
        <v>238</v>
      </c>
      <c r="AG78" s="142" t="s">
        <v>244</v>
      </c>
    </row>
    <row r="79" spans="1:33" ht="17.25" customHeight="1" thickBot="1" x14ac:dyDescent="0.35">
      <c r="A79" s="139" t="s">
        <v>306</v>
      </c>
      <c r="B79" s="123">
        <v>46.249000000000002</v>
      </c>
      <c r="C79" s="123">
        <v>15.305999999999999</v>
      </c>
      <c r="D79" s="131">
        <v>1.879</v>
      </c>
      <c r="E79" s="128">
        <v>2.738</v>
      </c>
      <c r="F79" s="123">
        <v>10.007</v>
      </c>
      <c r="G79" s="123">
        <v>3.3940000000000001</v>
      </c>
      <c r="H79" s="123">
        <v>28.760999999999999</v>
      </c>
      <c r="I79" s="123">
        <v>14.589</v>
      </c>
      <c r="J79" s="123">
        <v>1.7989999999999999</v>
      </c>
      <c r="K79" s="123">
        <v>2.9590000000000001</v>
      </c>
      <c r="M79" s="137" t="s">
        <v>320</v>
      </c>
      <c r="N79" s="142">
        <v>2.2999999999999998</v>
      </c>
      <c r="O79" s="142">
        <v>125.6</v>
      </c>
      <c r="P79" s="142">
        <v>38.4</v>
      </c>
      <c r="Q79" s="142">
        <v>11.4</v>
      </c>
      <c r="R79" s="142">
        <v>11.2</v>
      </c>
      <c r="S79" s="142">
        <v>5.5</v>
      </c>
      <c r="T79" s="142">
        <v>3.1</v>
      </c>
      <c r="U79" s="142">
        <v>25.2</v>
      </c>
      <c r="V79" s="142">
        <v>80</v>
      </c>
      <c r="W79" s="142">
        <v>66.2</v>
      </c>
      <c r="X79" s="142">
        <v>22.4</v>
      </c>
      <c r="Y79" s="142">
        <v>6</v>
      </c>
      <c r="Z79" s="142">
        <v>36.299999999999997</v>
      </c>
      <c r="AA79" s="142" t="s">
        <v>238</v>
      </c>
      <c r="AB79" s="142" t="s">
        <v>238</v>
      </c>
      <c r="AC79" s="142" t="s">
        <v>238</v>
      </c>
      <c r="AD79" s="142">
        <v>82.9</v>
      </c>
      <c r="AE79" s="142">
        <v>82.5</v>
      </c>
      <c r="AF79" s="142">
        <v>24</v>
      </c>
      <c r="AG79" s="142" t="s">
        <v>238</v>
      </c>
    </row>
    <row r="80" spans="1:33" ht="17.25" customHeight="1" x14ac:dyDescent="0.25">
      <c r="A80" s="139" t="s">
        <v>307</v>
      </c>
      <c r="B80" s="123">
        <v>46.563000000000002</v>
      </c>
      <c r="C80" s="123">
        <v>21.202000000000002</v>
      </c>
      <c r="D80" s="123">
        <v>2.2519999999999998</v>
      </c>
      <c r="E80" s="123">
        <v>3.081</v>
      </c>
      <c r="F80" s="123" t="s">
        <v>238</v>
      </c>
      <c r="G80" s="123" t="s">
        <v>238</v>
      </c>
      <c r="H80" s="123">
        <v>34.405999999999999</v>
      </c>
      <c r="I80" s="123">
        <v>23.692</v>
      </c>
      <c r="J80" s="123" t="s">
        <v>238</v>
      </c>
      <c r="K80" s="123">
        <v>3.629</v>
      </c>
      <c r="M80" s="136" t="s">
        <v>321</v>
      </c>
      <c r="N80" s="141" t="s">
        <v>240</v>
      </c>
      <c r="O80" s="141" t="s">
        <v>240</v>
      </c>
      <c r="P80" s="141" t="s">
        <v>240</v>
      </c>
      <c r="Q80" s="141" t="s">
        <v>240</v>
      </c>
      <c r="R80" s="141" t="s">
        <v>240</v>
      </c>
      <c r="S80" s="141" t="s">
        <v>240</v>
      </c>
      <c r="T80" s="141" t="s">
        <v>240</v>
      </c>
      <c r="U80" s="141" t="s">
        <v>240</v>
      </c>
      <c r="V80" s="141" t="s">
        <v>240</v>
      </c>
      <c r="W80" s="141" t="s">
        <v>240</v>
      </c>
      <c r="X80" s="141" t="s">
        <v>240</v>
      </c>
      <c r="Y80" s="141" t="s">
        <v>240</v>
      </c>
      <c r="Z80" s="141" t="s">
        <v>240</v>
      </c>
      <c r="AA80" s="141" t="s">
        <v>240</v>
      </c>
      <c r="AB80" s="141" t="s">
        <v>240</v>
      </c>
      <c r="AC80" s="141" t="s">
        <v>240</v>
      </c>
      <c r="AD80" s="141" t="s">
        <v>240</v>
      </c>
      <c r="AE80" s="141" t="s">
        <v>240</v>
      </c>
      <c r="AF80" s="141" t="s">
        <v>240</v>
      </c>
      <c r="AG80" s="141" t="s">
        <v>240</v>
      </c>
    </row>
    <row r="81" spans="1:33" ht="17.25" customHeight="1" x14ac:dyDescent="0.25">
      <c r="A81" s="137" t="s">
        <v>308</v>
      </c>
      <c r="B81" s="123">
        <v>44.926000000000002</v>
      </c>
      <c r="C81" s="123">
        <v>26.706</v>
      </c>
      <c r="D81" s="123">
        <v>2.5630000000000002</v>
      </c>
      <c r="E81" s="123">
        <v>3.2480000000000002</v>
      </c>
      <c r="F81" s="123">
        <v>9.8559999999999999</v>
      </c>
      <c r="G81" s="123">
        <v>3.5670000000000002</v>
      </c>
      <c r="H81" s="123">
        <v>37.771999999999998</v>
      </c>
      <c r="I81" s="123">
        <v>30.22</v>
      </c>
      <c r="J81" s="123" t="s">
        <v>238</v>
      </c>
      <c r="K81" s="123">
        <v>3.6819999999999999</v>
      </c>
      <c r="M81" s="137" t="s">
        <v>322</v>
      </c>
      <c r="N81" s="142">
        <v>16.3</v>
      </c>
      <c r="O81" s="142">
        <v>106.8</v>
      </c>
      <c r="P81" s="142">
        <v>31.5</v>
      </c>
      <c r="Q81" s="142">
        <v>10.7</v>
      </c>
      <c r="R81" s="142">
        <v>10.9</v>
      </c>
      <c r="S81" s="142">
        <v>3.7</v>
      </c>
      <c r="T81" s="142">
        <v>2.6</v>
      </c>
      <c r="U81" s="142">
        <v>18.2</v>
      </c>
      <c r="V81" s="142">
        <v>82.7</v>
      </c>
      <c r="W81" s="142">
        <v>64.400000000000006</v>
      </c>
      <c r="X81" s="142">
        <v>21.1</v>
      </c>
      <c r="Y81" s="142">
        <v>7.1</v>
      </c>
      <c r="Z81" s="142">
        <v>31.8</v>
      </c>
      <c r="AA81" s="142">
        <v>40.700000000000003</v>
      </c>
      <c r="AB81" s="142">
        <v>18</v>
      </c>
      <c r="AC81" s="142">
        <v>6.3</v>
      </c>
      <c r="AD81" s="142">
        <v>82</v>
      </c>
      <c r="AE81" s="142">
        <v>75.8</v>
      </c>
      <c r="AF81" s="142">
        <v>20.2</v>
      </c>
      <c r="AG81" s="142" t="s">
        <v>238</v>
      </c>
    </row>
    <row r="82" spans="1:33" ht="17.25" customHeight="1" x14ac:dyDescent="0.25">
      <c r="A82" s="139" t="s">
        <v>309</v>
      </c>
      <c r="B82" s="123">
        <v>50.134</v>
      </c>
      <c r="C82" s="123">
        <v>28.933</v>
      </c>
      <c r="D82" s="123">
        <v>3.194</v>
      </c>
      <c r="E82" s="123">
        <v>3.7570000000000001</v>
      </c>
      <c r="F82" s="123" t="s">
        <v>238</v>
      </c>
      <c r="G82" s="123" t="s">
        <v>238</v>
      </c>
      <c r="H82" s="123">
        <v>56.49</v>
      </c>
      <c r="I82" s="123">
        <v>29.068999999999999</v>
      </c>
      <c r="J82" s="123" t="s">
        <v>238</v>
      </c>
      <c r="K82" s="123">
        <v>3.6509999999999998</v>
      </c>
      <c r="M82" s="137" t="s">
        <v>323</v>
      </c>
      <c r="N82" s="142">
        <v>2.7</v>
      </c>
      <c r="O82" s="142">
        <v>51.8</v>
      </c>
      <c r="P82" s="142">
        <v>12.8</v>
      </c>
      <c r="Q82" s="142">
        <v>3.5</v>
      </c>
      <c r="R82" s="142">
        <v>5.2</v>
      </c>
      <c r="S82" s="142">
        <v>2</v>
      </c>
      <c r="T82" s="142">
        <v>1.6</v>
      </c>
      <c r="U82" s="142">
        <v>7.9</v>
      </c>
      <c r="V82" s="142">
        <v>27.1</v>
      </c>
      <c r="W82" s="142">
        <v>22.7</v>
      </c>
      <c r="X82" s="142">
        <v>16.3</v>
      </c>
      <c r="Y82" s="142">
        <v>3.2</v>
      </c>
      <c r="Z82" s="142" t="s">
        <v>238</v>
      </c>
      <c r="AA82" s="142" t="s">
        <v>238</v>
      </c>
      <c r="AB82" s="142" t="s">
        <v>238</v>
      </c>
      <c r="AC82" s="142" t="s">
        <v>238</v>
      </c>
      <c r="AD82" s="142">
        <v>43.4</v>
      </c>
      <c r="AE82" s="142">
        <v>27.7</v>
      </c>
      <c r="AF82" s="142">
        <v>22.5</v>
      </c>
      <c r="AG82" s="142" t="s">
        <v>244</v>
      </c>
    </row>
    <row r="83" spans="1:33" ht="17.25" customHeight="1" x14ac:dyDescent="0.25">
      <c r="A83" s="139" t="s">
        <v>311</v>
      </c>
      <c r="B83" s="123">
        <v>45.75</v>
      </c>
      <c r="C83" s="123">
        <v>33.636000000000003</v>
      </c>
      <c r="D83" s="123">
        <v>3.32</v>
      </c>
      <c r="E83" s="123">
        <v>4.5979999999999999</v>
      </c>
      <c r="F83" s="123" t="s">
        <v>238</v>
      </c>
      <c r="G83" s="123" t="s">
        <v>238</v>
      </c>
      <c r="H83" s="123">
        <v>26.994</v>
      </c>
      <c r="I83" s="123" t="s">
        <v>238</v>
      </c>
      <c r="J83" s="123" t="s">
        <v>238</v>
      </c>
      <c r="K83" s="123">
        <v>4.2320000000000002</v>
      </c>
      <c r="M83" s="137" t="s">
        <v>324</v>
      </c>
      <c r="N83" s="142">
        <v>1.9</v>
      </c>
      <c r="O83" s="142">
        <v>48.7</v>
      </c>
      <c r="P83" s="142">
        <v>19</v>
      </c>
      <c r="Q83" s="142">
        <v>8.6999999999999993</v>
      </c>
      <c r="R83" s="142">
        <v>9.3000000000000007</v>
      </c>
      <c r="S83" s="142">
        <v>2.4</v>
      </c>
      <c r="T83" s="142">
        <v>1.5</v>
      </c>
      <c r="U83" s="142">
        <v>9.8000000000000007</v>
      </c>
      <c r="V83" s="142">
        <v>35</v>
      </c>
      <c r="W83" s="142">
        <v>26.4</v>
      </c>
      <c r="X83" s="142">
        <v>16.5</v>
      </c>
      <c r="Y83" s="142">
        <v>3.3</v>
      </c>
      <c r="Z83" s="142" t="s">
        <v>238</v>
      </c>
      <c r="AA83" s="142" t="s">
        <v>238</v>
      </c>
      <c r="AB83" s="142" t="s">
        <v>238</v>
      </c>
      <c r="AC83" s="142" t="s">
        <v>238</v>
      </c>
      <c r="AD83" s="142" t="s">
        <v>238</v>
      </c>
      <c r="AE83" s="142" t="s">
        <v>238</v>
      </c>
      <c r="AF83" s="142" t="s">
        <v>238</v>
      </c>
      <c r="AG83" s="142" t="s">
        <v>244</v>
      </c>
    </row>
    <row r="84" spans="1:33" ht="17.25" customHeight="1" x14ac:dyDescent="0.25">
      <c r="A84" s="136" t="s">
        <v>312</v>
      </c>
      <c r="B84" s="122" t="s">
        <v>240</v>
      </c>
      <c r="C84" s="122" t="s">
        <v>240</v>
      </c>
      <c r="D84" s="122" t="s">
        <v>240</v>
      </c>
      <c r="E84" s="122" t="s">
        <v>240</v>
      </c>
      <c r="F84" s="122" t="s">
        <v>240</v>
      </c>
      <c r="G84" s="122" t="s">
        <v>240</v>
      </c>
      <c r="H84" s="122" t="s">
        <v>240</v>
      </c>
      <c r="I84" s="122" t="s">
        <v>240</v>
      </c>
      <c r="J84" s="122" t="s">
        <v>240</v>
      </c>
      <c r="K84" s="122" t="s">
        <v>240</v>
      </c>
      <c r="M84" s="137" t="s">
        <v>325</v>
      </c>
      <c r="N84" s="142" t="s">
        <v>238</v>
      </c>
      <c r="O84" s="142" t="s">
        <v>238</v>
      </c>
      <c r="P84" s="142" t="s">
        <v>238</v>
      </c>
      <c r="Q84" s="142" t="s">
        <v>238</v>
      </c>
      <c r="R84" s="142" t="s">
        <v>238</v>
      </c>
      <c r="S84" s="142" t="s">
        <v>238</v>
      </c>
      <c r="T84" s="142" t="s">
        <v>238</v>
      </c>
      <c r="U84" s="142" t="s">
        <v>238</v>
      </c>
      <c r="V84" s="142" t="s">
        <v>238</v>
      </c>
      <c r="W84" s="142" t="s">
        <v>238</v>
      </c>
      <c r="X84" s="142" t="s">
        <v>238</v>
      </c>
      <c r="Y84" s="142" t="s">
        <v>238</v>
      </c>
      <c r="Z84" s="142" t="s">
        <v>238</v>
      </c>
      <c r="AA84" s="142" t="s">
        <v>238</v>
      </c>
      <c r="AB84" s="142" t="s">
        <v>244</v>
      </c>
      <c r="AC84" s="142" t="s">
        <v>244</v>
      </c>
      <c r="AD84" s="142" t="s">
        <v>238</v>
      </c>
      <c r="AE84" s="142" t="s">
        <v>238</v>
      </c>
      <c r="AF84" s="142" t="s">
        <v>244</v>
      </c>
      <c r="AG84" s="142" t="s">
        <v>244</v>
      </c>
    </row>
    <row r="85" spans="1:33" ht="17.25" customHeight="1" x14ac:dyDescent="0.25">
      <c r="A85" s="137" t="s">
        <v>313</v>
      </c>
      <c r="B85" s="123">
        <v>34.555999999999997</v>
      </c>
      <c r="C85" s="123">
        <v>15.683999999999999</v>
      </c>
      <c r="D85" s="123">
        <v>1.978</v>
      </c>
      <c r="E85" s="123">
        <v>2.956</v>
      </c>
      <c r="F85" s="123" t="s">
        <v>244</v>
      </c>
      <c r="G85" s="123" t="s">
        <v>238</v>
      </c>
      <c r="H85" s="123">
        <v>24.404</v>
      </c>
      <c r="I85" s="123">
        <v>14.031000000000001</v>
      </c>
      <c r="J85" s="123" t="s">
        <v>238</v>
      </c>
      <c r="K85" s="123">
        <v>2.8069999999999999</v>
      </c>
      <c r="M85" s="145" t="s">
        <v>326</v>
      </c>
      <c r="N85" s="141" t="s">
        <v>240</v>
      </c>
      <c r="O85" s="141" t="s">
        <v>240</v>
      </c>
      <c r="P85" s="141" t="s">
        <v>240</v>
      </c>
      <c r="Q85" s="141" t="s">
        <v>240</v>
      </c>
      <c r="R85" s="141" t="s">
        <v>240</v>
      </c>
      <c r="S85" s="141" t="s">
        <v>240</v>
      </c>
      <c r="T85" s="141" t="s">
        <v>240</v>
      </c>
      <c r="U85" s="141" t="s">
        <v>240</v>
      </c>
      <c r="V85" s="141" t="s">
        <v>240</v>
      </c>
      <c r="W85" s="141" t="s">
        <v>240</v>
      </c>
      <c r="X85" s="141" t="s">
        <v>240</v>
      </c>
      <c r="Y85" s="141" t="s">
        <v>240</v>
      </c>
      <c r="Z85" s="141" t="s">
        <v>240</v>
      </c>
      <c r="AA85" s="141" t="s">
        <v>240</v>
      </c>
      <c r="AB85" s="141" t="s">
        <v>240</v>
      </c>
      <c r="AC85" s="141" t="s">
        <v>240</v>
      </c>
      <c r="AD85" s="141" t="s">
        <v>240</v>
      </c>
      <c r="AE85" s="141" t="s">
        <v>240</v>
      </c>
      <c r="AF85" s="141" t="s">
        <v>240</v>
      </c>
      <c r="AG85" s="141" t="s">
        <v>240</v>
      </c>
    </row>
    <row r="86" spans="1:33" ht="17.25" customHeight="1" x14ac:dyDescent="0.25">
      <c r="A86" s="137" t="s">
        <v>314</v>
      </c>
      <c r="B86" s="123">
        <v>44.063000000000002</v>
      </c>
      <c r="C86" s="123">
        <v>16.675000000000001</v>
      </c>
      <c r="D86" s="123">
        <v>1.6990000000000001</v>
      </c>
      <c r="E86" s="123">
        <v>2.6419999999999999</v>
      </c>
      <c r="F86" s="123" t="s">
        <v>238</v>
      </c>
      <c r="G86" s="123" t="s">
        <v>238</v>
      </c>
      <c r="H86" s="123">
        <v>28.309000000000001</v>
      </c>
      <c r="I86" s="123">
        <v>20.341000000000001</v>
      </c>
      <c r="J86" s="123" t="s">
        <v>238</v>
      </c>
      <c r="K86" s="123">
        <v>3.347</v>
      </c>
      <c r="M86" s="139" t="s">
        <v>221</v>
      </c>
      <c r="N86" s="142">
        <v>11.4</v>
      </c>
      <c r="O86" s="142">
        <v>102.6</v>
      </c>
      <c r="P86" s="142">
        <v>24.5</v>
      </c>
      <c r="Q86" s="142">
        <v>6.7</v>
      </c>
      <c r="R86" s="142">
        <v>9</v>
      </c>
      <c r="S86" s="142">
        <v>3.9</v>
      </c>
      <c r="T86" s="142">
        <v>2.4</v>
      </c>
      <c r="U86" s="142">
        <v>15.9</v>
      </c>
      <c r="V86" s="142">
        <v>78</v>
      </c>
      <c r="W86" s="142">
        <v>56.4</v>
      </c>
      <c r="X86" s="142">
        <v>20</v>
      </c>
      <c r="Y86" s="142">
        <v>6.2</v>
      </c>
      <c r="Z86" s="142" t="s">
        <v>238</v>
      </c>
      <c r="AA86" s="142" t="s">
        <v>244</v>
      </c>
      <c r="AB86" s="142" t="s">
        <v>244</v>
      </c>
      <c r="AC86" s="142" t="s">
        <v>238</v>
      </c>
      <c r="AD86" s="142" t="s">
        <v>238</v>
      </c>
      <c r="AE86" s="142" t="s">
        <v>238</v>
      </c>
      <c r="AF86" s="142" t="s">
        <v>238</v>
      </c>
      <c r="AG86" s="142" t="s">
        <v>244</v>
      </c>
    </row>
    <row r="87" spans="1:33" ht="17.25" customHeight="1" x14ac:dyDescent="0.25">
      <c r="A87" s="137" t="s">
        <v>315</v>
      </c>
      <c r="B87" s="123">
        <v>43.384999999999998</v>
      </c>
      <c r="C87" s="123">
        <v>17.364999999999998</v>
      </c>
      <c r="D87" s="123">
        <v>1.956</v>
      </c>
      <c r="E87" s="123">
        <v>2.8959999999999999</v>
      </c>
      <c r="F87" s="123" t="s">
        <v>238</v>
      </c>
      <c r="G87" s="123">
        <v>3.0819999999999999</v>
      </c>
      <c r="H87" s="123">
        <v>28.948</v>
      </c>
      <c r="I87" s="123">
        <v>17.602</v>
      </c>
      <c r="J87" s="123" t="s">
        <v>238</v>
      </c>
      <c r="K87" s="123">
        <v>2.6549999999999998</v>
      </c>
      <c r="M87" s="139" t="s">
        <v>223</v>
      </c>
      <c r="N87" s="142">
        <v>2.8</v>
      </c>
      <c r="O87" s="142">
        <v>43.1</v>
      </c>
      <c r="P87" s="142">
        <v>37.6</v>
      </c>
      <c r="Q87" s="142">
        <v>13.9</v>
      </c>
      <c r="R87" s="142">
        <v>10</v>
      </c>
      <c r="S87" s="142">
        <v>2.2000000000000002</v>
      </c>
      <c r="T87" s="142">
        <v>1.9</v>
      </c>
      <c r="U87" s="142">
        <v>11.5</v>
      </c>
      <c r="V87" s="142">
        <v>10.199999999999999</v>
      </c>
      <c r="W87" s="142" t="s">
        <v>238</v>
      </c>
      <c r="X87" s="142" t="s">
        <v>238</v>
      </c>
      <c r="Y87" s="142">
        <v>4.2</v>
      </c>
      <c r="Z87" s="142" t="s">
        <v>238</v>
      </c>
      <c r="AA87" s="142" t="s">
        <v>238</v>
      </c>
      <c r="AB87" s="142" t="s">
        <v>238</v>
      </c>
      <c r="AC87" s="142" t="s">
        <v>238</v>
      </c>
      <c r="AD87" s="142" t="s">
        <v>238</v>
      </c>
      <c r="AE87" s="142" t="s">
        <v>238</v>
      </c>
      <c r="AF87" s="142" t="s">
        <v>238</v>
      </c>
      <c r="AG87" s="142" t="s">
        <v>238</v>
      </c>
    </row>
    <row r="88" spans="1:33" ht="17.25" customHeight="1" x14ac:dyDescent="0.25">
      <c r="A88" s="137" t="s">
        <v>316</v>
      </c>
      <c r="B88" s="123">
        <v>45.530999999999999</v>
      </c>
      <c r="C88" s="123">
        <v>18.047000000000001</v>
      </c>
      <c r="D88" s="123">
        <v>2.302</v>
      </c>
      <c r="E88" s="123">
        <v>3.2120000000000002</v>
      </c>
      <c r="F88" s="123" t="s">
        <v>238</v>
      </c>
      <c r="G88" s="123" t="s">
        <v>238</v>
      </c>
      <c r="H88" s="123">
        <v>31.722000000000001</v>
      </c>
      <c r="I88" s="123">
        <v>16.108000000000001</v>
      </c>
      <c r="J88" s="123" t="s">
        <v>238</v>
      </c>
      <c r="K88" s="123">
        <v>2.87</v>
      </c>
      <c r="M88" s="139" t="s">
        <v>224</v>
      </c>
      <c r="N88" s="142">
        <v>4.8</v>
      </c>
      <c r="O88" s="142">
        <v>113.1</v>
      </c>
      <c r="P88" s="142">
        <v>28.2</v>
      </c>
      <c r="Q88" s="142">
        <v>7.6</v>
      </c>
      <c r="R88" s="142">
        <v>11</v>
      </c>
      <c r="S88" s="142">
        <v>3.4</v>
      </c>
      <c r="T88" s="142">
        <v>2.2999999999999998</v>
      </c>
      <c r="U88" s="142">
        <v>17.100000000000001</v>
      </c>
      <c r="V88" s="142">
        <v>16</v>
      </c>
      <c r="W88" s="142" t="s">
        <v>238</v>
      </c>
      <c r="X88" s="142">
        <v>21.6</v>
      </c>
      <c r="Y88" s="142">
        <v>6.9</v>
      </c>
      <c r="Z88" s="142">
        <v>10.6</v>
      </c>
      <c r="AA88" s="142">
        <v>15.9</v>
      </c>
      <c r="AB88" s="142" t="s">
        <v>238</v>
      </c>
      <c r="AC88" s="142">
        <v>5.5</v>
      </c>
      <c r="AD88" s="142">
        <v>79.400000000000006</v>
      </c>
      <c r="AE88" s="142">
        <v>69</v>
      </c>
      <c r="AF88" s="142">
        <v>20.6</v>
      </c>
      <c r="AG88" s="142" t="s">
        <v>238</v>
      </c>
    </row>
    <row r="89" spans="1:33" ht="17.25" customHeight="1" x14ac:dyDescent="0.25">
      <c r="A89" s="137" t="s">
        <v>317</v>
      </c>
      <c r="B89" s="123">
        <v>47.215000000000003</v>
      </c>
      <c r="C89" s="123">
        <v>19.238</v>
      </c>
      <c r="D89" s="123">
        <v>1.8720000000000001</v>
      </c>
      <c r="E89" s="123">
        <v>2.8809999999999998</v>
      </c>
      <c r="F89" s="123" t="s">
        <v>238</v>
      </c>
      <c r="G89" s="123" t="s">
        <v>238</v>
      </c>
      <c r="H89" s="123">
        <v>38.692</v>
      </c>
      <c r="I89" s="123">
        <v>18.991</v>
      </c>
      <c r="J89" s="123" t="s">
        <v>238</v>
      </c>
      <c r="K89" s="123">
        <v>4.8049999999999997</v>
      </c>
      <c r="M89" s="139" t="s">
        <v>222</v>
      </c>
      <c r="N89" s="142">
        <v>0.9</v>
      </c>
      <c r="O89" s="142">
        <v>97.2</v>
      </c>
      <c r="P89" s="142">
        <v>31.6</v>
      </c>
      <c r="Q89" s="142">
        <v>10.199999999999999</v>
      </c>
      <c r="R89" s="142">
        <v>11.3</v>
      </c>
      <c r="S89" s="142">
        <v>2.1</v>
      </c>
      <c r="T89" s="142">
        <v>2.6</v>
      </c>
      <c r="U89" s="142">
        <v>21.2</v>
      </c>
      <c r="V89" s="142" t="s">
        <v>238</v>
      </c>
      <c r="W89" s="142" t="s">
        <v>244</v>
      </c>
      <c r="X89" s="142" t="s">
        <v>238</v>
      </c>
      <c r="Y89" s="142" t="s">
        <v>238</v>
      </c>
      <c r="Z89" s="142">
        <v>63.2</v>
      </c>
      <c r="AA89" s="142">
        <v>49.8</v>
      </c>
      <c r="AB89" s="142">
        <v>18.2</v>
      </c>
      <c r="AC89" s="142">
        <v>5</v>
      </c>
      <c r="AD89" s="142" t="s">
        <v>238</v>
      </c>
      <c r="AE89" s="142" t="s">
        <v>244</v>
      </c>
      <c r="AF89" s="142" t="s">
        <v>238</v>
      </c>
      <c r="AG89" s="142" t="s">
        <v>244</v>
      </c>
    </row>
    <row r="90" spans="1:33" ht="17.25" customHeight="1" thickBot="1" x14ac:dyDescent="0.3">
      <c r="A90" s="137" t="s">
        <v>318</v>
      </c>
      <c r="B90" s="123">
        <v>47.555</v>
      </c>
      <c r="C90" s="123">
        <v>20.391999999999999</v>
      </c>
      <c r="D90" s="123">
        <v>2.3919999999999999</v>
      </c>
      <c r="E90" s="123">
        <v>3.117</v>
      </c>
      <c r="F90" s="123" t="s">
        <v>238</v>
      </c>
      <c r="G90" s="123">
        <v>3.3029999999999999</v>
      </c>
      <c r="H90" s="123">
        <v>29.992000000000001</v>
      </c>
      <c r="I90" s="123">
        <v>19.777000000000001</v>
      </c>
      <c r="J90" s="123" t="s">
        <v>238</v>
      </c>
      <c r="K90" s="123">
        <v>3.0249999999999999</v>
      </c>
      <c r="M90" s="138"/>
      <c r="N90" s="140"/>
      <c r="O90" s="151"/>
      <c r="P90" s="151"/>
      <c r="Q90" s="151"/>
      <c r="R90" s="151"/>
      <c r="S90" s="151"/>
      <c r="T90" s="151"/>
      <c r="U90" s="151"/>
      <c r="V90" s="151"/>
      <c r="W90" s="151"/>
      <c r="X90" s="151"/>
      <c r="Y90" s="151"/>
      <c r="Z90" s="151"/>
      <c r="AA90" s="151"/>
      <c r="AB90" s="151"/>
      <c r="AC90" s="151"/>
      <c r="AD90" s="151"/>
      <c r="AE90" s="151"/>
      <c r="AF90" s="151"/>
      <c r="AG90" s="151"/>
    </row>
    <row r="91" spans="1:33" ht="18" customHeight="1" x14ac:dyDescent="0.25">
      <c r="A91" s="137" t="s">
        <v>319</v>
      </c>
      <c r="B91" s="123">
        <v>55.362000000000002</v>
      </c>
      <c r="C91" s="123">
        <v>21.748000000000001</v>
      </c>
      <c r="D91" s="123">
        <v>2.2109999999999999</v>
      </c>
      <c r="E91" s="123">
        <v>2.6080000000000001</v>
      </c>
      <c r="F91" s="123" t="s">
        <v>238</v>
      </c>
      <c r="G91" s="123">
        <v>4.46</v>
      </c>
      <c r="H91" s="123">
        <v>32.119</v>
      </c>
      <c r="I91" s="123">
        <v>15.797000000000001</v>
      </c>
      <c r="J91" s="123" t="s">
        <v>238</v>
      </c>
      <c r="K91" s="123">
        <v>3.5680000000000001</v>
      </c>
      <c r="M91" s="249" t="s">
        <v>327</v>
      </c>
      <c r="N91" s="249"/>
      <c r="O91" s="249"/>
      <c r="P91" s="249"/>
      <c r="Q91" s="249"/>
      <c r="R91" s="249"/>
      <c r="S91" s="249"/>
      <c r="T91" s="249"/>
      <c r="U91" s="249"/>
      <c r="V91" s="249"/>
      <c r="W91" s="249"/>
      <c r="X91" s="249"/>
      <c r="Y91" s="249"/>
      <c r="Z91" s="249"/>
      <c r="AA91" s="249"/>
      <c r="AB91" s="249"/>
      <c r="AC91" s="249"/>
      <c r="AD91" s="249"/>
      <c r="AE91" s="249"/>
      <c r="AF91" s="249"/>
      <c r="AG91" s="249"/>
    </row>
    <row r="92" spans="1:33" ht="18" customHeight="1" x14ac:dyDescent="0.25">
      <c r="A92" s="137" t="s">
        <v>320</v>
      </c>
      <c r="B92" s="123">
        <v>53.405000000000001</v>
      </c>
      <c r="C92" s="123">
        <v>21.363</v>
      </c>
      <c r="D92" s="123">
        <v>2.387</v>
      </c>
      <c r="E92" s="123">
        <v>2.9359999999999999</v>
      </c>
      <c r="F92" s="123">
        <v>11.329000000000001</v>
      </c>
      <c r="G92" s="123">
        <v>3.8490000000000002</v>
      </c>
      <c r="H92" s="123">
        <v>39.679000000000002</v>
      </c>
      <c r="I92" s="123">
        <v>21.696999999999999</v>
      </c>
      <c r="J92" s="123">
        <v>3.0510000000000002</v>
      </c>
      <c r="K92" s="123">
        <v>3.2570000000000001</v>
      </c>
      <c r="M92" s="250"/>
      <c r="N92" s="250"/>
      <c r="O92" s="250"/>
      <c r="P92" s="250"/>
      <c r="Q92" s="250"/>
      <c r="R92" s="250"/>
      <c r="S92" s="250"/>
      <c r="T92" s="250"/>
      <c r="U92" s="250"/>
      <c r="V92" s="250"/>
      <c r="W92" s="250"/>
      <c r="X92" s="250"/>
      <c r="Y92" s="250"/>
      <c r="Z92" s="250"/>
      <c r="AA92" s="250"/>
      <c r="AB92" s="250"/>
      <c r="AC92" s="250"/>
      <c r="AD92" s="250"/>
      <c r="AE92" s="250"/>
      <c r="AF92" s="250"/>
      <c r="AG92" s="250"/>
    </row>
    <row r="93" spans="1:33" ht="18" customHeight="1" x14ac:dyDescent="0.25">
      <c r="A93" s="136" t="s">
        <v>321</v>
      </c>
      <c r="B93" s="122" t="s">
        <v>240</v>
      </c>
      <c r="C93" s="122" t="s">
        <v>240</v>
      </c>
      <c r="D93" s="122" t="s">
        <v>240</v>
      </c>
      <c r="E93" s="122" t="s">
        <v>240</v>
      </c>
      <c r="F93" s="122" t="s">
        <v>240</v>
      </c>
      <c r="G93" s="122" t="s">
        <v>240</v>
      </c>
      <c r="H93" s="122" t="s">
        <v>240</v>
      </c>
      <c r="I93" s="122" t="s">
        <v>240</v>
      </c>
      <c r="J93" s="122" t="s">
        <v>240</v>
      </c>
      <c r="K93" s="122" t="s">
        <v>240</v>
      </c>
      <c r="M93" s="250"/>
      <c r="N93" s="250"/>
      <c r="O93" s="250"/>
      <c r="P93" s="250"/>
      <c r="Q93" s="250"/>
      <c r="R93" s="250"/>
      <c r="S93" s="250"/>
      <c r="T93" s="250"/>
      <c r="U93" s="250"/>
      <c r="V93" s="250"/>
      <c r="W93" s="250"/>
      <c r="X93" s="250"/>
      <c r="Y93" s="250"/>
      <c r="Z93" s="250"/>
      <c r="AA93" s="250"/>
      <c r="AB93" s="250"/>
      <c r="AC93" s="250"/>
      <c r="AD93" s="250"/>
      <c r="AE93" s="250"/>
      <c r="AF93" s="250"/>
      <c r="AG93" s="250"/>
    </row>
    <row r="94" spans="1:33" ht="18" customHeight="1" x14ac:dyDescent="0.25">
      <c r="A94" s="137" t="s">
        <v>322</v>
      </c>
      <c r="B94" s="123">
        <v>47.527999999999999</v>
      </c>
      <c r="C94" s="123">
        <v>18.492000000000001</v>
      </c>
      <c r="D94" s="123">
        <v>2.085</v>
      </c>
      <c r="E94" s="123">
        <v>2.89</v>
      </c>
      <c r="F94" s="123">
        <v>10.215999999999999</v>
      </c>
      <c r="G94" s="123">
        <v>3.3460000000000001</v>
      </c>
      <c r="H94" s="123">
        <v>31.286000000000001</v>
      </c>
      <c r="I94" s="123">
        <v>17.791</v>
      </c>
      <c r="J94" s="123">
        <v>2.359</v>
      </c>
      <c r="K94" s="123">
        <v>3.097</v>
      </c>
      <c r="M94" s="250"/>
      <c r="N94" s="250"/>
      <c r="O94" s="250"/>
      <c r="P94" s="250"/>
      <c r="Q94" s="250"/>
      <c r="R94" s="250"/>
      <c r="S94" s="250"/>
      <c r="T94" s="250"/>
      <c r="U94" s="250"/>
      <c r="V94" s="250"/>
      <c r="W94" s="250"/>
      <c r="X94" s="250"/>
      <c r="Y94" s="250"/>
      <c r="Z94" s="250"/>
      <c r="AA94" s="250"/>
      <c r="AB94" s="250"/>
      <c r="AC94" s="250"/>
      <c r="AD94" s="250"/>
      <c r="AE94" s="250"/>
      <c r="AF94" s="250"/>
      <c r="AG94" s="250"/>
    </row>
    <row r="95" spans="1:33" ht="18" customHeight="1" x14ac:dyDescent="0.25">
      <c r="A95" s="137" t="s">
        <v>323</v>
      </c>
      <c r="B95" s="123">
        <v>21.521000000000001</v>
      </c>
      <c r="C95" s="123">
        <v>14.734</v>
      </c>
      <c r="D95" s="123">
        <v>1.9139999999999999</v>
      </c>
      <c r="E95" s="123">
        <v>2.7559999999999998</v>
      </c>
      <c r="F95" s="123" t="s">
        <v>238</v>
      </c>
      <c r="G95" s="123" t="s">
        <v>238</v>
      </c>
      <c r="H95" s="123" t="s">
        <v>238</v>
      </c>
      <c r="I95" s="123" t="s">
        <v>238</v>
      </c>
      <c r="J95" s="123" t="s">
        <v>244</v>
      </c>
      <c r="K95" s="123" t="s">
        <v>238</v>
      </c>
      <c r="M95" s="250"/>
      <c r="N95" s="250"/>
      <c r="O95" s="250"/>
      <c r="P95" s="250"/>
      <c r="Q95" s="250"/>
      <c r="R95" s="250"/>
      <c r="S95" s="250"/>
      <c r="T95" s="250"/>
      <c r="U95" s="250"/>
      <c r="V95" s="250"/>
      <c r="W95" s="250"/>
      <c r="X95" s="250"/>
      <c r="Y95" s="250"/>
      <c r="Z95" s="250"/>
      <c r="AA95" s="250"/>
      <c r="AB95" s="250"/>
      <c r="AC95" s="250"/>
      <c r="AD95" s="250"/>
      <c r="AE95" s="250"/>
      <c r="AF95" s="250"/>
      <c r="AG95" s="250"/>
    </row>
    <row r="96" spans="1:33" ht="18" customHeight="1" x14ac:dyDescent="0.25">
      <c r="A96" s="137" t="s">
        <v>324</v>
      </c>
      <c r="B96" s="123">
        <v>22.748999999999999</v>
      </c>
      <c r="C96" s="123">
        <v>15.494</v>
      </c>
      <c r="D96" s="123">
        <v>1.92</v>
      </c>
      <c r="E96" s="123">
        <v>3.2370000000000001</v>
      </c>
      <c r="F96" s="123" t="s">
        <v>244</v>
      </c>
      <c r="G96" s="123" t="s">
        <v>238</v>
      </c>
      <c r="H96" s="123" t="s">
        <v>238</v>
      </c>
      <c r="I96" s="123" t="s">
        <v>238</v>
      </c>
      <c r="J96" s="123" t="s">
        <v>244</v>
      </c>
      <c r="K96" s="123" t="s">
        <v>238</v>
      </c>
      <c r="M96" s="250"/>
      <c r="N96" s="250"/>
      <c r="O96" s="250"/>
      <c r="P96" s="250"/>
      <c r="Q96" s="250"/>
      <c r="R96" s="250"/>
      <c r="S96" s="250"/>
      <c r="T96" s="250"/>
      <c r="U96" s="250"/>
      <c r="V96" s="250"/>
      <c r="W96" s="250"/>
      <c r="X96" s="250"/>
      <c r="Y96" s="250"/>
      <c r="Z96" s="250"/>
      <c r="AA96" s="250"/>
      <c r="AB96" s="250"/>
      <c r="AC96" s="250"/>
      <c r="AD96" s="250"/>
      <c r="AE96" s="250"/>
      <c r="AF96" s="250"/>
      <c r="AG96" s="250"/>
    </row>
    <row r="97" spans="1:33" ht="18" customHeight="1" x14ac:dyDescent="0.25">
      <c r="A97" s="137" t="s">
        <v>325</v>
      </c>
      <c r="B97" s="123">
        <v>35.601999999999997</v>
      </c>
      <c r="C97" s="123">
        <v>18.420999999999999</v>
      </c>
      <c r="D97" s="123" t="s">
        <v>238</v>
      </c>
      <c r="E97" s="123">
        <v>2.2629999999999999</v>
      </c>
      <c r="F97" s="123" t="s">
        <v>244</v>
      </c>
      <c r="G97" s="123" t="s">
        <v>244</v>
      </c>
      <c r="H97" s="123" t="s">
        <v>238</v>
      </c>
      <c r="I97" s="123" t="s">
        <v>238</v>
      </c>
      <c r="J97" s="123" t="s">
        <v>244</v>
      </c>
      <c r="K97" s="123" t="s">
        <v>238</v>
      </c>
      <c r="M97" s="250"/>
      <c r="N97" s="250"/>
      <c r="O97" s="250"/>
      <c r="P97" s="250"/>
      <c r="Q97" s="250"/>
      <c r="R97" s="250"/>
      <c r="S97" s="250"/>
      <c r="T97" s="250"/>
      <c r="U97" s="250"/>
      <c r="V97" s="250"/>
      <c r="W97" s="250"/>
      <c r="X97" s="250"/>
      <c r="Y97" s="250"/>
      <c r="Z97" s="250"/>
      <c r="AA97" s="250"/>
      <c r="AB97" s="250"/>
      <c r="AC97" s="250"/>
      <c r="AD97" s="250"/>
      <c r="AE97" s="250"/>
      <c r="AF97" s="250"/>
      <c r="AG97" s="250"/>
    </row>
    <row r="98" spans="1:33" ht="15.75" thickBot="1" x14ac:dyDescent="0.3">
      <c r="A98" s="125"/>
      <c r="B98" s="125"/>
      <c r="C98" s="125"/>
      <c r="D98" s="125"/>
      <c r="E98" s="125"/>
      <c r="F98" s="125"/>
      <c r="G98" s="125"/>
      <c r="H98" s="125"/>
      <c r="I98" s="125"/>
      <c r="J98" s="125"/>
      <c r="K98" s="125"/>
      <c r="M98" s="250"/>
      <c r="N98" s="250"/>
      <c r="O98" s="250"/>
      <c r="P98" s="250"/>
      <c r="Q98" s="250"/>
      <c r="R98" s="250"/>
      <c r="S98" s="250"/>
      <c r="T98" s="250"/>
      <c r="U98" s="250"/>
      <c r="V98" s="250"/>
      <c r="W98" s="250"/>
      <c r="X98" s="250"/>
      <c r="Y98" s="250"/>
      <c r="Z98" s="250"/>
      <c r="AA98" s="250"/>
      <c r="AB98" s="250"/>
      <c r="AC98" s="250"/>
      <c r="AD98" s="250"/>
      <c r="AE98" s="250"/>
      <c r="AF98" s="250"/>
      <c r="AG98" s="250"/>
    </row>
    <row r="99" spans="1:33" x14ac:dyDescent="0.25">
      <c r="A99" s="249" t="s">
        <v>328</v>
      </c>
      <c r="B99" s="249"/>
      <c r="C99" s="249"/>
      <c r="D99" s="249"/>
      <c r="E99" s="249"/>
      <c r="F99" s="249"/>
      <c r="G99" s="249"/>
      <c r="H99" s="249"/>
      <c r="I99" s="249"/>
      <c r="J99" s="249"/>
      <c r="K99" s="249"/>
      <c r="M99" s="250"/>
      <c r="N99" s="250"/>
      <c r="O99" s="250"/>
      <c r="P99" s="250"/>
      <c r="Q99" s="250"/>
      <c r="R99" s="250"/>
      <c r="S99" s="250"/>
      <c r="T99" s="250"/>
      <c r="U99" s="250"/>
      <c r="V99" s="250"/>
      <c r="W99" s="250"/>
      <c r="X99" s="250"/>
      <c r="Y99" s="250"/>
      <c r="Z99" s="250"/>
      <c r="AA99" s="250"/>
      <c r="AB99" s="250"/>
      <c r="AC99" s="250"/>
      <c r="AD99" s="250"/>
      <c r="AE99" s="250"/>
      <c r="AF99" s="250"/>
      <c r="AG99" s="250"/>
    </row>
    <row r="100" spans="1:33" x14ac:dyDescent="0.25">
      <c r="A100" s="250"/>
      <c r="B100" s="250"/>
      <c r="C100" s="250"/>
      <c r="D100" s="250"/>
      <c r="E100" s="250"/>
      <c r="F100" s="250"/>
      <c r="G100" s="250"/>
      <c r="H100" s="250"/>
      <c r="I100" s="250"/>
      <c r="J100" s="250"/>
      <c r="K100" s="250"/>
      <c r="M100" s="250"/>
      <c r="N100" s="250"/>
      <c r="O100" s="250"/>
      <c r="P100" s="250"/>
      <c r="Q100" s="250"/>
      <c r="R100" s="250"/>
      <c r="S100" s="250"/>
      <c r="T100" s="250"/>
      <c r="U100" s="250"/>
      <c r="V100" s="250"/>
      <c r="W100" s="250"/>
      <c r="X100" s="250"/>
      <c r="Y100" s="250"/>
      <c r="Z100" s="250"/>
      <c r="AA100" s="250"/>
      <c r="AB100" s="250"/>
      <c r="AC100" s="250"/>
      <c r="AD100" s="250"/>
      <c r="AE100" s="250"/>
      <c r="AF100" s="250"/>
      <c r="AG100" s="250"/>
    </row>
    <row r="101" spans="1:33" x14ac:dyDescent="0.25">
      <c r="A101" s="250"/>
      <c r="B101" s="250"/>
      <c r="C101" s="250"/>
      <c r="D101" s="250"/>
      <c r="E101" s="250"/>
      <c r="F101" s="250"/>
      <c r="G101" s="250"/>
      <c r="H101" s="250"/>
      <c r="I101" s="250"/>
      <c r="J101" s="250"/>
      <c r="K101" s="250"/>
      <c r="M101" s="250"/>
      <c r="N101" s="250"/>
      <c r="O101" s="250"/>
      <c r="P101" s="250"/>
      <c r="Q101" s="250"/>
      <c r="R101" s="250"/>
      <c r="S101" s="250"/>
      <c r="T101" s="250"/>
      <c r="U101" s="250"/>
      <c r="V101" s="250"/>
      <c r="W101" s="250"/>
      <c r="X101" s="250"/>
      <c r="Y101" s="250"/>
      <c r="Z101" s="250"/>
      <c r="AA101" s="250"/>
      <c r="AB101" s="250"/>
      <c r="AC101" s="250"/>
      <c r="AD101" s="250"/>
      <c r="AE101" s="250"/>
      <c r="AF101" s="250"/>
      <c r="AG101" s="250"/>
    </row>
    <row r="102" spans="1:33" x14ac:dyDescent="0.25">
      <c r="A102" s="250"/>
      <c r="B102" s="250"/>
      <c r="C102" s="250"/>
      <c r="D102" s="250"/>
      <c r="E102" s="250"/>
      <c r="F102" s="250"/>
      <c r="G102" s="250"/>
      <c r="H102" s="250"/>
      <c r="I102" s="250"/>
      <c r="J102" s="250"/>
      <c r="K102" s="250"/>
    </row>
    <row r="103" spans="1:33" x14ac:dyDescent="0.25">
      <c r="A103" s="250"/>
      <c r="B103" s="250"/>
      <c r="C103" s="250"/>
      <c r="D103" s="250"/>
      <c r="E103" s="250"/>
      <c r="F103" s="250"/>
      <c r="G103" s="250"/>
      <c r="H103" s="250"/>
      <c r="I103" s="250"/>
      <c r="J103" s="250"/>
      <c r="K103" s="250"/>
    </row>
    <row r="104" spans="1:33" x14ac:dyDescent="0.25">
      <c r="A104" s="250"/>
      <c r="B104" s="250"/>
      <c r="C104" s="250"/>
      <c r="D104" s="250"/>
      <c r="E104" s="250"/>
      <c r="F104" s="250"/>
      <c r="G104" s="250"/>
      <c r="H104" s="250"/>
      <c r="I104" s="250"/>
      <c r="J104" s="250"/>
      <c r="K104" s="250"/>
    </row>
    <row r="105" spans="1:33" x14ac:dyDescent="0.25">
      <c r="A105" s="250"/>
      <c r="B105" s="250"/>
      <c r="C105" s="250"/>
      <c r="D105" s="250"/>
      <c r="E105" s="250"/>
      <c r="F105" s="250"/>
      <c r="G105" s="250"/>
      <c r="H105" s="250"/>
      <c r="I105" s="250"/>
      <c r="J105" s="250"/>
      <c r="K105" s="250"/>
    </row>
    <row r="106" spans="1:33" x14ac:dyDescent="0.25">
      <c r="A106" s="250"/>
      <c r="B106" s="250"/>
      <c r="C106" s="250"/>
      <c r="D106" s="250"/>
      <c r="E106" s="250"/>
      <c r="F106" s="250"/>
      <c r="G106" s="250"/>
      <c r="H106" s="250"/>
      <c r="I106" s="250"/>
      <c r="J106" s="250"/>
      <c r="K106" s="250"/>
    </row>
    <row r="107" spans="1:33" x14ac:dyDescent="0.25">
      <c r="A107" s="250"/>
      <c r="B107" s="250"/>
      <c r="C107" s="250"/>
      <c r="D107" s="250"/>
      <c r="E107" s="250"/>
      <c r="F107" s="250"/>
      <c r="G107" s="250"/>
      <c r="H107" s="250"/>
      <c r="I107" s="250"/>
      <c r="J107" s="250"/>
      <c r="K107" s="250"/>
    </row>
    <row r="108" spans="1:33" x14ac:dyDescent="0.25">
      <c r="A108" s="250"/>
      <c r="B108" s="250"/>
      <c r="C108" s="250"/>
      <c r="D108" s="250"/>
      <c r="E108" s="250"/>
      <c r="F108" s="250"/>
      <c r="G108" s="250"/>
      <c r="H108" s="250"/>
      <c r="I108" s="250"/>
      <c r="J108" s="250"/>
      <c r="K108" s="250"/>
    </row>
    <row r="109" spans="1:33" x14ac:dyDescent="0.25">
      <c r="A109" s="250"/>
      <c r="B109" s="250"/>
      <c r="C109" s="250"/>
      <c r="D109" s="250"/>
      <c r="E109" s="250"/>
      <c r="F109" s="250"/>
      <c r="G109" s="250"/>
      <c r="H109" s="250"/>
      <c r="I109" s="250"/>
      <c r="J109" s="250"/>
      <c r="K109" s="250"/>
    </row>
    <row r="110" spans="1:33" x14ac:dyDescent="0.25">
      <c r="A110" s="250"/>
      <c r="B110" s="250"/>
      <c r="C110" s="250"/>
      <c r="D110" s="250"/>
      <c r="E110" s="250"/>
      <c r="F110" s="250"/>
      <c r="G110" s="250"/>
      <c r="H110" s="250"/>
      <c r="I110" s="250"/>
      <c r="J110" s="250"/>
      <c r="K110" s="250"/>
    </row>
    <row r="111" spans="1:33" x14ac:dyDescent="0.25">
      <c r="A111" s="250"/>
      <c r="B111" s="250"/>
      <c r="C111" s="250"/>
      <c r="D111" s="250"/>
      <c r="E111" s="250"/>
      <c r="F111" s="250"/>
      <c r="G111" s="250"/>
      <c r="H111" s="250"/>
      <c r="I111" s="250"/>
      <c r="J111" s="250"/>
      <c r="K111" s="250"/>
    </row>
    <row r="112" spans="1:33" x14ac:dyDescent="0.25">
      <c r="A112" s="250"/>
      <c r="B112" s="250"/>
      <c r="C112" s="250"/>
      <c r="D112" s="250"/>
      <c r="E112" s="250"/>
      <c r="F112" s="250"/>
      <c r="G112" s="250"/>
      <c r="H112" s="250"/>
      <c r="I112" s="250"/>
      <c r="J112" s="250"/>
      <c r="K112" s="250"/>
    </row>
    <row r="113" spans="1:11" hidden="1" x14ac:dyDescent="0.25">
      <c r="A113" s="250"/>
      <c r="B113" s="250"/>
      <c r="C113" s="250"/>
      <c r="D113" s="250"/>
      <c r="E113" s="250"/>
      <c r="F113" s="250"/>
      <c r="G113" s="250"/>
      <c r="H113" s="250"/>
      <c r="I113" s="250"/>
      <c r="J113" s="250"/>
      <c r="K113" s="250"/>
    </row>
    <row r="114" spans="1:11" ht="2.25" hidden="1" customHeight="1" x14ac:dyDescent="0.25">
      <c r="A114" s="250"/>
      <c r="B114" s="250"/>
      <c r="C114" s="250"/>
      <c r="D114" s="250"/>
      <c r="E114" s="250"/>
      <c r="F114" s="250"/>
      <c r="G114" s="250"/>
      <c r="H114" s="250"/>
      <c r="I114" s="250"/>
      <c r="J114" s="250"/>
      <c r="K114" s="250"/>
    </row>
    <row r="115" spans="1:11" hidden="1" x14ac:dyDescent="0.25">
      <c r="A115" s="250"/>
      <c r="B115" s="250"/>
      <c r="C115" s="250"/>
      <c r="D115" s="250"/>
      <c r="E115" s="250"/>
      <c r="F115" s="250"/>
      <c r="G115" s="250"/>
      <c r="H115" s="250"/>
      <c r="I115" s="250"/>
      <c r="J115" s="250"/>
      <c r="K115" s="250"/>
    </row>
    <row r="116" spans="1:11" ht="12" hidden="1" customHeight="1" x14ac:dyDescent="0.25">
      <c r="A116" s="250"/>
      <c r="B116" s="250"/>
      <c r="C116" s="250"/>
      <c r="D116" s="250"/>
      <c r="E116" s="250"/>
      <c r="F116" s="250"/>
      <c r="G116" s="250"/>
      <c r="H116" s="250"/>
      <c r="I116" s="250"/>
      <c r="J116" s="250"/>
      <c r="K116" s="250"/>
    </row>
    <row r="117" spans="1:11" hidden="1" x14ac:dyDescent="0.25">
      <c r="A117" s="250"/>
      <c r="B117" s="250"/>
      <c r="C117" s="250"/>
      <c r="D117" s="250"/>
      <c r="E117" s="250"/>
      <c r="F117" s="250"/>
      <c r="G117" s="250"/>
      <c r="H117" s="250"/>
      <c r="I117" s="250"/>
      <c r="J117" s="250"/>
      <c r="K117" s="250"/>
    </row>
    <row r="118" spans="1:11" hidden="1" x14ac:dyDescent="0.25">
      <c r="A118" s="250"/>
      <c r="B118" s="250"/>
      <c r="C118" s="250"/>
      <c r="D118" s="250"/>
      <c r="E118" s="250"/>
      <c r="F118" s="250"/>
      <c r="G118" s="250"/>
      <c r="H118" s="250"/>
      <c r="I118" s="250"/>
      <c r="J118" s="250"/>
      <c r="K118" s="250"/>
    </row>
    <row r="119" spans="1:11" hidden="1" x14ac:dyDescent="0.25">
      <c r="A119" s="250"/>
      <c r="B119" s="250"/>
      <c r="C119" s="250"/>
      <c r="D119" s="250"/>
      <c r="E119" s="250"/>
      <c r="F119" s="250"/>
      <c r="G119" s="250"/>
      <c r="H119" s="250"/>
      <c r="I119" s="250"/>
      <c r="J119" s="250"/>
      <c r="K119" s="250"/>
    </row>
  </sheetData>
  <mergeCells count="12">
    <mergeCell ref="M91:AG101"/>
    <mergeCell ref="A9:K9"/>
    <mergeCell ref="B10:K10"/>
    <mergeCell ref="B12:G12"/>
    <mergeCell ref="H12:K12"/>
    <mergeCell ref="A99:K119"/>
    <mergeCell ref="M9:AG9"/>
    <mergeCell ref="O10:AG10"/>
    <mergeCell ref="P12:U12"/>
    <mergeCell ref="AD12:AG12"/>
    <mergeCell ref="V12:Y12"/>
    <mergeCell ref="Z12:AC1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1E20-79F9-4F23-A78D-322787312F05}">
  <dimension ref="A1:S138"/>
  <sheetViews>
    <sheetView workbookViewId="0"/>
    <sheetView workbookViewId="1">
      <selection activeCell="A3" sqref="A3"/>
    </sheetView>
  </sheetViews>
  <sheetFormatPr defaultRowHeight="15" x14ac:dyDescent="0.25"/>
  <cols>
    <col min="1" max="1" width="61.85546875" customWidth="1"/>
    <col min="2" max="2" width="17.85546875" style="166" bestFit="1" customWidth="1"/>
    <col min="3" max="19" width="18.28515625" style="166" customWidth="1"/>
    <col min="20" max="32" width="14.85546875" bestFit="1" customWidth="1"/>
    <col min="33" max="41" width="13.85546875" bestFit="1" customWidth="1"/>
    <col min="42" max="62" width="14.85546875" bestFit="1" customWidth="1"/>
    <col min="63" max="71" width="13.85546875" bestFit="1" customWidth="1"/>
    <col min="72" max="93" width="14.85546875" bestFit="1" customWidth="1"/>
    <col min="94" max="102" width="12.7109375" bestFit="1" customWidth="1"/>
    <col min="103" max="124" width="13.85546875" bestFit="1" customWidth="1"/>
    <col min="125" max="133" width="12.7109375" bestFit="1" customWidth="1"/>
    <col min="134" max="152" width="13.85546875" bestFit="1" customWidth="1"/>
    <col min="153" max="161" width="12.7109375" bestFit="1" customWidth="1"/>
    <col min="162" max="183" width="13.85546875" bestFit="1" customWidth="1"/>
    <col min="184" max="191" width="12.7109375" bestFit="1" customWidth="1"/>
    <col min="192" max="192" width="11.28515625" bestFit="1" customWidth="1"/>
  </cols>
  <sheetData>
    <row r="1" spans="1:9" ht="18.75" x14ac:dyDescent="0.3">
      <c r="A1" s="72" t="s">
        <v>329</v>
      </c>
    </row>
    <row r="2" spans="1:9" ht="18.75" x14ac:dyDescent="0.3">
      <c r="A2" s="72" t="s">
        <v>330</v>
      </c>
    </row>
    <row r="3" spans="1:9" ht="18.75" x14ac:dyDescent="0.3">
      <c r="A3" s="72"/>
    </row>
    <row r="5" spans="1:9" x14ac:dyDescent="0.25">
      <c r="A5" s="61" t="s">
        <v>331</v>
      </c>
      <c r="B5" s="185"/>
    </row>
    <row r="6" spans="1:9" x14ac:dyDescent="0.25">
      <c r="A6" s="60" t="s">
        <v>332</v>
      </c>
      <c r="B6" s="185">
        <v>52</v>
      </c>
    </row>
    <row r="7" spans="1:9" x14ac:dyDescent="0.25">
      <c r="A7" s="60" t="s">
        <v>333</v>
      </c>
      <c r="B7" s="185">
        <v>64</v>
      </c>
    </row>
    <row r="8" spans="1:9" x14ac:dyDescent="0.25">
      <c r="A8" s="60" t="s">
        <v>334</v>
      </c>
      <c r="B8" s="60">
        <f>B7-B6</f>
        <v>12</v>
      </c>
    </row>
    <row r="9" spans="1:9" x14ac:dyDescent="0.25">
      <c r="A9" s="60" t="s">
        <v>335</v>
      </c>
      <c r="B9" s="60">
        <f>30*B8</f>
        <v>360</v>
      </c>
      <c r="C9"/>
      <c r="D9"/>
      <c r="E9"/>
      <c r="F9"/>
      <c r="G9"/>
      <c r="H9"/>
      <c r="I9"/>
    </row>
    <row r="10" spans="1:9" x14ac:dyDescent="0.25">
      <c r="A10" s="60" t="s">
        <v>336</v>
      </c>
      <c r="B10" s="186">
        <f>'HDD Fit for baseline; SCOP est.'!O6</f>
        <v>6.0767334240646252E-2</v>
      </c>
      <c r="C10"/>
      <c r="D10"/>
      <c r="E10"/>
      <c r="F10"/>
      <c r="G10"/>
      <c r="H10"/>
      <c r="I10"/>
    </row>
    <row r="11" spans="1:9" x14ac:dyDescent="0.25">
      <c r="A11" s="61" t="s">
        <v>337</v>
      </c>
      <c r="B11" s="187">
        <f>B10*B9</f>
        <v>21.876240326632651</v>
      </c>
      <c r="C11"/>
      <c r="D11"/>
      <c r="E11"/>
      <c r="F11"/>
      <c r="G11"/>
      <c r="H11"/>
      <c r="I11"/>
    </row>
    <row r="12" spans="1:9" x14ac:dyDescent="0.25">
      <c r="A12" s="60" t="s">
        <v>338</v>
      </c>
      <c r="B12" s="187">
        <f>B94</f>
        <v>7.6086424543882378</v>
      </c>
      <c r="C12"/>
      <c r="D12"/>
      <c r="E12"/>
      <c r="F12"/>
      <c r="G12"/>
      <c r="H12"/>
      <c r="I12"/>
    </row>
    <row r="13" spans="1:9" x14ac:dyDescent="0.25">
      <c r="A13" s="60" t="s">
        <v>339</v>
      </c>
      <c r="B13" s="187">
        <f>+B102*0.5</f>
        <v>2.3539516994476566</v>
      </c>
      <c r="C13"/>
      <c r="D13"/>
      <c r="E13"/>
      <c r="F13"/>
      <c r="G13"/>
      <c r="H13"/>
      <c r="I13"/>
    </row>
    <row r="14" spans="1:9" x14ac:dyDescent="0.25">
      <c r="A14" s="60" t="s">
        <v>340</v>
      </c>
      <c r="B14" s="187">
        <f>-B77</f>
        <v>-12.887482014388489</v>
      </c>
      <c r="C14"/>
      <c r="D14"/>
      <c r="E14"/>
      <c r="F14"/>
      <c r="G14"/>
      <c r="H14"/>
      <c r="I14"/>
    </row>
    <row r="15" spans="1:9" x14ac:dyDescent="0.25">
      <c r="A15" s="60" t="s">
        <v>341</v>
      </c>
      <c r="B15" s="188">
        <f>B55*0.75</f>
        <v>11.75</v>
      </c>
      <c r="C15"/>
      <c r="D15"/>
      <c r="E15"/>
      <c r="F15"/>
      <c r="G15"/>
      <c r="H15"/>
      <c r="I15"/>
    </row>
    <row r="16" spans="1:9" x14ac:dyDescent="0.25">
      <c r="A16" s="61" t="s">
        <v>342</v>
      </c>
      <c r="B16" s="187">
        <f>SUM(B12:B15)</f>
        <v>8.8251121394474055</v>
      </c>
      <c r="C16"/>
      <c r="D16"/>
      <c r="E16"/>
      <c r="F16"/>
      <c r="G16"/>
      <c r="H16"/>
      <c r="I16"/>
    </row>
    <row r="17" spans="1:9" x14ac:dyDescent="0.25">
      <c r="A17" s="61" t="s">
        <v>343</v>
      </c>
      <c r="B17" s="189">
        <f>B11-B16</f>
        <v>13.051128187185245</v>
      </c>
      <c r="C17"/>
      <c r="D17"/>
      <c r="E17"/>
      <c r="F17"/>
      <c r="G17"/>
      <c r="H17"/>
      <c r="I17"/>
    </row>
    <row r="18" spans="1:9" x14ac:dyDescent="0.25">
      <c r="A18" s="193" t="s">
        <v>344</v>
      </c>
      <c r="B18" s="191"/>
      <c r="C18"/>
      <c r="D18"/>
      <c r="E18"/>
      <c r="F18"/>
      <c r="G18"/>
      <c r="H18"/>
      <c r="I18"/>
    </row>
    <row r="19" spans="1:9" x14ac:dyDescent="0.25">
      <c r="A19" s="190" t="s">
        <v>332</v>
      </c>
      <c r="B19" s="191">
        <v>43</v>
      </c>
      <c r="C19"/>
      <c r="D19"/>
      <c r="E19"/>
      <c r="F19"/>
      <c r="G19"/>
      <c r="H19"/>
      <c r="I19"/>
    </row>
    <row r="20" spans="1:9" x14ac:dyDescent="0.25">
      <c r="A20" s="190" t="s">
        <v>345</v>
      </c>
      <c r="B20" s="191">
        <v>62</v>
      </c>
      <c r="C20"/>
      <c r="D20"/>
      <c r="E20"/>
      <c r="F20"/>
      <c r="G20"/>
      <c r="H20"/>
      <c r="I20"/>
    </row>
    <row r="21" spans="1:9" x14ac:dyDescent="0.25">
      <c r="A21" s="190" t="s">
        <v>334</v>
      </c>
      <c r="B21" s="190">
        <f>B20-B19</f>
        <v>19</v>
      </c>
      <c r="C21"/>
      <c r="D21"/>
      <c r="E21"/>
      <c r="F21"/>
      <c r="G21"/>
      <c r="H21"/>
      <c r="I21"/>
    </row>
    <row r="22" spans="1:9" x14ac:dyDescent="0.25">
      <c r="A22" s="190" t="s">
        <v>346</v>
      </c>
      <c r="B22" s="190">
        <f>30*B21</f>
        <v>570</v>
      </c>
      <c r="C22"/>
      <c r="D22"/>
      <c r="E22"/>
      <c r="F22"/>
      <c r="G22"/>
      <c r="H22"/>
      <c r="I22"/>
    </row>
    <row r="23" spans="1:9" x14ac:dyDescent="0.25">
      <c r="A23" s="190" t="s">
        <v>336</v>
      </c>
      <c r="B23" s="192">
        <f>+'HDD Fit for baseline; SCOP est.'!F20</f>
        <v>4.1510832761249374E-2</v>
      </c>
      <c r="C23"/>
      <c r="D23"/>
      <c r="E23"/>
      <c r="F23"/>
      <c r="G23"/>
      <c r="H23"/>
      <c r="I23"/>
    </row>
    <row r="24" spans="1:9" x14ac:dyDescent="0.25">
      <c r="A24" s="193" t="s">
        <v>337</v>
      </c>
      <c r="B24" s="194">
        <f>B23*B22</f>
        <v>23.661174673912143</v>
      </c>
      <c r="C24"/>
      <c r="D24"/>
      <c r="E24"/>
      <c r="F24"/>
      <c r="G24"/>
      <c r="H24"/>
      <c r="I24"/>
    </row>
    <row r="25" spans="1:9" x14ac:dyDescent="0.25">
      <c r="A25" s="190" t="s">
        <v>347</v>
      </c>
      <c r="B25" s="195"/>
      <c r="C25"/>
      <c r="D25"/>
      <c r="E25"/>
      <c r="F25"/>
      <c r="G25"/>
      <c r="H25"/>
      <c r="I25"/>
    </row>
    <row r="26" spans="1:9" x14ac:dyDescent="0.25">
      <c r="A26" s="190" t="s">
        <v>338</v>
      </c>
      <c r="B26" s="195">
        <f>B94</f>
        <v>7.6086424543882378</v>
      </c>
      <c r="C26"/>
      <c r="D26"/>
      <c r="E26"/>
      <c r="F26"/>
      <c r="G26"/>
      <c r="H26"/>
      <c r="I26"/>
    </row>
    <row r="27" spans="1:9" x14ac:dyDescent="0.25">
      <c r="A27" s="190" t="s">
        <v>339</v>
      </c>
      <c r="B27" s="195">
        <f>B102*0.5</f>
        <v>2.3539516994476566</v>
      </c>
      <c r="C27"/>
      <c r="D27"/>
      <c r="E27"/>
      <c r="F27"/>
      <c r="G27"/>
      <c r="H27"/>
      <c r="I27"/>
    </row>
    <row r="28" spans="1:9" x14ac:dyDescent="0.25">
      <c r="A28" s="190" t="s">
        <v>340</v>
      </c>
      <c r="B28" s="195">
        <f>+B77</f>
        <v>12.887482014388489</v>
      </c>
      <c r="C28"/>
      <c r="D28"/>
      <c r="E28"/>
      <c r="F28"/>
      <c r="G28"/>
      <c r="H28"/>
      <c r="I28"/>
    </row>
    <row r="29" spans="1:9" x14ac:dyDescent="0.25">
      <c r="A29" s="193" t="s">
        <v>342</v>
      </c>
      <c r="B29" s="194">
        <f>SUM(B26:B28)</f>
        <v>22.850076168224383</v>
      </c>
      <c r="C29"/>
      <c r="D29"/>
      <c r="E29"/>
      <c r="F29"/>
      <c r="G29"/>
      <c r="H29"/>
      <c r="I29"/>
    </row>
    <row r="30" spans="1:9" x14ac:dyDescent="0.25">
      <c r="A30" s="193" t="s">
        <v>343</v>
      </c>
      <c r="B30" s="194">
        <f>B24-B29</f>
        <v>0.81109850568775954</v>
      </c>
      <c r="C30"/>
      <c r="D30"/>
      <c r="E30"/>
      <c r="F30"/>
      <c r="G30"/>
      <c r="H30"/>
      <c r="I30"/>
    </row>
    <row r="31" spans="1:9" x14ac:dyDescent="0.25">
      <c r="A31" s="61" t="s">
        <v>348</v>
      </c>
      <c r="B31"/>
      <c r="C31"/>
      <c r="D31"/>
      <c r="E31"/>
      <c r="F31"/>
      <c r="G31"/>
      <c r="H31"/>
      <c r="I31"/>
    </row>
    <row r="32" spans="1:9" x14ac:dyDescent="0.25">
      <c r="A32" s="60" t="s">
        <v>332</v>
      </c>
      <c r="B32" s="185">
        <v>49</v>
      </c>
      <c r="C32"/>
      <c r="D32"/>
      <c r="E32"/>
      <c r="F32"/>
      <c r="G32"/>
      <c r="H32"/>
      <c r="I32"/>
    </row>
    <row r="33" spans="1:9" x14ac:dyDescent="0.25">
      <c r="A33" s="60" t="s">
        <v>333</v>
      </c>
      <c r="B33" s="185">
        <v>63</v>
      </c>
      <c r="C33"/>
      <c r="D33"/>
      <c r="E33"/>
      <c r="F33"/>
      <c r="G33"/>
      <c r="H33"/>
      <c r="I33"/>
    </row>
    <row r="34" spans="1:9" x14ac:dyDescent="0.25">
      <c r="A34" s="60" t="s">
        <v>334</v>
      </c>
      <c r="B34" s="60">
        <f>B33-B32</f>
        <v>14</v>
      </c>
      <c r="C34"/>
      <c r="D34"/>
      <c r="E34"/>
      <c r="F34"/>
      <c r="G34"/>
      <c r="H34"/>
      <c r="I34"/>
    </row>
    <row r="35" spans="1:9" x14ac:dyDescent="0.25">
      <c r="A35" s="60" t="s">
        <v>335</v>
      </c>
      <c r="B35" s="60">
        <f>30*B34</f>
        <v>420</v>
      </c>
      <c r="C35"/>
      <c r="D35"/>
      <c r="E35"/>
      <c r="F35"/>
      <c r="G35"/>
      <c r="H35"/>
      <c r="I35"/>
    </row>
    <row r="36" spans="1:9" x14ac:dyDescent="0.25">
      <c r="A36" s="60" t="s">
        <v>336</v>
      </c>
      <c r="B36" s="186">
        <f>'HDD Fit for baseline; SCOP est.'!L34</f>
        <v>9.8958655338041671E-2</v>
      </c>
      <c r="C36"/>
      <c r="D36"/>
      <c r="E36"/>
      <c r="F36"/>
      <c r="G36"/>
      <c r="H36"/>
      <c r="I36"/>
    </row>
    <row r="37" spans="1:9" x14ac:dyDescent="0.25">
      <c r="A37" s="61" t="s">
        <v>337</v>
      </c>
      <c r="B37" s="187">
        <f>B36*B35</f>
        <v>41.562635241977503</v>
      </c>
      <c r="C37"/>
      <c r="D37"/>
      <c r="E37"/>
      <c r="F37"/>
      <c r="G37"/>
      <c r="H37"/>
      <c r="I37"/>
    </row>
    <row r="38" spans="1:9" x14ac:dyDescent="0.25">
      <c r="A38" s="60" t="s">
        <v>349</v>
      </c>
      <c r="B38" s="187">
        <f>2*B94</f>
        <v>15.217284908776476</v>
      </c>
      <c r="C38"/>
      <c r="D38"/>
      <c r="E38"/>
      <c r="F38"/>
      <c r="G38"/>
      <c r="H38"/>
      <c r="I38"/>
    </row>
    <row r="39" spans="1:9" x14ac:dyDescent="0.25">
      <c r="A39" s="60" t="s">
        <v>350</v>
      </c>
      <c r="B39" s="187">
        <f>B102</f>
        <v>4.7079033988953132</v>
      </c>
      <c r="C39"/>
      <c r="D39"/>
      <c r="E39"/>
      <c r="F39"/>
      <c r="G39"/>
      <c r="H39"/>
      <c r="I39"/>
    </row>
    <row r="40" spans="1:9" x14ac:dyDescent="0.25">
      <c r="A40" s="60" t="s">
        <v>340</v>
      </c>
      <c r="B40" s="187">
        <v>0</v>
      </c>
      <c r="C40"/>
      <c r="D40"/>
      <c r="E40"/>
      <c r="F40"/>
      <c r="G40"/>
      <c r="H40"/>
      <c r="I40"/>
    </row>
    <row r="41" spans="1:9" x14ac:dyDescent="0.25">
      <c r="A41" s="60" t="s">
        <v>341</v>
      </c>
      <c r="B41" s="188">
        <f>75% *B55</f>
        <v>11.75</v>
      </c>
      <c r="C41"/>
      <c r="D41"/>
      <c r="E41"/>
      <c r="F41"/>
      <c r="G41"/>
      <c r="H41"/>
      <c r="I41"/>
    </row>
    <row r="42" spans="1:9" x14ac:dyDescent="0.25">
      <c r="A42" s="61" t="s">
        <v>342</v>
      </c>
      <c r="B42" s="187">
        <f>SUM(B38:B41)</f>
        <v>31.675188307671789</v>
      </c>
      <c r="C42"/>
      <c r="D42"/>
      <c r="E42"/>
      <c r="F42"/>
      <c r="G42"/>
      <c r="H42"/>
      <c r="I42"/>
    </row>
    <row r="43" spans="1:9" x14ac:dyDescent="0.25">
      <c r="A43" s="61" t="s">
        <v>343</v>
      </c>
      <c r="B43" s="189">
        <f>B37-B42</f>
        <v>9.8874469343057143</v>
      </c>
      <c r="C43"/>
      <c r="D43"/>
      <c r="E43"/>
      <c r="F43"/>
      <c r="G43"/>
      <c r="H43"/>
      <c r="I43"/>
    </row>
    <row r="44" spans="1:9" x14ac:dyDescent="0.25">
      <c r="A44" s="220"/>
      <c r="B44" s="221"/>
      <c r="C44"/>
      <c r="D44"/>
      <c r="E44"/>
      <c r="F44"/>
      <c r="G44"/>
      <c r="H44"/>
      <c r="I44"/>
    </row>
    <row r="45" spans="1:9" x14ac:dyDescent="0.25">
      <c r="A45" s="220"/>
      <c r="B45" s="221"/>
      <c r="C45"/>
      <c r="D45"/>
      <c r="E45"/>
      <c r="F45"/>
      <c r="G45"/>
      <c r="H45"/>
      <c r="I45"/>
    </row>
    <row r="46" spans="1:9" x14ac:dyDescent="0.25">
      <c r="B46" s="168"/>
      <c r="C46"/>
      <c r="D46"/>
      <c r="E46"/>
      <c r="F46"/>
      <c r="G46"/>
      <c r="H46"/>
      <c r="I46"/>
    </row>
    <row r="47" spans="1:9" ht="18.75" x14ac:dyDescent="0.3">
      <c r="A47" s="102" t="s">
        <v>351</v>
      </c>
      <c r="B47" s="170"/>
      <c r="C47"/>
      <c r="D47"/>
      <c r="E47"/>
      <c r="F47"/>
      <c r="G47"/>
      <c r="H47"/>
      <c r="I47"/>
    </row>
    <row r="48" spans="1:9" x14ac:dyDescent="0.25">
      <c r="A48" s="26" t="s">
        <v>352</v>
      </c>
      <c r="B48" s="170">
        <v>100</v>
      </c>
      <c r="C48" s="166" t="s">
        <v>353</v>
      </c>
    </row>
    <row r="49" spans="1:4" x14ac:dyDescent="0.25">
      <c r="A49" s="26" t="s">
        <v>354</v>
      </c>
      <c r="B49" s="170">
        <v>4</v>
      </c>
    </row>
    <row r="50" spans="1:4" x14ac:dyDescent="0.25">
      <c r="A50" s="26" t="s">
        <v>355</v>
      </c>
      <c r="B50" s="222">
        <v>0.7</v>
      </c>
    </row>
    <row r="51" spans="1:4" x14ac:dyDescent="0.25">
      <c r="A51" s="26" t="s">
        <v>356</v>
      </c>
      <c r="B51" s="172">
        <f>B50*B49*100*720/1000/kwh_per_therm</f>
        <v>6.8805437267768852</v>
      </c>
    </row>
    <row r="53" spans="1:4" x14ac:dyDescent="0.25">
      <c r="A53" s="107" t="s">
        <v>357</v>
      </c>
      <c r="B53" s="196"/>
    </row>
    <row r="54" spans="1:4" x14ac:dyDescent="0.25">
      <c r="A54" s="34" t="s">
        <v>358</v>
      </c>
      <c r="B54" s="196">
        <f>2*RECS!R66</f>
        <v>18.8</v>
      </c>
    </row>
    <row r="55" spans="1:4" x14ac:dyDescent="0.25">
      <c r="A55" s="34" t="s">
        <v>359</v>
      </c>
      <c r="B55" s="197">
        <f>B54/12*10</f>
        <v>15.666666666666666</v>
      </c>
    </row>
    <row r="56" spans="1:4" x14ac:dyDescent="0.25">
      <c r="A56" s="34" t="s">
        <v>360</v>
      </c>
      <c r="B56" s="196" t="s">
        <v>361</v>
      </c>
    </row>
    <row r="57" spans="1:4" x14ac:dyDescent="0.25">
      <c r="A57" s="198" t="s">
        <v>362</v>
      </c>
      <c r="B57" s="197">
        <v>1.0846314290000001</v>
      </c>
      <c r="D57" s="31"/>
    </row>
    <row r="58" spans="1:4" x14ac:dyDescent="0.25">
      <c r="A58" s="198" t="s">
        <v>363</v>
      </c>
      <c r="B58" s="197">
        <f>B57*30/kwh_per_therm</f>
        <v>1.1105437462308032</v>
      </c>
      <c r="D58" s="31"/>
    </row>
    <row r="59" spans="1:4" x14ac:dyDescent="0.25">
      <c r="A59" s="198" t="s">
        <v>364</v>
      </c>
      <c r="B59" s="197"/>
      <c r="D59" s="31"/>
    </row>
    <row r="62" spans="1:4" x14ac:dyDescent="0.25">
      <c r="A62" s="107" t="s">
        <v>365</v>
      </c>
      <c r="B62" s="196"/>
    </row>
    <row r="63" spans="1:4" x14ac:dyDescent="0.25">
      <c r="A63" s="34" t="s">
        <v>366</v>
      </c>
      <c r="B63" s="196">
        <f>26*44+4*26 + 7*11</f>
        <v>1325</v>
      </c>
    </row>
    <row r="64" spans="1:4" x14ac:dyDescent="0.25">
      <c r="A64" s="34" t="s">
        <v>367</v>
      </c>
      <c r="B64" s="196">
        <f>44+2*26+14+4+15+7+11+11+4</f>
        <v>162</v>
      </c>
    </row>
    <row r="65" spans="1:2" x14ac:dyDescent="0.25">
      <c r="A65" s="34" t="s">
        <v>368</v>
      </c>
      <c r="B65" s="196">
        <v>0.5</v>
      </c>
    </row>
    <row r="66" spans="1:2" x14ac:dyDescent="0.25">
      <c r="A66" s="107" t="s">
        <v>369</v>
      </c>
      <c r="B66" s="107">
        <f>B63-(B64*B65)</f>
        <v>1244</v>
      </c>
    </row>
    <row r="67" spans="1:2" x14ac:dyDescent="0.25">
      <c r="A67" s="34" t="s">
        <v>370</v>
      </c>
      <c r="B67" s="107"/>
    </row>
    <row r="68" spans="1:2" x14ac:dyDescent="0.25">
      <c r="A68" s="34" t="s">
        <v>371</v>
      </c>
      <c r="B68" s="34">
        <v>0.45</v>
      </c>
    </row>
    <row r="69" spans="1:2" x14ac:dyDescent="0.25">
      <c r="A69" s="34" t="s">
        <v>372</v>
      </c>
      <c r="B69" s="34">
        <v>0.94</v>
      </c>
    </row>
    <row r="70" spans="1:2" x14ac:dyDescent="0.25">
      <c r="A70" s="34" t="s">
        <v>373</v>
      </c>
      <c r="B70" s="34">
        <v>0.94</v>
      </c>
    </row>
    <row r="71" spans="1:2" x14ac:dyDescent="0.25">
      <c r="A71" s="34" t="s">
        <v>374</v>
      </c>
      <c r="B71" s="34">
        <v>0.45</v>
      </c>
    </row>
    <row r="72" spans="1:2" x14ac:dyDescent="0.25">
      <c r="A72" s="34" t="s">
        <v>375</v>
      </c>
      <c r="B72" s="196">
        <f>SUM(B68:B71)</f>
        <v>2.7800000000000002</v>
      </c>
    </row>
    <row r="73" spans="1:2" x14ac:dyDescent="0.25">
      <c r="A73" s="107" t="s">
        <v>376</v>
      </c>
      <c r="B73" s="107">
        <v>2</v>
      </c>
    </row>
    <row r="74" spans="1:2" x14ac:dyDescent="0.25">
      <c r="A74" s="34" t="s">
        <v>377</v>
      </c>
      <c r="B74" s="95">
        <f>B66/B72</f>
        <v>447.48201438848918</v>
      </c>
    </row>
    <row r="75" spans="1:2" x14ac:dyDescent="0.25">
      <c r="A75" s="34" t="s">
        <v>378</v>
      </c>
      <c r="B75" s="199">
        <f>(B74*30*24)/100000</f>
        <v>3.2218705035971222</v>
      </c>
    </row>
    <row r="76" spans="1:2" x14ac:dyDescent="0.25">
      <c r="A76" s="34" t="s">
        <v>379</v>
      </c>
      <c r="B76" s="196">
        <v>4</v>
      </c>
    </row>
    <row r="77" spans="1:2" x14ac:dyDescent="0.25">
      <c r="A77" s="107" t="s">
        <v>380</v>
      </c>
      <c r="B77" s="200">
        <f>B76*B75</f>
        <v>12.887482014388489</v>
      </c>
    </row>
    <row r="79" spans="1:2" x14ac:dyDescent="0.25">
      <c r="A79" s="28" t="s">
        <v>381</v>
      </c>
    </row>
    <row r="80" spans="1:2" x14ac:dyDescent="0.25">
      <c r="A80" s="169" t="s">
        <v>382</v>
      </c>
      <c r="B80" s="171">
        <v>3312.5378000000001</v>
      </c>
    </row>
    <row r="81" spans="1:2" x14ac:dyDescent="0.25">
      <c r="A81" s="169" t="s">
        <v>383</v>
      </c>
      <c r="B81" s="171">
        <f>SUM(D114:S114)</f>
        <v>3107.4834000000005</v>
      </c>
    </row>
    <row r="82" spans="1:2" x14ac:dyDescent="0.25">
      <c r="A82" s="169" t="s">
        <v>384</v>
      </c>
      <c r="B82" s="171">
        <f>B80-B81</f>
        <v>205.05439999999953</v>
      </c>
    </row>
    <row r="83" spans="1:2" x14ac:dyDescent="0.25">
      <c r="A83" s="201" t="s">
        <v>385</v>
      </c>
      <c r="B83" s="197"/>
    </row>
    <row r="84" spans="1:2" x14ac:dyDescent="0.25">
      <c r="A84" s="198" t="s">
        <v>384</v>
      </c>
      <c r="B84" s="197">
        <f>B82</f>
        <v>205.05439999999953</v>
      </c>
    </row>
    <row r="85" spans="1:2" x14ac:dyDescent="0.25">
      <c r="A85" s="198" t="s">
        <v>386</v>
      </c>
      <c r="B85" s="197">
        <f>GETPIVOTDATA("Sum of 120 Subpanel-Fridge/Freezer-Refrigerator (kWhs)",$A$107)</f>
        <v>402.95069999999998</v>
      </c>
    </row>
    <row r="86" spans="1:2" x14ac:dyDescent="0.25">
      <c r="A86" s="198" t="s">
        <v>387</v>
      </c>
      <c r="B86" s="197">
        <f>+GETPIVOTDATA("Sum of 120 Subpanel-Computer/Network-Office 20W (kWhs)",$A$107)</f>
        <v>0.48309999999999997</v>
      </c>
    </row>
    <row r="87" spans="1:2" x14ac:dyDescent="0.25">
      <c r="A87" s="198" t="s">
        <v>388</v>
      </c>
      <c r="B87" s="197">
        <f>+GETPIVOTDATA("Sum of 120 Subpanel-Kitchen-N Kitchen (kWhs)",$A$107)</f>
        <v>53.099599999999995</v>
      </c>
    </row>
    <row r="88" spans="1:2" x14ac:dyDescent="0.25">
      <c r="A88" s="198" t="s">
        <v>389</v>
      </c>
      <c r="B88" s="197">
        <f>+GETPIVOTDATA("Sum of 120 Subpanel-Kitchen-S Kitchen (kWhs)",$A$107)</f>
        <v>130.33260000000001</v>
      </c>
    </row>
    <row r="89" spans="1:2" x14ac:dyDescent="0.25">
      <c r="A89" s="198" t="s">
        <v>390</v>
      </c>
      <c r="B89" s="197">
        <f>+GETPIVOTDATA("Sum of 120 Subpanel-Lights-Bath 2d floor (kWhs)",$A$107)</f>
        <v>34.765500000000003</v>
      </c>
    </row>
    <row r="90" spans="1:2" x14ac:dyDescent="0.25">
      <c r="A90" s="198" t="s">
        <v>391</v>
      </c>
      <c r="B90" s="197">
        <f>+GETPIVOTDATA("Sum of 120 Subpanel-Lights-Kitchen Lights (kWhs)",$A$107)</f>
        <v>93.651800000000009</v>
      </c>
    </row>
    <row r="91" spans="1:2" x14ac:dyDescent="0.25">
      <c r="A91" s="198" t="s">
        <v>392</v>
      </c>
      <c r="B91" s="197">
        <f>GETPIVOTDATA("Sum of 120 Subpanel-Room/Multi-use Circuit-LR Outlets (kWhs)",$A$107)</f>
        <v>266.14909999999998</v>
      </c>
    </row>
    <row r="92" spans="1:2" x14ac:dyDescent="0.25">
      <c r="A92" s="198" t="s">
        <v>393</v>
      </c>
      <c r="B92" s="197">
        <f>GETPIVOTDATA("Sum of 120 Subpanel-Room/Multi-use Circuit-LR, DR, Office (kWhs)",$A$107)</f>
        <v>151.113</v>
      </c>
    </row>
    <row r="93" spans="1:2" x14ac:dyDescent="0.25">
      <c r="A93" s="198" t="s">
        <v>394</v>
      </c>
      <c r="B93" s="197">
        <f>SUM(B84:B92)</f>
        <v>1337.5997999999995</v>
      </c>
    </row>
    <row r="94" spans="1:2" x14ac:dyDescent="0.25">
      <c r="A94" s="198" t="s">
        <v>363</v>
      </c>
      <c r="B94" s="197">
        <f>B93/6/kwh_per_therm</f>
        <v>7.6086424543882378</v>
      </c>
    </row>
    <row r="95" spans="1:2" x14ac:dyDescent="0.25">
      <c r="A95" s="202" t="s">
        <v>395</v>
      </c>
      <c r="B95" s="203"/>
    </row>
    <row r="96" spans="1:2" x14ac:dyDescent="0.25">
      <c r="A96" s="204" t="s">
        <v>396</v>
      </c>
      <c r="B96" s="203">
        <f>+GETPIVOTDATA("Sum of 120 Subpanel-Cooktop/Range/Oven/Stove-Range (kWhs)",$A$107)</f>
        <v>116.70799999999998</v>
      </c>
    </row>
    <row r="97" spans="1:19" x14ac:dyDescent="0.25">
      <c r="A97" s="204" t="s">
        <v>397</v>
      </c>
      <c r="B97" s="203">
        <f>+GETPIVOTDATA("Sum of 120 Subpanel-Dishwasher-Dishwasher (kWhs)",$A$107)</f>
        <v>102.55219999999998</v>
      </c>
    </row>
    <row r="98" spans="1:19" x14ac:dyDescent="0.25">
      <c r="A98" s="204" t="s">
        <v>398</v>
      </c>
      <c r="B98" s="203">
        <f>+GETPIVOTDATA("Sum of 120 Subpanel-Other-ERV (kWhs)",$A$107)</f>
        <v>157.1328</v>
      </c>
    </row>
    <row r="99" spans="1:19" x14ac:dyDescent="0.25">
      <c r="A99" s="204" t="s">
        <v>399</v>
      </c>
      <c r="B99" s="203">
        <f>+GETPIVOTDATA("Sum of 120 Subpanel-Room/Multi-use Circuit-Master/Hood (kWhs)",$A$107)</f>
        <v>111.0223</v>
      </c>
    </row>
    <row r="100" spans="1:19" x14ac:dyDescent="0.25">
      <c r="A100" s="204" t="s">
        <v>400</v>
      </c>
      <c r="B100" s="203">
        <f>+GETPIVOTDATA("Sum of 120 Subpanel-Clothes Washer-B Wash/Dry (kWhs)",$A$107)+GETPIVOTDATA("Sum of 120 Subpanel-Clothes Washer-A Wash/Dry (kWhs)",$A$107)</f>
        <v>340.23440000000005</v>
      </c>
    </row>
    <row r="101" spans="1:19" x14ac:dyDescent="0.25">
      <c r="A101" s="204" t="s">
        <v>394</v>
      </c>
      <c r="B101" s="203">
        <f>SUM(B96:B100)</f>
        <v>827.64970000000005</v>
      </c>
    </row>
    <row r="102" spans="1:19" x14ac:dyDescent="0.25">
      <c r="A102" s="204" t="s">
        <v>363</v>
      </c>
      <c r="B102" s="203">
        <f>B101/6/kwh_per_therm</f>
        <v>4.7079033988953132</v>
      </c>
    </row>
    <row r="103" spans="1:19" x14ac:dyDescent="0.25">
      <c r="B103"/>
    </row>
    <row r="104" spans="1:19" x14ac:dyDescent="0.25">
      <c r="B104"/>
    </row>
    <row r="106" spans="1:19" x14ac:dyDescent="0.25">
      <c r="A106" t="s">
        <v>401</v>
      </c>
    </row>
    <row r="107" spans="1:19" x14ac:dyDescent="0.25">
      <c r="A107" s="29" t="s">
        <v>191</v>
      </c>
      <c r="B107" s="166" t="s">
        <v>402</v>
      </c>
      <c r="C107" s="166" t="s">
        <v>403</v>
      </c>
      <c r="D107" s="166" t="s">
        <v>404</v>
      </c>
      <c r="E107" s="166" t="s">
        <v>405</v>
      </c>
      <c r="F107" s="166" t="s">
        <v>406</v>
      </c>
      <c r="G107" s="166" t="s">
        <v>407</v>
      </c>
      <c r="H107" s="166" t="s">
        <v>408</v>
      </c>
      <c r="I107" s="166" t="s">
        <v>409</v>
      </c>
      <c r="J107" s="166" t="s">
        <v>410</v>
      </c>
      <c r="K107" s="166" t="s">
        <v>411</v>
      </c>
      <c r="L107" s="166" t="s">
        <v>412</v>
      </c>
      <c r="M107" s="166" t="s">
        <v>413</v>
      </c>
      <c r="N107" s="166" t="s">
        <v>414</v>
      </c>
      <c r="O107" s="166" t="s">
        <v>415</v>
      </c>
      <c r="P107" s="166" t="s">
        <v>416</v>
      </c>
      <c r="Q107" s="166" t="s">
        <v>417</v>
      </c>
      <c r="R107" s="166" t="s">
        <v>418</v>
      </c>
      <c r="S107" s="166" t="s">
        <v>419</v>
      </c>
    </row>
    <row r="108" spans="1:19" x14ac:dyDescent="0.25">
      <c r="A108" s="30" t="s">
        <v>195</v>
      </c>
      <c r="B108" s="167">
        <v>167.09269999999998</v>
      </c>
      <c r="C108" s="167">
        <v>241.24859999999998</v>
      </c>
      <c r="D108" s="167">
        <v>31.685400000000001</v>
      </c>
      <c r="E108" s="167">
        <v>16.946999999999999</v>
      </c>
      <c r="F108" s="167">
        <v>71.827100000000002</v>
      </c>
      <c r="G108" s="167">
        <v>0.3427</v>
      </c>
      <c r="H108" s="167">
        <v>8.2981999999999996</v>
      </c>
      <c r="I108" s="167">
        <v>20.419399999999996</v>
      </c>
      <c r="J108" s="167">
        <v>22.921599999999994</v>
      </c>
      <c r="K108" s="167">
        <v>5.3831000000000007</v>
      </c>
      <c r="L108" s="167">
        <v>10.0015</v>
      </c>
      <c r="M108" s="167">
        <v>39.263000000000005</v>
      </c>
      <c r="N108" s="167">
        <v>18.2302</v>
      </c>
      <c r="O108" s="167">
        <v>15.459500000000002</v>
      </c>
      <c r="P108" s="167">
        <v>41.744799999999991</v>
      </c>
      <c r="Q108" s="167">
        <v>28.558000000000003</v>
      </c>
      <c r="R108" s="167">
        <v>21.536999999999995</v>
      </c>
      <c r="S108" s="167">
        <v>21.413700000000002</v>
      </c>
    </row>
    <row r="109" spans="1:19" x14ac:dyDescent="0.25">
      <c r="A109" s="30" t="s">
        <v>196</v>
      </c>
      <c r="B109" s="167">
        <v>206.06969999999995</v>
      </c>
      <c r="C109" s="167">
        <v>264.83510000000007</v>
      </c>
      <c r="D109" s="167">
        <v>34.311400000000006</v>
      </c>
      <c r="E109" s="167">
        <v>14.505199999999999</v>
      </c>
      <c r="F109" s="167">
        <v>63.881799999999998</v>
      </c>
      <c r="G109" s="167">
        <v>2.2100000000000002E-2</v>
      </c>
      <c r="H109" s="167">
        <v>7.0688999999999993</v>
      </c>
      <c r="I109" s="167">
        <v>15.705299999999999</v>
      </c>
      <c r="J109" s="167">
        <v>22.252600000000001</v>
      </c>
      <c r="K109" s="167">
        <v>5.1528</v>
      </c>
      <c r="L109" s="167">
        <v>14.320500000000003</v>
      </c>
      <c r="M109" s="167">
        <v>129.22219999999999</v>
      </c>
      <c r="N109" s="167">
        <v>14.2997</v>
      </c>
      <c r="O109" s="167">
        <v>12.878200000000001</v>
      </c>
      <c r="P109" s="167">
        <v>39.61460000000001</v>
      </c>
      <c r="Q109" s="167">
        <v>22.722799999999999</v>
      </c>
      <c r="R109" s="167">
        <v>22.551000000000002</v>
      </c>
      <c r="S109" s="167">
        <v>22.450700000000001</v>
      </c>
    </row>
    <row r="110" spans="1:19" x14ac:dyDescent="0.25">
      <c r="A110" s="30" t="s">
        <v>197</v>
      </c>
      <c r="B110" s="167">
        <v>312.54550000000006</v>
      </c>
      <c r="C110" s="167">
        <v>394.96460000000002</v>
      </c>
      <c r="D110" s="167">
        <v>32.779799999999994</v>
      </c>
      <c r="E110" s="167">
        <v>24.570699999999995</v>
      </c>
      <c r="F110" s="167">
        <v>71.168700000000015</v>
      </c>
      <c r="G110" s="167">
        <v>9.8199999999999996E-2</v>
      </c>
      <c r="H110" s="167">
        <v>11.976000000000003</v>
      </c>
      <c r="I110" s="167">
        <v>31.755199999999999</v>
      </c>
      <c r="J110" s="167">
        <v>23.335799999999999</v>
      </c>
      <c r="K110" s="167">
        <v>7.3982999999999999</v>
      </c>
      <c r="L110" s="167">
        <v>8.5454999999999988</v>
      </c>
      <c r="M110" s="167">
        <v>246.8391</v>
      </c>
      <c r="N110" s="167">
        <v>25.499000000000006</v>
      </c>
      <c r="O110" s="167">
        <v>19.435700000000004</v>
      </c>
      <c r="P110" s="167">
        <v>60.530900000000003</v>
      </c>
      <c r="Q110" s="167">
        <v>28.113199999999992</v>
      </c>
      <c r="R110" s="167">
        <v>35.614800000000002</v>
      </c>
      <c r="S110" s="167">
        <v>35.441000000000003</v>
      </c>
    </row>
    <row r="111" spans="1:19" x14ac:dyDescent="0.25">
      <c r="A111" s="30" t="s">
        <v>198</v>
      </c>
      <c r="B111" s="167">
        <v>294.64460000000003</v>
      </c>
      <c r="C111" s="167">
        <v>366.36950000000002</v>
      </c>
      <c r="D111" s="167">
        <v>27.238099999999999</v>
      </c>
      <c r="E111" s="167">
        <v>20.4681</v>
      </c>
      <c r="F111" s="167">
        <v>68.516100000000009</v>
      </c>
      <c r="G111" s="167">
        <v>0</v>
      </c>
      <c r="H111" s="167">
        <v>8.787700000000001</v>
      </c>
      <c r="I111" s="167">
        <v>28.957100000000004</v>
      </c>
      <c r="J111" s="167">
        <v>21.879600000000003</v>
      </c>
      <c r="K111" s="167">
        <v>5.9286000000000003</v>
      </c>
      <c r="L111" s="167">
        <v>9.0173999999999968</v>
      </c>
      <c r="M111" s="167">
        <v>246.21130000000002</v>
      </c>
      <c r="N111" s="167">
        <v>21.3081</v>
      </c>
      <c r="O111" s="167">
        <v>19.507400000000004</v>
      </c>
      <c r="P111" s="167">
        <v>46.228899999999982</v>
      </c>
      <c r="Q111" s="167">
        <v>27.661600000000004</v>
      </c>
      <c r="R111" s="167">
        <v>35.833300000000008</v>
      </c>
      <c r="S111" s="167">
        <v>35.673000000000009</v>
      </c>
    </row>
    <row r="112" spans="1:19" x14ac:dyDescent="0.25">
      <c r="A112" s="30" t="s">
        <v>199</v>
      </c>
      <c r="B112" s="167">
        <v>238.0291</v>
      </c>
      <c r="C112" s="167">
        <v>315.8886</v>
      </c>
      <c r="D112" s="167">
        <v>12.6005</v>
      </c>
      <c r="E112" s="167">
        <v>16.0824</v>
      </c>
      <c r="F112" s="167">
        <v>60.959499999999991</v>
      </c>
      <c r="G112" s="167">
        <v>1.23E-2</v>
      </c>
      <c r="H112" s="167">
        <v>8.2057999999999982</v>
      </c>
      <c r="I112" s="167">
        <v>12.761499999999998</v>
      </c>
      <c r="J112" s="167">
        <v>19.064700000000002</v>
      </c>
      <c r="K112" s="167">
        <v>5.6397000000000004</v>
      </c>
      <c r="L112" s="167">
        <v>9.0973000000000006</v>
      </c>
      <c r="M112" s="167">
        <v>241.39570000000001</v>
      </c>
      <c r="N112" s="167">
        <v>15.576500000000001</v>
      </c>
      <c r="O112" s="167">
        <v>15.263999999999998</v>
      </c>
      <c r="P112" s="167">
        <v>37.720700000000001</v>
      </c>
      <c r="Q112" s="167">
        <v>22.666800000000006</v>
      </c>
      <c r="R112" s="167">
        <v>24.849299999999999</v>
      </c>
      <c r="S112" s="167">
        <v>24.724099999999996</v>
      </c>
    </row>
    <row r="113" spans="1:19" x14ac:dyDescent="0.25">
      <c r="A113" s="30" t="s">
        <v>200</v>
      </c>
      <c r="B113" s="167">
        <v>213.57410000000002</v>
      </c>
      <c r="C113" s="167">
        <v>297.27570000000003</v>
      </c>
      <c r="D113" s="167">
        <v>18.517599999999998</v>
      </c>
      <c r="E113" s="167">
        <v>9.9787999999999979</v>
      </c>
      <c r="F113" s="167">
        <v>66.597499999999997</v>
      </c>
      <c r="G113" s="167">
        <v>7.7999999999999996E-3</v>
      </c>
      <c r="H113" s="167">
        <v>8.7629999999999981</v>
      </c>
      <c r="I113" s="167">
        <v>7.1094999999999997</v>
      </c>
      <c r="J113" s="167">
        <v>20.878299999999999</v>
      </c>
      <c r="K113" s="167">
        <v>5.2629999999999999</v>
      </c>
      <c r="L113" s="167">
        <v>7.969599999999998</v>
      </c>
      <c r="M113" s="167">
        <v>185.40519999999998</v>
      </c>
      <c r="N113" s="167">
        <v>16.108800000000002</v>
      </c>
      <c r="O113" s="167">
        <v>11.107000000000001</v>
      </c>
      <c r="P113" s="167">
        <v>40.309200000000004</v>
      </c>
      <c r="Q113" s="167">
        <v>21.390599999999999</v>
      </c>
      <c r="R113" s="167">
        <v>30.187299999999997</v>
      </c>
      <c r="S113" s="167">
        <v>29.959199999999999</v>
      </c>
    </row>
    <row r="114" spans="1:19" x14ac:dyDescent="0.25">
      <c r="A114" s="30" t="s">
        <v>201</v>
      </c>
      <c r="B114" s="167">
        <v>1431.9557</v>
      </c>
      <c r="C114" s="167">
        <v>1880.5821000000001</v>
      </c>
      <c r="D114" s="167">
        <v>157.1328</v>
      </c>
      <c r="E114" s="167">
        <v>102.55219999999998</v>
      </c>
      <c r="F114" s="167">
        <v>402.95069999999998</v>
      </c>
      <c r="G114" s="167">
        <v>0.48309999999999997</v>
      </c>
      <c r="H114" s="167">
        <v>53.099599999999995</v>
      </c>
      <c r="I114" s="167">
        <v>116.70799999999998</v>
      </c>
      <c r="J114" s="167">
        <v>130.33260000000001</v>
      </c>
      <c r="K114" s="167">
        <v>34.765500000000003</v>
      </c>
      <c r="L114" s="167">
        <v>58.951799999999992</v>
      </c>
      <c r="M114" s="167">
        <v>1088.3365000000001</v>
      </c>
      <c r="N114" s="167">
        <v>111.0223</v>
      </c>
      <c r="O114" s="167">
        <v>93.651800000000009</v>
      </c>
      <c r="P114" s="167">
        <v>266.14909999999998</v>
      </c>
      <c r="Q114" s="167">
        <v>151.113</v>
      </c>
      <c r="R114" s="167">
        <v>170.5727</v>
      </c>
      <c r="S114" s="167">
        <v>169.66170000000002</v>
      </c>
    </row>
    <row r="115" spans="1:19" x14ac:dyDescent="0.25">
      <c r="B115" s="31"/>
    </row>
    <row r="116" spans="1:19" x14ac:dyDescent="0.25">
      <c r="B116"/>
    </row>
    <row r="117" spans="1:19" x14ac:dyDescent="0.25">
      <c r="B117" s="31"/>
    </row>
    <row r="118" spans="1:19" x14ac:dyDescent="0.25">
      <c r="B118"/>
      <c r="C118"/>
    </row>
    <row r="119" spans="1:19" x14ac:dyDescent="0.25">
      <c r="B119"/>
      <c r="C119"/>
    </row>
    <row r="120" spans="1:19" x14ac:dyDescent="0.25">
      <c r="B120"/>
      <c r="C120"/>
    </row>
    <row r="121" spans="1:19" x14ac:dyDescent="0.25">
      <c r="B121"/>
      <c r="C121"/>
    </row>
    <row r="122" spans="1:19" x14ac:dyDescent="0.25">
      <c r="B122"/>
      <c r="C122"/>
    </row>
    <row r="123" spans="1:19" x14ac:dyDescent="0.25">
      <c r="B123"/>
      <c r="C123"/>
    </row>
    <row r="124" spans="1:19" x14ac:dyDescent="0.25">
      <c r="B124"/>
      <c r="C124"/>
    </row>
    <row r="125" spans="1:19" x14ac:dyDescent="0.25">
      <c r="B125"/>
      <c r="C125"/>
    </row>
    <row r="126" spans="1:19" x14ac:dyDescent="0.25">
      <c r="B126"/>
      <c r="C126"/>
    </row>
    <row r="127" spans="1:19" x14ac:dyDescent="0.25">
      <c r="B127"/>
      <c r="C127"/>
    </row>
    <row r="128" spans="1:19" x14ac:dyDescent="0.25">
      <c r="B128"/>
      <c r="C128"/>
    </row>
    <row r="129" spans="2:3" x14ac:dyDescent="0.25">
      <c r="B129"/>
      <c r="C129"/>
    </row>
    <row r="130" spans="2:3" x14ac:dyDescent="0.25">
      <c r="B130"/>
      <c r="C130"/>
    </row>
    <row r="131" spans="2:3" x14ac:dyDescent="0.25">
      <c r="B131"/>
      <c r="C131"/>
    </row>
    <row r="132" spans="2:3" x14ac:dyDescent="0.25">
      <c r="B132"/>
      <c r="C132"/>
    </row>
    <row r="133" spans="2:3" x14ac:dyDescent="0.25">
      <c r="B133"/>
      <c r="C133"/>
    </row>
    <row r="134" spans="2:3" x14ac:dyDescent="0.25">
      <c r="B134"/>
      <c r="C134"/>
    </row>
    <row r="135" spans="2:3" x14ac:dyDescent="0.25">
      <c r="B135"/>
      <c r="C135"/>
    </row>
    <row r="136" spans="2:3" x14ac:dyDescent="0.25">
      <c r="B136" s="31"/>
    </row>
    <row r="137" spans="2:3" x14ac:dyDescent="0.25">
      <c r="B137" s="31"/>
    </row>
    <row r="138" spans="2:3" x14ac:dyDescent="0.25">
      <c r="B138" s="3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04A0-6254-4D18-BE9F-623533FC1617}">
  <sheetPr filterMode="1"/>
  <dimension ref="A1:S190"/>
  <sheetViews>
    <sheetView workbookViewId="0"/>
    <sheetView topLeftCell="L1" workbookViewId="1">
      <selection activeCell="R1" sqref="R1:R1048576"/>
    </sheetView>
  </sheetViews>
  <sheetFormatPr defaultRowHeight="15" x14ac:dyDescent="0.25"/>
  <cols>
    <col min="1" max="1" width="31.5703125" bestFit="1" customWidth="1"/>
    <col min="2" max="2" width="30" bestFit="1" customWidth="1"/>
    <col min="3" max="3" width="29.85546875" bestFit="1" customWidth="1"/>
    <col min="4" max="5" width="43.85546875" bestFit="1" customWidth="1"/>
    <col min="6" max="6" width="50.7109375" bestFit="1" customWidth="1"/>
    <col min="7" max="7" width="31.7109375" bestFit="1" customWidth="1"/>
    <col min="8" max="8" width="45.42578125" bestFit="1" customWidth="1"/>
    <col min="9" max="9" width="45.140625" bestFit="1" customWidth="1"/>
    <col min="10" max="10" width="42.7109375" bestFit="1" customWidth="1"/>
    <col min="11" max="11" width="37.42578125" bestFit="1" customWidth="1"/>
    <col min="12" max="12" width="43.5703125" bestFit="1" customWidth="1"/>
    <col min="13" max="13" width="42.5703125" bestFit="1" customWidth="1"/>
    <col min="14" max="14" width="53.5703125" bestFit="1" customWidth="1"/>
    <col min="15" max="15" width="62.85546875" bestFit="1" customWidth="1"/>
    <col min="16" max="16" width="40.7109375" bestFit="1" customWidth="1"/>
    <col min="17" max="17" width="49.42578125" bestFit="1" customWidth="1"/>
    <col min="18" max="18" width="47.42578125" bestFit="1" customWidth="1"/>
    <col min="19" max="19" width="46.42578125" bestFit="1" customWidth="1"/>
  </cols>
  <sheetData>
    <row r="1" spans="1:19" x14ac:dyDescent="0.25">
      <c r="A1" t="s">
        <v>420</v>
      </c>
      <c r="B1" t="s">
        <v>421</v>
      </c>
      <c r="C1" t="s">
        <v>422</v>
      </c>
      <c r="D1" t="s">
        <v>423</v>
      </c>
      <c r="E1" t="s">
        <v>423</v>
      </c>
      <c r="F1" t="s">
        <v>424</v>
      </c>
      <c r="G1" t="s">
        <v>425</v>
      </c>
      <c r="H1" t="s">
        <v>426</v>
      </c>
      <c r="I1" t="s">
        <v>427</v>
      </c>
      <c r="J1" t="s">
        <v>428</v>
      </c>
      <c r="K1" t="s">
        <v>429</v>
      </c>
      <c r="L1" t="s">
        <v>430</v>
      </c>
      <c r="M1" t="s">
        <v>431</v>
      </c>
      <c r="N1" t="s">
        <v>432</v>
      </c>
      <c r="O1" t="s">
        <v>433</v>
      </c>
      <c r="P1" t="s">
        <v>434</v>
      </c>
      <c r="Q1" t="s">
        <v>435</v>
      </c>
      <c r="R1" t="s">
        <v>436</v>
      </c>
      <c r="S1" t="s">
        <v>437</v>
      </c>
    </row>
    <row r="2" spans="1:19" hidden="1" x14ac:dyDescent="0.25">
      <c r="A2" s="27">
        <v>44836</v>
      </c>
      <c r="B2">
        <v>0.55659999999999998</v>
      </c>
      <c r="C2">
        <v>0.7631</v>
      </c>
      <c r="D2">
        <v>7.5999999999999998E-2</v>
      </c>
      <c r="E2">
        <v>8.1100000000000005E-2</v>
      </c>
      <c r="F2">
        <v>0.31469999999999998</v>
      </c>
      <c r="G2">
        <v>0</v>
      </c>
      <c r="H2">
        <v>0</v>
      </c>
      <c r="I2">
        <v>2.0000000000000001E-4</v>
      </c>
      <c r="J2">
        <v>0</v>
      </c>
      <c r="K2">
        <v>0</v>
      </c>
      <c r="L2">
        <v>0</v>
      </c>
      <c r="M2">
        <v>0</v>
      </c>
      <c r="N2">
        <v>1.7600000000000001E-2</v>
      </c>
      <c r="O2">
        <v>0.14940000000000001</v>
      </c>
      <c r="P2">
        <v>0.20250000000000001</v>
      </c>
      <c r="Q2">
        <v>6.9999999999999999E-4</v>
      </c>
      <c r="R2">
        <v>0</v>
      </c>
      <c r="S2">
        <v>8.7800000000000003E-2</v>
      </c>
    </row>
    <row r="3" spans="1:19" x14ac:dyDescent="0.25">
      <c r="A3" s="27">
        <v>44837</v>
      </c>
      <c r="B3">
        <v>5.0403000000000002</v>
      </c>
      <c r="C3">
        <v>4.7366000000000001</v>
      </c>
      <c r="D3">
        <v>0.45829999999999999</v>
      </c>
      <c r="E3">
        <v>0.49170000000000003</v>
      </c>
      <c r="F3">
        <v>1.6709000000000001</v>
      </c>
      <c r="G3">
        <v>0</v>
      </c>
      <c r="H3">
        <v>0</v>
      </c>
      <c r="I3">
        <v>2.5000000000000001E-3</v>
      </c>
      <c r="J3">
        <v>0</v>
      </c>
      <c r="K3">
        <v>0.50090000000000001</v>
      </c>
      <c r="L3">
        <v>0</v>
      </c>
      <c r="M3">
        <v>0</v>
      </c>
      <c r="N3">
        <v>0.1825</v>
      </c>
      <c r="O3">
        <v>1.4080999999999999</v>
      </c>
      <c r="P3">
        <v>0.88090000000000002</v>
      </c>
      <c r="Q3">
        <v>0</v>
      </c>
      <c r="R3">
        <v>1.3444</v>
      </c>
      <c r="S3">
        <v>0.53149999999999997</v>
      </c>
    </row>
    <row r="4" spans="1:19" x14ac:dyDescent="0.25">
      <c r="A4" s="27">
        <v>44838</v>
      </c>
      <c r="B4">
        <v>3.5093000000000001</v>
      </c>
      <c r="C4">
        <v>4.2145999999999999</v>
      </c>
      <c r="D4">
        <v>0.45700000000000002</v>
      </c>
      <c r="E4">
        <v>0.48970000000000002</v>
      </c>
      <c r="F4">
        <v>1.6659999999999999</v>
      </c>
      <c r="G4">
        <v>0</v>
      </c>
      <c r="H4">
        <v>0</v>
      </c>
      <c r="I4">
        <v>2.3999999999999998E-3</v>
      </c>
      <c r="J4">
        <v>0</v>
      </c>
      <c r="K4">
        <v>0.12559999999999999</v>
      </c>
      <c r="L4">
        <v>0</v>
      </c>
      <c r="M4">
        <v>0</v>
      </c>
      <c r="N4">
        <v>0.1067</v>
      </c>
      <c r="O4">
        <v>0.54469999999999996</v>
      </c>
      <c r="P4">
        <v>0.81440000000000001</v>
      </c>
      <c r="Q4">
        <v>4.8999999999999998E-3</v>
      </c>
      <c r="R4">
        <v>0.6694</v>
      </c>
      <c r="S4">
        <v>0.54200000000000004</v>
      </c>
    </row>
    <row r="5" spans="1:19" x14ac:dyDescent="0.25">
      <c r="A5" s="27">
        <v>44839</v>
      </c>
      <c r="B5">
        <v>4.6612</v>
      </c>
      <c r="C5">
        <v>4.4531999999999998</v>
      </c>
      <c r="D5">
        <v>0.45369999999999999</v>
      </c>
      <c r="E5">
        <v>0.4874</v>
      </c>
      <c r="F5">
        <v>1.6149</v>
      </c>
      <c r="G5">
        <v>0</v>
      </c>
      <c r="H5">
        <v>0</v>
      </c>
      <c r="I5">
        <v>2.2000000000000001E-3</v>
      </c>
      <c r="J5">
        <v>0</v>
      </c>
      <c r="K5">
        <v>0.186</v>
      </c>
      <c r="L5">
        <v>0</v>
      </c>
      <c r="M5">
        <v>0</v>
      </c>
      <c r="N5">
        <v>0.107</v>
      </c>
      <c r="O5">
        <v>1.2995000000000001</v>
      </c>
      <c r="P5">
        <v>0.75800000000000001</v>
      </c>
      <c r="Q5">
        <v>0</v>
      </c>
      <c r="R5">
        <v>1.3480000000000001</v>
      </c>
      <c r="S5">
        <v>0.54200000000000004</v>
      </c>
    </row>
    <row r="6" spans="1:19" x14ac:dyDescent="0.25">
      <c r="A6" s="27">
        <v>44840</v>
      </c>
      <c r="B6">
        <v>4.1489000000000003</v>
      </c>
      <c r="C6">
        <v>3.387</v>
      </c>
      <c r="D6">
        <v>0.34229999999999999</v>
      </c>
      <c r="E6">
        <v>0.36899999999999999</v>
      </c>
      <c r="F6">
        <v>1.7969999999999999</v>
      </c>
      <c r="G6">
        <v>0</v>
      </c>
      <c r="H6">
        <v>0</v>
      </c>
      <c r="I6">
        <v>2.5999999999999999E-3</v>
      </c>
      <c r="J6">
        <v>0</v>
      </c>
      <c r="K6">
        <v>0.47749999999999998</v>
      </c>
      <c r="L6">
        <v>0</v>
      </c>
      <c r="M6">
        <v>0</v>
      </c>
      <c r="N6">
        <v>3.4200000000000001E-2</v>
      </c>
      <c r="O6">
        <v>1.0065999999999999</v>
      </c>
      <c r="P6">
        <v>0</v>
      </c>
      <c r="Q6">
        <v>0</v>
      </c>
      <c r="R6">
        <v>0.67900000000000005</v>
      </c>
      <c r="S6">
        <v>0.53090000000000004</v>
      </c>
    </row>
    <row r="7" spans="1:19" x14ac:dyDescent="0.25">
      <c r="A7" s="27">
        <v>44841</v>
      </c>
      <c r="B7">
        <v>4.7232000000000003</v>
      </c>
      <c r="C7">
        <v>3.7277999999999998</v>
      </c>
      <c r="D7">
        <v>0.29010000000000002</v>
      </c>
      <c r="E7">
        <v>0.31259999999999999</v>
      </c>
      <c r="F7">
        <v>1.8652</v>
      </c>
      <c r="G7">
        <v>0</v>
      </c>
      <c r="H7">
        <v>0</v>
      </c>
      <c r="I7">
        <v>2.3999999999999998E-3</v>
      </c>
      <c r="J7">
        <v>0</v>
      </c>
      <c r="K7">
        <v>0.53539999999999999</v>
      </c>
      <c r="L7">
        <v>0</v>
      </c>
      <c r="M7">
        <v>0</v>
      </c>
      <c r="N7">
        <v>3.4099999999999998E-2</v>
      </c>
      <c r="O7">
        <v>1.2332000000000001</v>
      </c>
      <c r="P7">
        <v>0</v>
      </c>
      <c r="Q7">
        <v>3.2000000000000002E-3</v>
      </c>
      <c r="R7">
        <v>1.3225</v>
      </c>
      <c r="S7">
        <v>0.53320000000000001</v>
      </c>
    </row>
    <row r="8" spans="1:19" x14ac:dyDescent="0.25">
      <c r="A8" s="27">
        <v>44842</v>
      </c>
      <c r="B8">
        <v>6.7736000000000001</v>
      </c>
      <c r="C8">
        <v>3.9906999999999999</v>
      </c>
      <c r="D8">
        <v>0.45979999999999999</v>
      </c>
      <c r="E8">
        <v>0.49530000000000002</v>
      </c>
      <c r="F8">
        <v>1.8902000000000001</v>
      </c>
      <c r="G8">
        <v>0</v>
      </c>
      <c r="H8">
        <v>0.115</v>
      </c>
      <c r="I8">
        <v>2.5999999999999999E-3</v>
      </c>
      <c r="J8">
        <v>0</v>
      </c>
      <c r="K8">
        <v>0.3175</v>
      </c>
      <c r="L8">
        <v>0</v>
      </c>
      <c r="M8">
        <v>0</v>
      </c>
      <c r="N8">
        <v>2.6700000000000002E-2</v>
      </c>
      <c r="O8">
        <v>3.0792000000000002</v>
      </c>
      <c r="P8">
        <v>0</v>
      </c>
      <c r="Q8">
        <v>0.27760000000000001</v>
      </c>
      <c r="R8">
        <v>1.2602</v>
      </c>
      <c r="S8">
        <v>0.55489999999999995</v>
      </c>
    </row>
    <row r="9" spans="1:19" x14ac:dyDescent="0.25">
      <c r="A9" s="27">
        <v>44843</v>
      </c>
      <c r="B9">
        <v>5.5963000000000003</v>
      </c>
      <c r="C9">
        <v>3.3509000000000002</v>
      </c>
      <c r="D9">
        <v>0.44180000000000003</v>
      </c>
      <c r="E9">
        <v>0.50570000000000004</v>
      </c>
      <c r="F9">
        <v>1.7033</v>
      </c>
      <c r="G9">
        <v>0</v>
      </c>
      <c r="H9">
        <v>0</v>
      </c>
      <c r="I9">
        <v>2.8E-3</v>
      </c>
      <c r="J9">
        <v>0</v>
      </c>
      <c r="K9">
        <v>0.94069999999999998</v>
      </c>
      <c r="L9">
        <v>0</v>
      </c>
      <c r="M9">
        <v>0</v>
      </c>
      <c r="N9">
        <v>3.2399999999999998E-2</v>
      </c>
      <c r="O9">
        <v>1.7556</v>
      </c>
      <c r="P9">
        <v>0</v>
      </c>
      <c r="Q9">
        <v>3.2599999999999997E-2</v>
      </c>
      <c r="R9">
        <v>0.60680000000000001</v>
      </c>
      <c r="S9">
        <v>0.59730000000000005</v>
      </c>
    </row>
    <row r="10" spans="1:19" x14ac:dyDescent="0.25">
      <c r="A10" s="27">
        <v>44844</v>
      </c>
      <c r="B10">
        <v>5.2599</v>
      </c>
      <c r="C10">
        <v>4.9939</v>
      </c>
      <c r="D10">
        <v>0.42809999999999998</v>
      </c>
      <c r="E10">
        <v>0.52</v>
      </c>
      <c r="F10">
        <v>1.7826</v>
      </c>
      <c r="G10">
        <v>0</v>
      </c>
      <c r="H10">
        <v>0</v>
      </c>
      <c r="I10">
        <v>3.5999999999999999E-3</v>
      </c>
      <c r="J10">
        <v>0</v>
      </c>
      <c r="K10">
        <v>0.5585</v>
      </c>
      <c r="L10">
        <v>0</v>
      </c>
      <c r="M10">
        <v>0</v>
      </c>
      <c r="N10">
        <v>0.79710000000000003</v>
      </c>
      <c r="O10">
        <v>0.71060000000000001</v>
      </c>
      <c r="P10">
        <v>0</v>
      </c>
      <c r="Q10">
        <v>0.86070000000000002</v>
      </c>
      <c r="R10">
        <v>1.2810999999999999</v>
      </c>
      <c r="S10">
        <v>0.56930000000000003</v>
      </c>
    </row>
    <row r="11" spans="1:19" x14ac:dyDescent="0.25">
      <c r="A11" s="27">
        <v>44845</v>
      </c>
      <c r="B11">
        <v>5.5265000000000004</v>
      </c>
      <c r="C11">
        <v>3.4049</v>
      </c>
      <c r="D11">
        <v>0.43</v>
      </c>
      <c r="E11">
        <v>0.52310000000000001</v>
      </c>
      <c r="F11">
        <v>1.734</v>
      </c>
      <c r="G11">
        <v>0</v>
      </c>
      <c r="H11">
        <v>0</v>
      </c>
      <c r="I11">
        <v>4.0000000000000001E-3</v>
      </c>
      <c r="J11">
        <v>0</v>
      </c>
      <c r="K11">
        <v>0.90810000000000002</v>
      </c>
      <c r="L11">
        <v>0</v>
      </c>
      <c r="M11">
        <v>0</v>
      </c>
      <c r="N11">
        <v>3.2500000000000001E-2</v>
      </c>
      <c r="O11">
        <v>0.60840000000000005</v>
      </c>
      <c r="P11">
        <v>0</v>
      </c>
      <c r="Q11">
        <v>1.1992</v>
      </c>
      <c r="R11">
        <v>0.66059999999999997</v>
      </c>
      <c r="S11">
        <v>0.56030000000000002</v>
      </c>
    </row>
    <row r="12" spans="1:19" x14ac:dyDescent="0.25">
      <c r="A12" s="27">
        <v>44846</v>
      </c>
      <c r="B12">
        <v>4.9524999999999997</v>
      </c>
      <c r="C12">
        <v>3.6067999999999998</v>
      </c>
      <c r="D12">
        <v>0.3231</v>
      </c>
      <c r="E12">
        <v>0.40770000000000001</v>
      </c>
      <c r="F12">
        <v>1.6911</v>
      </c>
      <c r="G12">
        <v>0</v>
      </c>
      <c r="H12">
        <v>0</v>
      </c>
      <c r="I12">
        <v>3.5999999999999999E-3</v>
      </c>
      <c r="J12">
        <v>0</v>
      </c>
      <c r="K12">
        <v>0.61739999999999995</v>
      </c>
      <c r="L12">
        <v>0</v>
      </c>
      <c r="M12">
        <v>0</v>
      </c>
      <c r="N12">
        <v>3.2399999999999998E-2</v>
      </c>
      <c r="O12">
        <v>0.98870000000000002</v>
      </c>
      <c r="P12">
        <v>0</v>
      </c>
      <c r="Q12">
        <v>0.30270000000000002</v>
      </c>
      <c r="R12">
        <v>1.3591</v>
      </c>
      <c r="S12">
        <v>0.56359999999999999</v>
      </c>
    </row>
    <row r="13" spans="1:19" x14ac:dyDescent="0.25">
      <c r="A13" s="27">
        <v>44847</v>
      </c>
      <c r="B13">
        <v>4.6295000000000002</v>
      </c>
      <c r="C13">
        <v>3.6461000000000001</v>
      </c>
      <c r="D13">
        <v>0.39729999999999999</v>
      </c>
      <c r="E13">
        <v>0.48759999999999998</v>
      </c>
      <c r="F13">
        <v>1.9474</v>
      </c>
      <c r="G13">
        <v>0</v>
      </c>
      <c r="H13">
        <v>0</v>
      </c>
      <c r="I13">
        <v>3.3999999999999998E-3</v>
      </c>
      <c r="J13">
        <v>0</v>
      </c>
      <c r="K13">
        <v>2.1499999999999998E-2</v>
      </c>
      <c r="L13">
        <v>0</v>
      </c>
      <c r="M13">
        <v>0</v>
      </c>
      <c r="N13">
        <v>3.2599999999999997E-2</v>
      </c>
      <c r="O13">
        <v>1.4106000000000001</v>
      </c>
      <c r="P13">
        <v>0</v>
      </c>
      <c r="Q13">
        <v>0.33250000000000002</v>
      </c>
      <c r="R13">
        <v>0.76739999999999997</v>
      </c>
      <c r="S13">
        <v>0.57820000000000005</v>
      </c>
    </row>
    <row r="14" spans="1:19" x14ac:dyDescent="0.25">
      <c r="A14" s="27">
        <v>44848</v>
      </c>
      <c r="B14">
        <v>5.1326999999999998</v>
      </c>
      <c r="C14">
        <v>3.8176999999999999</v>
      </c>
      <c r="D14">
        <v>0.4017</v>
      </c>
      <c r="E14">
        <v>0.49109999999999998</v>
      </c>
      <c r="F14">
        <v>1.9086000000000001</v>
      </c>
      <c r="G14">
        <v>0</v>
      </c>
      <c r="H14">
        <v>0</v>
      </c>
      <c r="I14">
        <v>3.3E-3</v>
      </c>
      <c r="J14">
        <v>0</v>
      </c>
      <c r="K14">
        <v>0.42170000000000002</v>
      </c>
      <c r="L14">
        <v>0</v>
      </c>
      <c r="M14">
        <v>0</v>
      </c>
      <c r="N14">
        <v>3.2399999999999998E-2</v>
      </c>
      <c r="O14">
        <v>1.9601</v>
      </c>
      <c r="P14">
        <v>0</v>
      </c>
      <c r="Q14">
        <v>0</v>
      </c>
      <c r="R14">
        <v>0.69299999999999995</v>
      </c>
      <c r="S14">
        <v>0.81940000000000002</v>
      </c>
    </row>
    <row r="15" spans="1:19" x14ac:dyDescent="0.25">
      <c r="A15" s="27">
        <v>44849</v>
      </c>
      <c r="B15">
        <v>4.6310000000000002</v>
      </c>
      <c r="C15">
        <v>3.8744000000000001</v>
      </c>
      <c r="D15">
        <v>0.36520000000000002</v>
      </c>
      <c r="E15">
        <v>0.45090000000000002</v>
      </c>
      <c r="F15">
        <v>1.9158999999999999</v>
      </c>
      <c r="G15">
        <v>0</v>
      </c>
      <c r="H15">
        <v>0</v>
      </c>
      <c r="I15">
        <v>3.5999999999999999E-3</v>
      </c>
      <c r="J15">
        <v>0</v>
      </c>
      <c r="K15">
        <v>0.93959999999999999</v>
      </c>
      <c r="L15">
        <v>0</v>
      </c>
      <c r="M15">
        <v>0</v>
      </c>
      <c r="N15">
        <v>3.2399999999999998E-2</v>
      </c>
      <c r="O15">
        <v>0.60209999999999997</v>
      </c>
      <c r="P15">
        <v>0</v>
      </c>
      <c r="Q15">
        <v>0</v>
      </c>
      <c r="R15">
        <v>1.3889</v>
      </c>
      <c r="S15">
        <v>0.55930000000000002</v>
      </c>
    </row>
    <row r="16" spans="1:19" x14ac:dyDescent="0.25">
      <c r="A16" s="27">
        <v>44850</v>
      </c>
      <c r="B16">
        <v>4.8491999999999997</v>
      </c>
      <c r="C16">
        <v>3.4933000000000001</v>
      </c>
      <c r="D16">
        <v>0.3926</v>
      </c>
      <c r="E16">
        <v>0.48020000000000002</v>
      </c>
      <c r="F16">
        <v>1.7867</v>
      </c>
      <c r="G16">
        <v>0</v>
      </c>
      <c r="H16">
        <v>0</v>
      </c>
      <c r="I16">
        <v>3.2000000000000002E-3</v>
      </c>
      <c r="J16">
        <v>0</v>
      </c>
      <c r="K16">
        <v>0.82869999999999999</v>
      </c>
      <c r="L16">
        <v>0</v>
      </c>
      <c r="M16">
        <v>0</v>
      </c>
      <c r="N16">
        <v>3.2199999999999999E-2</v>
      </c>
      <c r="O16">
        <v>0.72209999999999996</v>
      </c>
      <c r="P16">
        <v>0</v>
      </c>
      <c r="Q16">
        <v>0</v>
      </c>
      <c r="R16">
        <v>0.81389999999999996</v>
      </c>
      <c r="S16">
        <v>0.58709999999999996</v>
      </c>
    </row>
    <row r="17" spans="1:19" x14ac:dyDescent="0.25">
      <c r="A17" s="27">
        <v>44851</v>
      </c>
      <c r="B17">
        <v>5.3033000000000001</v>
      </c>
      <c r="C17">
        <v>3.5213000000000001</v>
      </c>
      <c r="D17">
        <v>0.42709999999999998</v>
      </c>
      <c r="E17">
        <v>0.52</v>
      </c>
      <c r="F17">
        <v>1.8204</v>
      </c>
      <c r="G17">
        <v>0</v>
      </c>
      <c r="H17">
        <v>0</v>
      </c>
      <c r="I17">
        <v>3.0999999999999999E-3</v>
      </c>
      <c r="J17">
        <v>0</v>
      </c>
      <c r="K17">
        <v>1E-4</v>
      </c>
      <c r="L17">
        <v>0</v>
      </c>
      <c r="M17">
        <v>0</v>
      </c>
      <c r="N17">
        <v>2.1999999999999999E-2</v>
      </c>
      <c r="O17">
        <v>2.1171000000000002</v>
      </c>
      <c r="P17">
        <v>0</v>
      </c>
      <c r="Q17">
        <v>4.5999999999999999E-3</v>
      </c>
      <c r="R17">
        <v>0.75839999999999996</v>
      </c>
      <c r="S17">
        <v>0.44390000000000002</v>
      </c>
    </row>
    <row r="18" spans="1:19" x14ac:dyDescent="0.25">
      <c r="A18" s="27">
        <v>44852</v>
      </c>
      <c r="B18">
        <v>6.8753000000000002</v>
      </c>
      <c r="C18">
        <v>3.6190000000000002</v>
      </c>
      <c r="D18">
        <v>0.4289</v>
      </c>
      <c r="E18">
        <v>0.52280000000000004</v>
      </c>
      <c r="F18">
        <v>1.8392999999999999</v>
      </c>
      <c r="G18">
        <v>0</v>
      </c>
      <c r="H18">
        <v>0</v>
      </c>
      <c r="I18">
        <v>3.2000000000000002E-3</v>
      </c>
      <c r="J18">
        <v>0</v>
      </c>
      <c r="K18">
        <v>0.56710000000000005</v>
      </c>
      <c r="L18">
        <v>0</v>
      </c>
      <c r="M18">
        <v>0</v>
      </c>
      <c r="N18">
        <v>3.5499999999999997E-2</v>
      </c>
      <c r="O18">
        <v>2.7012999999999998</v>
      </c>
      <c r="P18">
        <v>0</v>
      </c>
      <c r="Q18">
        <v>0</v>
      </c>
      <c r="R18">
        <v>0.70660000000000001</v>
      </c>
      <c r="S18">
        <v>0.45129999999999998</v>
      </c>
    </row>
    <row r="19" spans="1:19" x14ac:dyDescent="0.25">
      <c r="A19" s="27">
        <v>44853</v>
      </c>
      <c r="B19">
        <v>4.5621999999999998</v>
      </c>
      <c r="C19">
        <v>3.6143999999999998</v>
      </c>
      <c r="D19">
        <v>0.42820000000000003</v>
      </c>
      <c r="E19">
        <v>0.52100000000000002</v>
      </c>
      <c r="F19">
        <v>1.6305000000000001</v>
      </c>
      <c r="G19">
        <v>0</v>
      </c>
      <c r="H19">
        <v>0</v>
      </c>
      <c r="I19">
        <v>3.3E-3</v>
      </c>
      <c r="J19">
        <v>0</v>
      </c>
      <c r="K19">
        <v>0.89510000000000001</v>
      </c>
      <c r="L19">
        <v>0</v>
      </c>
      <c r="M19">
        <v>0</v>
      </c>
      <c r="N19">
        <v>3.2800000000000003E-2</v>
      </c>
      <c r="O19">
        <v>0.88590000000000002</v>
      </c>
      <c r="P19">
        <v>0</v>
      </c>
      <c r="Q19">
        <v>0.1328</v>
      </c>
      <c r="R19">
        <v>1.3212999999999999</v>
      </c>
      <c r="S19">
        <v>0.51459999999999995</v>
      </c>
    </row>
    <row r="20" spans="1:19" x14ac:dyDescent="0.25">
      <c r="A20" s="27">
        <v>44854</v>
      </c>
      <c r="B20">
        <v>4.6201999999999996</v>
      </c>
      <c r="C20">
        <v>3.4096000000000002</v>
      </c>
      <c r="D20">
        <v>0.4259</v>
      </c>
      <c r="E20">
        <v>0.51910000000000001</v>
      </c>
      <c r="F20">
        <v>1.7436</v>
      </c>
      <c r="G20">
        <v>0</v>
      </c>
      <c r="H20">
        <v>0</v>
      </c>
      <c r="I20">
        <v>3.0000000000000001E-3</v>
      </c>
      <c r="J20">
        <v>0</v>
      </c>
      <c r="K20">
        <v>0.66049999999999998</v>
      </c>
      <c r="L20">
        <v>0</v>
      </c>
      <c r="M20">
        <v>0</v>
      </c>
      <c r="N20">
        <v>3.2399999999999998E-2</v>
      </c>
      <c r="O20">
        <v>2.0343</v>
      </c>
      <c r="P20">
        <v>0</v>
      </c>
      <c r="Q20">
        <v>5.9999999999999995E-4</v>
      </c>
      <c r="R20">
        <v>0.68989999999999996</v>
      </c>
      <c r="S20">
        <v>0.55489999999999995</v>
      </c>
    </row>
    <row r="21" spans="1:19" x14ac:dyDescent="0.25">
      <c r="A21" s="27">
        <v>44855</v>
      </c>
      <c r="B21">
        <v>5.1193999999999997</v>
      </c>
      <c r="C21">
        <v>3.6421999999999999</v>
      </c>
      <c r="D21">
        <v>0.42699999999999999</v>
      </c>
      <c r="E21">
        <v>0.51939999999999997</v>
      </c>
      <c r="F21">
        <v>1.6293</v>
      </c>
      <c r="G21">
        <v>0</v>
      </c>
      <c r="H21">
        <v>0</v>
      </c>
      <c r="I21">
        <v>3.0999999999999999E-3</v>
      </c>
      <c r="J21">
        <v>0</v>
      </c>
      <c r="K21">
        <v>0.71030000000000004</v>
      </c>
      <c r="L21">
        <v>0</v>
      </c>
      <c r="M21">
        <v>0</v>
      </c>
      <c r="N21">
        <v>3.2599999999999997E-2</v>
      </c>
      <c r="O21">
        <v>2.0036</v>
      </c>
      <c r="P21">
        <v>0</v>
      </c>
      <c r="Q21">
        <v>3.3999999999999998E-3</v>
      </c>
      <c r="R21">
        <v>1.3742000000000001</v>
      </c>
      <c r="S21">
        <v>0.55369999999999997</v>
      </c>
    </row>
    <row r="22" spans="1:19" hidden="1" x14ac:dyDescent="0.25">
      <c r="A22" s="27">
        <v>44856</v>
      </c>
      <c r="B22">
        <v>3.2313999999999998</v>
      </c>
      <c r="C22">
        <v>2.9579</v>
      </c>
      <c r="D22">
        <v>0.38750000000000001</v>
      </c>
      <c r="E22">
        <v>0.47739999999999999</v>
      </c>
      <c r="F22">
        <v>1.6654</v>
      </c>
      <c r="G22">
        <v>0</v>
      </c>
      <c r="H22">
        <v>0</v>
      </c>
      <c r="I22">
        <v>3.5000000000000001E-3</v>
      </c>
      <c r="J22">
        <v>0</v>
      </c>
      <c r="K22">
        <v>0.7258</v>
      </c>
      <c r="L22">
        <v>0</v>
      </c>
      <c r="M22">
        <v>0</v>
      </c>
      <c r="N22">
        <v>3.27E-2</v>
      </c>
      <c r="O22">
        <v>0.94020000000000004</v>
      </c>
      <c r="P22">
        <v>0</v>
      </c>
      <c r="Q22">
        <v>1.4E-3</v>
      </c>
      <c r="R22">
        <v>0</v>
      </c>
      <c r="S22">
        <v>0.56289999999999996</v>
      </c>
    </row>
    <row r="23" spans="1:19" hidden="1" x14ac:dyDescent="0.25">
      <c r="A23" s="27">
        <v>44857</v>
      </c>
      <c r="B23">
        <v>2.2008999999999999</v>
      </c>
      <c r="C23">
        <v>3.0520999999999998</v>
      </c>
      <c r="D23">
        <v>0.42180000000000001</v>
      </c>
      <c r="E23">
        <v>0.51490000000000002</v>
      </c>
      <c r="F23">
        <v>1.7295</v>
      </c>
      <c r="G23">
        <v>0</v>
      </c>
      <c r="H23">
        <v>0</v>
      </c>
      <c r="I23">
        <v>2.7000000000000001E-3</v>
      </c>
      <c r="J23">
        <v>0</v>
      </c>
      <c r="K23">
        <v>3.3300000000000003E-2</v>
      </c>
      <c r="L23">
        <v>0</v>
      </c>
      <c r="M23">
        <v>0</v>
      </c>
      <c r="N23">
        <v>4.7699999999999999E-2</v>
      </c>
      <c r="O23">
        <v>0.58599999999999997</v>
      </c>
      <c r="P23">
        <v>0</v>
      </c>
      <c r="Q23">
        <v>0</v>
      </c>
      <c r="R23">
        <v>0</v>
      </c>
      <c r="S23">
        <v>0.5524</v>
      </c>
    </row>
    <row r="24" spans="1:19" hidden="1" x14ac:dyDescent="0.25">
      <c r="A24" s="27">
        <v>44858</v>
      </c>
      <c r="B24">
        <v>3.3706999999999998</v>
      </c>
      <c r="C24">
        <v>2.9910999999999999</v>
      </c>
      <c r="D24">
        <v>0.4244</v>
      </c>
      <c r="E24">
        <v>0.52090000000000003</v>
      </c>
      <c r="F24">
        <v>1.6751</v>
      </c>
      <c r="G24">
        <v>0</v>
      </c>
      <c r="H24">
        <v>0</v>
      </c>
      <c r="I24">
        <v>3.0000000000000001E-3</v>
      </c>
      <c r="J24">
        <v>0</v>
      </c>
      <c r="K24">
        <v>1E-4</v>
      </c>
      <c r="L24">
        <v>0</v>
      </c>
      <c r="M24">
        <v>0</v>
      </c>
      <c r="N24">
        <v>3.2500000000000001E-2</v>
      </c>
      <c r="O24">
        <v>1.7121999999999999</v>
      </c>
      <c r="P24">
        <v>0</v>
      </c>
      <c r="Q24">
        <v>7.5800000000000006E-2</v>
      </c>
      <c r="R24">
        <v>0</v>
      </c>
      <c r="S24">
        <v>0.55620000000000003</v>
      </c>
    </row>
    <row r="25" spans="1:19" hidden="1" x14ac:dyDescent="0.25">
      <c r="A25" s="27">
        <v>44859</v>
      </c>
      <c r="B25">
        <v>3.4255</v>
      </c>
      <c r="C25">
        <v>3.0758000000000001</v>
      </c>
      <c r="D25">
        <v>0.4219</v>
      </c>
      <c r="E25">
        <v>0.51949999999999996</v>
      </c>
      <c r="F25">
        <v>1.7645999999999999</v>
      </c>
      <c r="G25">
        <v>0</v>
      </c>
      <c r="H25">
        <v>0</v>
      </c>
      <c r="I25">
        <v>2.8999999999999998E-3</v>
      </c>
      <c r="J25">
        <v>0</v>
      </c>
      <c r="K25">
        <v>0.25840000000000002</v>
      </c>
      <c r="L25">
        <v>0</v>
      </c>
      <c r="M25">
        <v>0</v>
      </c>
      <c r="N25">
        <v>3.2399999999999998E-2</v>
      </c>
      <c r="O25">
        <v>1.6093</v>
      </c>
      <c r="P25">
        <v>0</v>
      </c>
      <c r="Q25">
        <v>5.9999999999999995E-4</v>
      </c>
      <c r="R25">
        <v>0</v>
      </c>
      <c r="S25">
        <v>0.55579999999999996</v>
      </c>
    </row>
    <row r="26" spans="1:19" hidden="1" x14ac:dyDescent="0.25">
      <c r="A26" s="27">
        <v>44860</v>
      </c>
      <c r="B26">
        <v>4.8152999999999997</v>
      </c>
      <c r="C26">
        <v>3.052</v>
      </c>
      <c r="D26">
        <v>0.38440000000000002</v>
      </c>
      <c r="E26">
        <v>0.48020000000000002</v>
      </c>
      <c r="F26">
        <v>1.7692000000000001</v>
      </c>
      <c r="G26">
        <v>0</v>
      </c>
      <c r="H26">
        <v>0</v>
      </c>
      <c r="I26">
        <v>3.0000000000000001E-3</v>
      </c>
      <c r="J26">
        <v>0</v>
      </c>
      <c r="K26">
        <v>0.2135</v>
      </c>
      <c r="L26">
        <v>0</v>
      </c>
      <c r="M26">
        <v>0</v>
      </c>
      <c r="N26">
        <v>3.2399999999999998E-2</v>
      </c>
      <c r="O26">
        <v>2.6932</v>
      </c>
      <c r="P26">
        <v>0</v>
      </c>
      <c r="Q26">
        <v>0</v>
      </c>
      <c r="R26">
        <v>0</v>
      </c>
      <c r="S26">
        <v>0.47289999999999999</v>
      </c>
    </row>
    <row r="27" spans="1:19" hidden="1" x14ac:dyDescent="0.25">
      <c r="A27" s="27">
        <v>44861</v>
      </c>
      <c r="B27">
        <v>3.2336</v>
      </c>
      <c r="C27">
        <v>3.1551</v>
      </c>
      <c r="D27">
        <v>0.42509999999999998</v>
      </c>
      <c r="E27">
        <v>0.52059999999999995</v>
      </c>
      <c r="F27">
        <v>1.8379000000000001</v>
      </c>
      <c r="G27">
        <v>0</v>
      </c>
      <c r="H27">
        <v>0</v>
      </c>
      <c r="I27">
        <v>3.2000000000000002E-3</v>
      </c>
      <c r="J27">
        <v>0</v>
      </c>
      <c r="K27">
        <v>0.9385</v>
      </c>
      <c r="L27">
        <v>0</v>
      </c>
      <c r="M27">
        <v>0</v>
      </c>
      <c r="N27">
        <v>3.2399999999999998E-2</v>
      </c>
      <c r="O27">
        <v>0.62790000000000001</v>
      </c>
      <c r="P27">
        <v>0</v>
      </c>
      <c r="Q27">
        <v>7.9399999999999998E-2</v>
      </c>
      <c r="R27">
        <v>0</v>
      </c>
      <c r="S27">
        <v>0.56569999999999998</v>
      </c>
    </row>
    <row r="28" spans="1:19" hidden="1" x14ac:dyDescent="0.25">
      <c r="A28" s="27">
        <v>44862</v>
      </c>
      <c r="B28">
        <v>4.8548999999999998</v>
      </c>
      <c r="C28">
        <v>3.0017999999999998</v>
      </c>
      <c r="D28">
        <v>0.42570000000000002</v>
      </c>
      <c r="E28">
        <v>0.52</v>
      </c>
      <c r="F28">
        <v>1.6754</v>
      </c>
      <c r="G28">
        <v>0</v>
      </c>
      <c r="H28">
        <v>0</v>
      </c>
      <c r="I28">
        <v>3.0999999999999999E-3</v>
      </c>
      <c r="J28">
        <v>0</v>
      </c>
      <c r="K28">
        <v>0.85540000000000005</v>
      </c>
      <c r="L28">
        <v>0</v>
      </c>
      <c r="M28">
        <v>0</v>
      </c>
      <c r="N28">
        <v>3.2500000000000001E-2</v>
      </c>
      <c r="O28">
        <v>2.4620000000000002</v>
      </c>
      <c r="P28">
        <v>0</v>
      </c>
      <c r="Q28">
        <v>2.0999999999999999E-3</v>
      </c>
      <c r="R28">
        <v>0</v>
      </c>
      <c r="S28">
        <v>0.55789999999999995</v>
      </c>
    </row>
    <row r="29" spans="1:19" hidden="1" x14ac:dyDescent="0.25">
      <c r="A29" s="27">
        <v>44863</v>
      </c>
      <c r="B29">
        <v>4.3170999999999999</v>
      </c>
      <c r="C29">
        <v>3.0354000000000001</v>
      </c>
      <c r="D29">
        <v>0.4249</v>
      </c>
      <c r="E29">
        <v>0.51670000000000005</v>
      </c>
      <c r="F29">
        <v>1.7079</v>
      </c>
      <c r="G29">
        <v>0</v>
      </c>
      <c r="H29">
        <v>0</v>
      </c>
      <c r="I29">
        <v>3.3999999999999998E-3</v>
      </c>
      <c r="J29">
        <v>0</v>
      </c>
      <c r="K29">
        <v>0.84130000000000005</v>
      </c>
      <c r="L29">
        <v>0</v>
      </c>
      <c r="M29">
        <v>0</v>
      </c>
      <c r="N29">
        <v>3.27E-2</v>
      </c>
      <c r="O29">
        <v>1.7863</v>
      </c>
      <c r="P29">
        <v>0</v>
      </c>
      <c r="Q29">
        <v>1.2999999999999999E-3</v>
      </c>
      <c r="R29">
        <v>0</v>
      </c>
      <c r="S29">
        <v>0.55910000000000004</v>
      </c>
    </row>
    <row r="30" spans="1:19" hidden="1" x14ac:dyDescent="0.25">
      <c r="A30" s="27">
        <v>44864</v>
      </c>
      <c r="B30">
        <v>4.1887999999999996</v>
      </c>
      <c r="C30">
        <v>2.9064000000000001</v>
      </c>
      <c r="D30">
        <v>0.42699999999999999</v>
      </c>
      <c r="E30">
        <v>0.51359999999999995</v>
      </c>
      <c r="F30">
        <v>1.5777000000000001</v>
      </c>
      <c r="G30">
        <v>0</v>
      </c>
      <c r="H30">
        <v>0</v>
      </c>
      <c r="I30">
        <v>5.0000000000000001E-3</v>
      </c>
      <c r="J30">
        <v>1E-4</v>
      </c>
      <c r="K30">
        <v>0.61560000000000004</v>
      </c>
      <c r="L30">
        <v>0</v>
      </c>
      <c r="M30">
        <v>0</v>
      </c>
      <c r="N30">
        <v>3.2500000000000001E-2</v>
      </c>
      <c r="O30">
        <v>1.7885</v>
      </c>
      <c r="P30">
        <v>0</v>
      </c>
      <c r="Q30">
        <v>8.0000000000000004E-4</v>
      </c>
      <c r="R30">
        <v>0</v>
      </c>
      <c r="S30">
        <v>0.55630000000000002</v>
      </c>
    </row>
    <row r="31" spans="1:19" hidden="1" x14ac:dyDescent="0.25">
      <c r="A31" s="27">
        <v>44865</v>
      </c>
      <c r="B31">
        <v>3.1440000000000001</v>
      </c>
      <c r="C31">
        <v>2.8780000000000001</v>
      </c>
      <c r="D31">
        <v>0.42770000000000002</v>
      </c>
      <c r="E31">
        <v>0.51570000000000005</v>
      </c>
      <c r="F31">
        <v>1.5503</v>
      </c>
      <c r="G31">
        <v>0</v>
      </c>
      <c r="H31">
        <v>0</v>
      </c>
      <c r="I31">
        <v>5.1000000000000004E-3</v>
      </c>
      <c r="J31">
        <v>1E-4</v>
      </c>
      <c r="K31">
        <v>0.77339999999999998</v>
      </c>
      <c r="L31">
        <v>0</v>
      </c>
      <c r="M31">
        <v>0</v>
      </c>
      <c r="N31">
        <v>3.2800000000000003E-2</v>
      </c>
      <c r="O31">
        <v>0.56979999999999997</v>
      </c>
      <c r="P31">
        <v>0</v>
      </c>
      <c r="Q31">
        <v>1E-3</v>
      </c>
      <c r="R31">
        <v>0</v>
      </c>
      <c r="S31">
        <v>0.55600000000000005</v>
      </c>
    </row>
    <row r="32" spans="1:19" hidden="1" x14ac:dyDescent="0.25">
      <c r="A32" s="27">
        <v>44866</v>
      </c>
      <c r="B32">
        <v>3.98</v>
      </c>
      <c r="C32">
        <v>2.9885999999999999</v>
      </c>
      <c r="D32">
        <v>0.42909999999999998</v>
      </c>
      <c r="E32">
        <v>0.51919999999999999</v>
      </c>
      <c r="F32">
        <v>1.6576</v>
      </c>
      <c r="G32">
        <v>0</v>
      </c>
      <c r="H32">
        <v>0</v>
      </c>
      <c r="I32">
        <v>5.0000000000000001E-3</v>
      </c>
      <c r="J32">
        <v>1E-4</v>
      </c>
      <c r="K32">
        <v>2.5100000000000001E-2</v>
      </c>
      <c r="L32">
        <v>0</v>
      </c>
      <c r="M32">
        <v>0</v>
      </c>
      <c r="N32">
        <v>3.27E-2</v>
      </c>
      <c r="O32">
        <v>1.8965000000000001</v>
      </c>
      <c r="P32">
        <v>0</v>
      </c>
      <c r="Q32">
        <v>1.9099999999999999E-2</v>
      </c>
      <c r="R32">
        <v>0</v>
      </c>
      <c r="S32">
        <v>0.50660000000000005</v>
      </c>
    </row>
    <row r="33" spans="1:19" hidden="1" x14ac:dyDescent="0.25">
      <c r="A33" s="27">
        <v>44867</v>
      </c>
      <c r="B33">
        <v>5.1654</v>
      </c>
      <c r="C33">
        <v>2.9445999999999999</v>
      </c>
      <c r="D33">
        <v>0.37709999999999999</v>
      </c>
      <c r="E33">
        <v>0.4627</v>
      </c>
      <c r="F33">
        <v>1.6597</v>
      </c>
      <c r="G33">
        <v>0</v>
      </c>
      <c r="H33">
        <v>0</v>
      </c>
      <c r="I33">
        <v>5.4000000000000003E-3</v>
      </c>
      <c r="J33">
        <v>1E-4</v>
      </c>
      <c r="K33">
        <v>0.89949999999999997</v>
      </c>
      <c r="L33">
        <v>0</v>
      </c>
      <c r="M33">
        <v>0</v>
      </c>
      <c r="N33">
        <v>3.2599999999999997E-2</v>
      </c>
      <c r="O33">
        <v>2.5226999999999999</v>
      </c>
      <c r="P33">
        <v>0</v>
      </c>
      <c r="Q33">
        <v>0</v>
      </c>
      <c r="R33">
        <v>0</v>
      </c>
      <c r="S33">
        <v>0.55520000000000003</v>
      </c>
    </row>
    <row r="34" spans="1:19" hidden="1" x14ac:dyDescent="0.25">
      <c r="A34" s="27">
        <v>44868</v>
      </c>
      <c r="B34">
        <v>4.5380000000000003</v>
      </c>
      <c r="C34">
        <v>3.2843</v>
      </c>
      <c r="D34">
        <v>0.43149999999999999</v>
      </c>
      <c r="E34">
        <v>0.52239999999999998</v>
      </c>
      <c r="F34">
        <v>1.7567999999999999</v>
      </c>
      <c r="G34">
        <v>0</v>
      </c>
      <c r="H34">
        <v>0</v>
      </c>
      <c r="I34">
        <v>5.7999999999999996E-3</v>
      </c>
      <c r="J34">
        <v>1E-4</v>
      </c>
      <c r="K34">
        <v>0.78180000000000005</v>
      </c>
      <c r="L34">
        <v>0</v>
      </c>
      <c r="M34">
        <v>0</v>
      </c>
      <c r="N34">
        <v>3.2599999999999997E-2</v>
      </c>
      <c r="O34">
        <v>1.2830999999999999</v>
      </c>
      <c r="P34">
        <v>0</v>
      </c>
      <c r="Q34">
        <v>0.5393</v>
      </c>
      <c r="R34">
        <v>0</v>
      </c>
      <c r="S34">
        <v>0.80830000000000002</v>
      </c>
    </row>
    <row r="35" spans="1:19" hidden="1" x14ac:dyDescent="0.25">
      <c r="A35" s="27">
        <v>44869</v>
      </c>
      <c r="B35">
        <v>3.2595999999999998</v>
      </c>
      <c r="C35">
        <v>2.9129999999999998</v>
      </c>
      <c r="D35">
        <v>0.34599999999999997</v>
      </c>
      <c r="E35">
        <v>0.42830000000000001</v>
      </c>
      <c r="F35">
        <v>1.6624000000000001</v>
      </c>
      <c r="G35">
        <v>0</v>
      </c>
      <c r="H35">
        <v>0</v>
      </c>
      <c r="I35">
        <v>5.1999999999999998E-3</v>
      </c>
      <c r="J35">
        <v>1E-4</v>
      </c>
      <c r="K35">
        <v>0.5151</v>
      </c>
      <c r="L35">
        <v>0</v>
      </c>
      <c r="M35">
        <v>0</v>
      </c>
      <c r="N35">
        <v>3.2800000000000003E-2</v>
      </c>
      <c r="O35">
        <v>0.99099999999999999</v>
      </c>
      <c r="P35">
        <v>0</v>
      </c>
      <c r="Q35">
        <v>3.5499999999999997E-2</v>
      </c>
      <c r="R35">
        <v>0</v>
      </c>
      <c r="S35">
        <v>0.55600000000000005</v>
      </c>
    </row>
    <row r="36" spans="1:19" hidden="1" x14ac:dyDescent="0.25">
      <c r="A36" s="27">
        <v>44870</v>
      </c>
      <c r="B36">
        <v>2.6665999999999999</v>
      </c>
      <c r="C36">
        <v>2.8443000000000001</v>
      </c>
      <c r="D36">
        <v>0.20949999999999999</v>
      </c>
      <c r="E36">
        <v>0.27789999999999998</v>
      </c>
      <c r="F36">
        <v>1.7251000000000001</v>
      </c>
      <c r="G36">
        <v>0</v>
      </c>
      <c r="H36">
        <v>0</v>
      </c>
      <c r="I36">
        <v>5.4000000000000003E-3</v>
      </c>
      <c r="J36">
        <v>1E-4</v>
      </c>
      <c r="K36">
        <v>0.49780000000000002</v>
      </c>
      <c r="L36">
        <v>0</v>
      </c>
      <c r="M36">
        <v>0</v>
      </c>
      <c r="N36">
        <v>3.2500000000000001E-2</v>
      </c>
      <c r="O36">
        <v>0.57509999999999994</v>
      </c>
      <c r="P36">
        <v>0</v>
      </c>
      <c r="Q36">
        <v>0</v>
      </c>
      <c r="R36">
        <v>0</v>
      </c>
      <c r="S36">
        <v>0.55200000000000005</v>
      </c>
    </row>
    <row r="37" spans="1:19" hidden="1" x14ac:dyDescent="0.25">
      <c r="A37" s="27">
        <v>44871</v>
      </c>
      <c r="B37">
        <v>2.319</v>
      </c>
      <c r="C37">
        <v>2.8906999999999998</v>
      </c>
      <c r="D37">
        <v>0</v>
      </c>
      <c r="E37">
        <v>5.1499999999999997E-2</v>
      </c>
      <c r="F37">
        <v>1.9337</v>
      </c>
      <c r="G37">
        <v>0</v>
      </c>
      <c r="H37">
        <v>0</v>
      </c>
      <c r="I37">
        <v>5.4000000000000003E-3</v>
      </c>
      <c r="J37">
        <v>1E-4</v>
      </c>
      <c r="K37">
        <v>0.26669999999999999</v>
      </c>
      <c r="L37">
        <v>0</v>
      </c>
      <c r="M37">
        <v>0</v>
      </c>
      <c r="N37">
        <v>3.2300000000000002E-2</v>
      </c>
      <c r="O37">
        <v>0.59730000000000005</v>
      </c>
      <c r="P37">
        <v>0</v>
      </c>
      <c r="Q37">
        <v>0</v>
      </c>
      <c r="R37">
        <v>0</v>
      </c>
      <c r="S37">
        <v>0.57169999999999999</v>
      </c>
    </row>
    <row r="38" spans="1:19" hidden="1" x14ac:dyDescent="0.25">
      <c r="A38" s="27">
        <v>44872</v>
      </c>
      <c r="B38">
        <v>2.6215999999999999</v>
      </c>
      <c r="C38">
        <v>2.9289999999999998</v>
      </c>
      <c r="D38">
        <v>9.9000000000000005E-2</v>
      </c>
      <c r="E38">
        <v>0.158</v>
      </c>
      <c r="F38">
        <v>1.9117999999999999</v>
      </c>
      <c r="G38">
        <v>0</v>
      </c>
      <c r="H38">
        <v>0</v>
      </c>
      <c r="I38">
        <v>5.3E-3</v>
      </c>
      <c r="J38">
        <v>1E-4</v>
      </c>
      <c r="K38">
        <v>0.55710000000000004</v>
      </c>
      <c r="L38">
        <v>0</v>
      </c>
      <c r="M38">
        <v>0</v>
      </c>
      <c r="N38">
        <v>3.2399999999999998E-2</v>
      </c>
      <c r="O38">
        <v>0.57399999999999995</v>
      </c>
      <c r="P38">
        <v>0</v>
      </c>
      <c r="Q38">
        <v>0</v>
      </c>
      <c r="R38">
        <v>0</v>
      </c>
      <c r="S38">
        <v>0.55130000000000001</v>
      </c>
    </row>
    <row r="39" spans="1:19" hidden="1" x14ac:dyDescent="0.25">
      <c r="A39" s="27">
        <v>44873</v>
      </c>
      <c r="B39">
        <v>3.9295</v>
      </c>
      <c r="C39">
        <v>3.3197000000000001</v>
      </c>
      <c r="D39">
        <v>0.42980000000000002</v>
      </c>
      <c r="E39">
        <v>0.51659999999999995</v>
      </c>
      <c r="F39">
        <v>1.8352999999999999</v>
      </c>
      <c r="G39">
        <v>0</v>
      </c>
      <c r="H39">
        <v>0</v>
      </c>
      <c r="I39">
        <v>5.1999999999999998E-3</v>
      </c>
      <c r="J39">
        <v>1E-4</v>
      </c>
      <c r="K39">
        <v>0.72550000000000003</v>
      </c>
      <c r="L39">
        <v>0</v>
      </c>
      <c r="M39">
        <v>0</v>
      </c>
      <c r="N39">
        <v>4.4600000000000001E-2</v>
      </c>
      <c r="O39">
        <v>0.57250000000000001</v>
      </c>
      <c r="P39">
        <v>0</v>
      </c>
      <c r="Q39">
        <v>0.7581</v>
      </c>
      <c r="R39">
        <v>0</v>
      </c>
      <c r="S39">
        <v>0.55759999999999998</v>
      </c>
    </row>
    <row r="40" spans="1:19" hidden="1" x14ac:dyDescent="0.25">
      <c r="A40" s="27">
        <v>44874</v>
      </c>
      <c r="B40">
        <v>10.571400000000001</v>
      </c>
      <c r="C40">
        <v>7.3</v>
      </c>
      <c r="D40">
        <v>3.3792</v>
      </c>
      <c r="E40">
        <v>3.3456999999999999</v>
      </c>
      <c r="F40">
        <v>1.8385</v>
      </c>
      <c r="G40">
        <v>0</v>
      </c>
      <c r="H40">
        <v>0</v>
      </c>
      <c r="I40">
        <v>2.24E-2</v>
      </c>
      <c r="J40">
        <v>5.2299999999999999E-2</v>
      </c>
      <c r="K40">
        <v>0.77449999999999997</v>
      </c>
      <c r="L40">
        <v>0</v>
      </c>
      <c r="M40">
        <v>0</v>
      </c>
      <c r="N40">
        <v>2.3900000000000001E-2</v>
      </c>
      <c r="O40">
        <v>2.4453</v>
      </c>
      <c r="P40">
        <v>0</v>
      </c>
      <c r="Q40">
        <v>0.67059999999999997</v>
      </c>
      <c r="R40">
        <v>1.8465</v>
      </c>
      <c r="S40">
        <v>0.44600000000000001</v>
      </c>
    </row>
    <row r="41" spans="1:19" hidden="1" x14ac:dyDescent="0.25">
      <c r="A41" s="27">
        <v>44875</v>
      </c>
      <c r="B41">
        <v>10.1394</v>
      </c>
      <c r="C41">
        <v>5.9419000000000004</v>
      </c>
      <c r="D41">
        <v>2.3723000000000001</v>
      </c>
      <c r="E41">
        <v>2.3266</v>
      </c>
      <c r="F41">
        <v>1.9645999999999999</v>
      </c>
      <c r="G41">
        <v>0</v>
      </c>
      <c r="H41">
        <v>0</v>
      </c>
      <c r="I41">
        <v>3.2000000000000002E-3</v>
      </c>
      <c r="J41">
        <v>0</v>
      </c>
      <c r="K41">
        <v>0.88460000000000005</v>
      </c>
      <c r="L41">
        <v>0</v>
      </c>
      <c r="M41">
        <v>0</v>
      </c>
      <c r="N41">
        <v>2.3800000000000002E-2</v>
      </c>
      <c r="O41">
        <v>3.2442000000000002</v>
      </c>
      <c r="P41">
        <v>1E-4</v>
      </c>
      <c r="Q41">
        <v>0.57889999999999997</v>
      </c>
      <c r="R41">
        <v>0</v>
      </c>
      <c r="S41">
        <v>0.44690000000000002</v>
      </c>
    </row>
    <row r="42" spans="1:19" hidden="1" x14ac:dyDescent="0.25">
      <c r="A42" s="27">
        <v>44876</v>
      </c>
      <c r="B42">
        <v>8.2908000000000008</v>
      </c>
      <c r="C42">
        <v>3.8578999999999999</v>
      </c>
      <c r="D42">
        <v>0.60240000000000005</v>
      </c>
      <c r="E42">
        <v>0.68500000000000005</v>
      </c>
      <c r="F42">
        <v>1.9678</v>
      </c>
      <c r="G42">
        <v>2.9999999999999997E-4</v>
      </c>
      <c r="H42">
        <v>0</v>
      </c>
      <c r="I42">
        <v>2.3E-3</v>
      </c>
      <c r="J42">
        <v>7.9799999999999996E-2</v>
      </c>
      <c r="K42">
        <v>0.28620000000000001</v>
      </c>
      <c r="L42">
        <v>0</v>
      </c>
      <c r="M42">
        <v>0</v>
      </c>
      <c r="N42">
        <v>2.3800000000000002E-2</v>
      </c>
      <c r="O42">
        <v>3.4089</v>
      </c>
      <c r="P42">
        <v>0</v>
      </c>
      <c r="Q42">
        <v>1.3143</v>
      </c>
      <c r="R42">
        <v>0</v>
      </c>
      <c r="S42">
        <v>0.55959999999999999</v>
      </c>
    </row>
    <row r="43" spans="1:19" x14ac:dyDescent="0.25">
      <c r="A43" s="27">
        <v>44877</v>
      </c>
      <c r="B43">
        <v>7.9997999999999996</v>
      </c>
      <c r="C43">
        <v>3.5598000000000001</v>
      </c>
      <c r="D43">
        <v>0.20899999999999999</v>
      </c>
      <c r="E43">
        <v>0.32779999999999998</v>
      </c>
      <c r="F43">
        <v>2.0386000000000002</v>
      </c>
      <c r="G43">
        <v>2.9999999999999997E-4</v>
      </c>
      <c r="H43">
        <v>0</v>
      </c>
      <c r="I43">
        <v>2.7000000000000001E-3</v>
      </c>
      <c r="J43">
        <v>0</v>
      </c>
      <c r="K43">
        <v>0.69550000000000001</v>
      </c>
      <c r="L43">
        <v>0</v>
      </c>
      <c r="M43">
        <v>0</v>
      </c>
      <c r="N43">
        <v>2.3900000000000001E-2</v>
      </c>
      <c r="O43">
        <v>3.508</v>
      </c>
      <c r="P43">
        <v>0</v>
      </c>
      <c r="Q43">
        <v>0.81659999999999999</v>
      </c>
      <c r="R43">
        <v>0.75329999999999997</v>
      </c>
      <c r="S43">
        <v>0.55420000000000003</v>
      </c>
    </row>
    <row r="44" spans="1:19" hidden="1" x14ac:dyDescent="0.25">
      <c r="A44" s="27">
        <v>44878</v>
      </c>
      <c r="B44">
        <v>8.5916999999999994</v>
      </c>
      <c r="C44">
        <v>4.4473000000000003</v>
      </c>
      <c r="D44">
        <v>0.51829999999999998</v>
      </c>
      <c r="E44">
        <v>0.59609999999999996</v>
      </c>
      <c r="F44">
        <v>1.8782000000000001</v>
      </c>
      <c r="G44">
        <v>2.9999999999999997E-4</v>
      </c>
      <c r="H44">
        <v>0</v>
      </c>
      <c r="I44">
        <v>1.1999999999999999E-3</v>
      </c>
      <c r="J44">
        <v>2.8899999999999999E-2</v>
      </c>
      <c r="K44">
        <v>1E-4</v>
      </c>
      <c r="L44">
        <v>0</v>
      </c>
      <c r="M44">
        <v>0</v>
      </c>
      <c r="N44">
        <v>2.2800000000000001E-2</v>
      </c>
      <c r="O44">
        <v>3.4554999999999998</v>
      </c>
      <c r="P44">
        <v>0</v>
      </c>
      <c r="Q44">
        <v>1.0874999999999999</v>
      </c>
      <c r="R44">
        <v>2.0891000000000002</v>
      </c>
      <c r="S44">
        <v>0.55379999999999996</v>
      </c>
    </row>
    <row r="45" spans="1:19" hidden="1" x14ac:dyDescent="0.25">
      <c r="A45" s="27">
        <v>44879</v>
      </c>
      <c r="B45">
        <v>9.0732999999999997</v>
      </c>
      <c r="C45">
        <v>4.3710000000000004</v>
      </c>
      <c r="D45">
        <v>0.5202</v>
      </c>
      <c r="E45">
        <v>0.59899999999999998</v>
      </c>
      <c r="F45">
        <v>1.7527999999999999</v>
      </c>
      <c r="G45">
        <v>2.0000000000000001E-4</v>
      </c>
      <c r="H45">
        <v>0</v>
      </c>
      <c r="I45">
        <v>1.4E-3</v>
      </c>
      <c r="J45">
        <v>0</v>
      </c>
      <c r="K45">
        <v>0.89380000000000004</v>
      </c>
      <c r="L45">
        <v>0</v>
      </c>
      <c r="M45">
        <v>0</v>
      </c>
      <c r="N45">
        <v>2.41E-2</v>
      </c>
      <c r="O45">
        <v>3.1419000000000001</v>
      </c>
      <c r="P45">
        <v>1E-4</v>
      </c>
      <c r="Q45">
        <v>0.98470000000000002</v>
      </c>
      <c r="R45">
        <v>2.4083999999999999</v>
      </c>
      <c r="S45">
        <v>0.55489999999999995</v>
      </c>
    </row>
    <row r="46" spans="1:19" x14ac:dyDescent="0.25">
      <c r="A46" s="27">
        <v>44880</v>
      </c>
      <c r="B46">
        <v>11.205</v>
      </c>
      <c r="C46">
        <v>6.7298</v>
      </c>
      <c r="D46">
        <v>3.7976000000000001</v>
      </c>
      <c r="E46">
        <v>3.7271000000000001</v>
      </c>
      <c r="F46">
        <v>1.4302999999999999</v>
      </c>
      <c r="G46">
        <v>2.9999999999999997E-4</v>
      </c>
      <c r="H46">
        <v>0</v>
      </c>
      <c r="I46">
        <v>1.4E-3</v>
      </c>
      <c r="J46">
        <v>0</v>
      </c>
      <c r="K46">
        <v>0.57589999999999997</v>
      </c>
      <c r="L46">
        <v>0</v>
      </c>
      <c r="M46">
        <v>0</v>
      </c>
      <c r="N46">
        <v>2.3599999999999999E-2</v>
      </c>
      <c r="O46">
        <v>3.2704</v>
      </c>
      <c r="P46">
        <v>0</v>
      </c>
      <c r="Q46">
        <v>0.83050000000000002</v>
      </c>
      <c r="R46">
        <v>0.84409999999999996</v>
      </c>
      <c r="S46">
        <v>0.55810000000000004</v>
      </c>
    </row>
    <row r="47" spans="1:19" hidden="1" x14ac:dyDescent="0.25">
      <c r="A47" s="27">
        <v>44881</v>
      </c>
      <c r="B47">
        <v>10.6555</v>
      </c>
      <c r="C47">
        <v>8.2462</v>
      </c>
      <c r="D47">
        <v>3.4315000000000002</v>
      </c>
      <c r="E47">
        <v>3.4014000000000002</v>
      </c>
      <c r="F47">
        <v>1.7238</v>
      </c>
      <c r="G47">
        <v>1E-4</v>
      </c>
      <c r="H47">
        <v>0</v>
      </c>
      <c r="I47">
        <v>1.1999999999999999E-3</v>
      </c>
      <c r="J47">
        <v>0.1129</v>
      </c>
      <c r="K47">
        <v>1E-4</v>
      </c>
      <c r="L47">
        <v>0</v>
      </c>
      <c r="M47">
        <v>0</v>
      </c>
      <c r="N47">
        <v>2.5499999999999998E-2</v>
      </c>
      <c r="O47">
        <v>3.5118999999999998</v>
      </c>
      <c r="P47">
        <v>0</v>
      </c>
      <c r="Q47">
        <v>0.1391</v>
      </c>
      <c r="R47">
        <v>2.7825000000000002</v>
      </c>
      <c r="S47">
        <v>0.61250000000000004</v>
      </c>
    </row>
    <row r="48" spans="1:19" hidden="1" x14ac:dyDescent="0.25">
      <c r="A48" s="27">
        <v>44882</v>
      </c>
      <c r="B48">
        <v>10.505000000000001</v>
      </c>
      <c r="C48">
        <v>7.2408999999999999</v>
      </c>
      <c r="D48">
        <v>1.3658999999999999</v>
      </c>
      <c r="E48">
        <v>1.4052</v>
      </c>
      <c r="F48">
        <v>1.7487999999999999</v>
      </c>
      <c r="G48">
        <v>1E-4</v>
      </c>
      <c r="H48">
        <v>0</v>
      </c>
      <c r="I48">
        <v>1.2999999999999999E-3</v>
      </c>
      <c r="J48">
        <v>3.8699999999999998E-2</v>
      </c>
      <c r="K48">
        <v>0.56220000000000003</v>
      </c>
      <c r="L48">
        <v>0</v>
      </c>
      <c r="M48">
        <v>0</v>
      </c>
      <c r="N48">
        <v>2.5600000000000001E-2</v>
      </c>
      <c r="O48">
        <v>3.5629</v>
      </c>
      <c r="P48">
        <v>0.24279999999999999</v>
      </c>
      <c r="Q48">
        <v>0.3992</v>
      </c>
      <c r="R48">
        <v>4.7304000000000004</v>
      </c>
      <c r="S48">
        <v>0.55889999999999995</v>
      </c>
    </row>
    <row r="49" spans="1:19" x14ac:dyDescent="0.25">
      <c r="A49" s="27">
        <v>44883</v>
      </c>
      <c r="B49">
        <v>10.0181</v>
      </c>
      <c r="C49">
        <v>6.2095000000000002</v>
      </c>
      <c r="D49">
        <v>2.4066000000000001</v>
      </c>
      <c r="E49">
        <v>2.3988</v>
      </c>
      <c r="F49">
        <v>1.5401</v>
      </c>
      <c r="G49">
        <v>2.0000000000000001E-4</v>
      </c>
      <c r="H49">
        <v>0</v>
      </c>
      <c r="I49">
        <v>1.2999999999999999E-3</v>
      </c>
      <c r="J49">
        <v>0.122</v>
      </c>
      <c r="K49">
        <v>0.77149999999999996</v>
      </c>
      <c r="L49">
        <v>3.8E-3</v>
      </c>
      <c r="M49">
        <v>0</v>
      </c>
      <c r="N49">
        <v>2.81E-2</v>
      </c>
      <c r="O49">
        <v>3.4194</v>
      </c>
      <c r="P49">
        <v>1.0200000000000001E-2</v>
      </c>
      <c r="Q49">
        <v>0.56859999999999999</v>
      </c>
      <c r="R49">
        <v>1.2541</v>
      </c>
      <c r="S49">
        <v>0.55789999999999995</v>
      </c>
    </row>
    <row r="50" spans="1:19" x14ac:dyDescent="0.25">
      <c r="A50" s="27">
        <v>44884</v>
      </c>
      <c r="B50">
        <v>10.2179</v>
      </c>
      <c r="C50">
        <v>6.7336</v>
      </c>
      <c r="D50">
        <v>3.2381000000000002</v>
      </c>
      <c r="E50">
        <v>3.1869999999999998</v>
      </c>
      <c r="F50">
        <v>1.5794999999999999</v>
      </c>
      <c r="G50">
        <v>1E-4</v>
      </c>
      <c r="H50">
        <v>0</v>
      </c>
      <c r="I50">
        <v>1.4E-3</v>
      </c>
      <c r="J50">
        <v>0</v>
      </c>
      <c r="K50">
        <v>0.80800000000000005</v>
      </c>
      <c r="L50">
        <v>2.9999999999999997E-4</v>
      </c>
      <c r="M50">
        <v>0</v>
      </c>
      <c r="N50">
        <v>3.3500000000000002E-2</v>
      </c>
      <c r="O50">
        <v>3.2281</v>
      </c>
      <c r="P50">
        <v>5.4000000000000003E-3</v>
      </c>
      <c r="Q50">
        <v>0.5323</v>
      </c>
      <c r="R50">
        <v>0.82499999999999996</v>
      </c>
      <c r="S50">
        <v>0.55689999999999995</v>
      </c>
    </row>
    <row r="51" spans="1:19" hidden="1" x14ac:dyDescent="0.25">
      <c r="A51" s="27">
        <v>44885</v>
      </c>
      <c r="B51">
        <v>11.117599999999999</v>
      </c>
      <c r="C51">
        <v>7.7706</v>
      </c>
      <c r="D51">
        <v>4.5018000000000002</v>
      </c>
      <c r="E51">
        <v>4.3841000000000001</v>
      </c>
      <c r="F51">
        <v>1.5709</v>
      </c>
      <c r="G51">
        <v>1E-4</v>
      </c>
      <c r="H51">
        <v>0</v>
      </c>
      <c r="I51">
        <v>1.1999999999999999E-3</v>
      </c>
      <c r="J51">
        <v>0.127</v>
      </c>
      <c r="K51">
        <v>0.76800000000000002</v>
      </c>
      <c r="L51">
        <v>4.0000000000000002E-4</v>
      </c>
      <c r="M51">
        <v>0</v>
      </c>
      <c r="N51">
        <v>3.3500000000000002E-2</v>
      </c>
      <c r="O51">
        <v>2.7370000000000001</v>
      </c>
      <c r="P51">
        <v>7.3000000000000001E-3</v>
      </c>
      <c r="Q51">
        <v>6.0400000000000002E-2</v>
      </c>
      <c r="R51">
        <v>0</v>
      </c>
      <c r="S51">
        <v>0.55669999999999997</v>
      </c>
    </row>
    <row r="52" spans="1:19" hidden="1" x14ac:dyDescent="0.25">
      <c r="A52" s="27">
        <v>44886</v>
      </c>
      <c r="B52">
        <v>10.3093</v>
      </c>
      <c r="C52">
        <v>9.2646999999999995</v>
      </c>
      <c r="D52">
        <v>6.0942999999999996</v>
      </c>
      <c r="E52">
        <v>5.8933</v>
      </c>
      <c r="F52">
        <v>1.5497000000000001</v>
      </c>
      <c r="G52">
        <v>0</v>
      </c>
      <c r="H52">
        <v>0</v>
      </c>
      <c r="I52">
        <v>1.2999999999999999E-3</v>
      </c>
      <c r="J52">
        <v>8.0500000000000002E-2</v>
      </c>
      <c r="K52">
        <v>0.78129999999999999</v>
      </c>
      <c r="L52">
        <v>2.9999999999999997E-4</v>
      </c>
      <c r="M52">
        <v>0</v>
      </c>
      <c r="N52">
        <v>3.3700000000000001E-2</v>
      </c>
      <c r="O52">
        <v>1.1467000000000001</v>
      </c>
      <c r="P52">
        <v>0</v>
      </c>
      <c r="Q52">
        <v>0.15</v>
      </c>
      <c r="R52">
        <v>0</v>
      </c>
      <c r="S52">
        <v>0.55820000000000003</v>
      </c>
    </row>
    <row r="53" spans="1:19" hidden="1" x14ac:dyDescent="0.25">
      <c r="A53" s="27">
        <v>44887</v>
      </c>
      <c r="B53">
        <v>10.151199999999999</v>
      </c>
      <c r="C53">
        <v>7.4241999999999999</v>
      </c>
      <c r="D53">
        <v>3.6126</v>
      </c>
      <c r="E53">
        <v>3.5428000000000002</v>
      </c>
      <c r="F53">
        <v>1.4742</v>
      </c>
      <c r="G53">
        <v>1E-4</v>
      </c>
      <c r="H53">
        <v>0</v>
      </c>
      <c r="I53">
        <v>1.8E-3</v>
      </c>
      <c r="J53">
        <v>0</v>
      </c>
      <c r="K53">
        <v>0.79920000000000002</v>
      </c>
      <c r="L53">
        <v>0</v>
      </c>
      <c r="M53">
        <v>0</v>
      </c>
      <c r="N53">
        <v>3.3599999999999998E-2</v>
      </c>
      <c r="O53">
        <v>2.7646999999999999</v>
      </c>
      <c r="P53">
        <v>0</v>
      </c>
      <c r="Q53">
        <v>0.40570000000000001</v>
      </c>
      <c r="R53">
        <v>1.5444</v>
      </c>
      <c r="S53">
        <v>0.5575</v>
      </c>
    </row>
    <row r="54" spans="1:19" x14ac:dyDescent="0.25">
      <c r="A54" s="27">
        <v>44888</v>
      </c>
      <c r="B54">
        <v>6.9443000000000001</v>
      </c>
      <c r="C54">
        <v>5.5595999999999997</v>
      </c>
      <c r="D54">
        <v>2.0691000000000002</v>
      </c>
      <c r="E54">
        <v>2.0815000000000001</v>
      </c>
      <c r="F54">
        <v>1.5502</v>
      </c>
      <c r="G54">
        <v>1E-4</v>
      </c>
      <c r="H54">
        <v>0</v>
      </c>
      <c r="I54">
        <v>3.0999999999999999E-3</v>
      </c>
      <c r="J54">
        <v>0</v>
      </c>
      <c r="K54">
        <v>0.63980000000000004</v>
      </c>
      <c r="L54">
        <v>0</v>
      </c>
      <c r="M54">
        <v>0</v>
      </c>
      <c r="N54">
        <v>3.39E-2</v>
      </c>
      <c r="O54">
        <v>1.6285000000000001</v>
      </c>
      <c r="P54">
        <v>0</v>
      </c>
      <c r="Q54">
        <v>0.36649999999999999</v>
      </c>
      <c r="R54">
        <v>0.73080000000000001</v>
      </c>
      <c r="S54">
        <v>0.55769999999999997</v>
      </c>
    </row>
    <row r="55" spans="1:19" x14ac:dyDescent="0.25">
      <c r="A55" s="27">
        <v>44889</v>
      </c>
      <c r="B55">
        <v>7.1463000000000001</v>
      </c>
      <c r="C55">
        <v>7.2386999999999997</v>
      </c>
      <c r="D55">
        <v>3.7136</v>
      </c>
      <c r="E55">
        <v>3.6385000000000001</v>
      </c>
      <c r="F55">
        <v>1.6080000000000001</v>
      </c>
      <c r="G55">
        <v>0</v>
      </c>
      <c r="H55">
        <v>0</v>
      </c>
      <c r="I55">
        <v>3.2000000000000002E-3</v>
      </c>
      <c r="J55">
        <v>0</v>
      </c>
      <c r="K55">
        <v>0.75660000000000005</v>
      </c>
      <c r="L55">
        <v>0</v>
      </c>
      <c r="M55">
        <v>0</v>
      </c>
      <c r="N55">
        <v>3.4000000000000002E-2</v>
      </c>
      <c r="O55">
        <v>0.63239999999999996</v>
      </c>
      <c r="P55">
        <v>0</v>
      </c>
      <c r="Q55">
        <v>1E-4</v>
      </c>
      <c r="R55">
        <v>0.69979999999999998</v>
      </c>
      <c r="S55">
        <v>0.56140000000000001</v>
      </c>
    </row>
    <row r="56" spans="1:19" x14ac:dyDescent="0.25">
      <c r="A56" s="27">
        <v>44890</v>
      </c>
      <c r="B56">
        <v>8.0409000000000006</v>
      </c>
      <c r="C56">
        <v>5.3993000000000002</v>
      </c>
      <c r="D56">
        <v>1.8443000000000001</v>
      </c>
      <c r="E56">
        <v>1.8693</v>
      </c>
      <c r="F56">
        <v>1.581</v>
      </c>
      <c r="G56">
        <v>2.0000000000000001E-4</v>
      </c>
      <c r="H56">
        <v>0</v>
      </c>
      <c r="I56">
        <v>2.8E-3</v>
      </c>
      <c r="J56">
        <v>0</v>
      </c>
      <c r="K56">
        <v>1E-4</v>
      </c>
      <c r="L56">
        <v>0</v>
      </c>
      <c r="M56">
        <v>0</v>
      </c>
      <c r="N56">
        <v>3.39E-2</v>
      </c>
      <c r="O56">
        <v>2.6059000000000001</v>
      </c>
      <c r="P56">
        <v>0</v>
      </c>
      <c r="Q56">
        <v>1.1438999999999999</v>
      </c>
      <c r="R56">
        <v>0.80720000000000003</v>
      </c>
      <c r="S56">
        <v>0.55920000000000003</v>
      </c>
    </row>
    <row r="57" spans="1:19" x14ac:dyDescent="0.25">
      <c r="A57" s="27">
        <v>44891</v>
      </c>
      <c r="B57">
        <v>7.8262</v>
      </c>
      <c r="C57">
        <v>5.7404999999999999</v>
      </c>
      <c r="D57">
        <v>2.2159</v>
      </c>
      <c r="E57">
        <v>2.2179000000000002</v>
      </c>
      <c r="F57">
        <v>1.5931</v>
      </c>
      <c r="G57">
        <v>1E-4</v>
      </c>
      <c r="H57">
        <v>0</v>
      </c>
      <c r="I57">
        <v>3.0999999999999999E-3</v>
      </c>
      <c r="J57">
        <v>0</v>
      </c>
      <c r="K57">
        <v>0.83899999999999997</v>
      </c>
      <c r="L57">
        <v>0</v>
      </c>
      <c r="M57">
        <v>0</v>
      </c>
      <c r="N57">
        <v>3.49E-2</v>
      </c>
      <c r="O57">
        <v>2.3372000000000002</v>
      </c>
      <c r="P57">
        <v>0</v>
      </c>
      <c r="Q57">
        <v>0.24929999999999999</v>
      </c>
      <c r="R57">
        <v>0.72160000000000002</v>
      </c>
      <c r="S57">
        <v>0.55420000000000003</v>
      </c>
    </row>
    <row r="58" spans="1:19" x14ac:dyDescent="0.25">
      <c r="A58" s="27">
        <v>44892</v>
      </c>
      <c r="B58">
        <v>5.4696999999999996</v>
      </c>
      <c r="C58">
        <v>6.2237999999999998</v>
      </c>
      <c r="D58">
        <v>2.3862999999999999</v>
      </c>
      <c r="E58">
        <v>2.3864999999999998</v>
      </c>
      <c r="F58">
        <v>1.5949</v>
      </c>
      <c r="G58">
        <v>0</v>
      </c>
      <c r="H58">
        <v>0</v>
      </c>
      <c r="I58">
        <v>3.0999999999999999E-3</v>
      </c>
      <c r="J58">
        <v>0</v>
      </c>
      <c r="K58">
        <v>3.8300000000000001E-2</v>
      </c>
      <c r="L58">
        <v>0</v>
      </c>
      <c r="M58">
        <v>0</v>
      </c>
      <c r="N58">
        <v>3.3700000000000001E-2</v>
      </c>
      <c r="O58">
        <v>0.60019999999999996</v>
      </c>
      <c r="P58">
        <v>0</v>
      </c>
      <c r="Q58">
        <v>0</v>
      </c>
      <c r="R58">
        <v>1.3668</v>
      </c>
      <c r="S58">
        <v>0.57189999999999996</v>
      </c>
    </row>
    <row r="59" spans="1:19" x14ac:dyDescent="0.25">
      <c r="A59" s="27">
        <v>44893</v>
      </c>
      <c r="B59">
        <v>6.7988</v>
      </c>
      <c r="C59">
        <v>5.0172999999999996</v>
      </c>
      <c r="D59">
        <v>1.474</v>
      </c>
      <c r="E59">
        <v>1.516</v>
      </c>
      <c r="F59">
        <v>1.6526000000000001</v>
      </c>
      <c r="G59">
        <v>1E-4</v>
      </c>
      <c r="H59">
        <v>0</v>
      </c>
      <c r="I59">
        <v>3.0000000000000001E-3</v>
      </c>
      <c r="J59">
        <v>0</v>
      </c>
      <c r="K59">
        <v>0.45910000000000001</v>
      </c>
      <c r="L59">
        <v>0</v>
      </c>
      <c r="M59">
        <v>0</v>
      </c>
      <c r="N59">
        <v>3.3599999999999998E-2</v>
      </c>
      <c r="O59">
        <v>2.1701999999999999</v>
      </c>
      <c r="P59">
        <v>0</v>
      </c>
      <c r="Q59">
        <v>0.47720000000000001</v>
      </c>
      <c r="R59">
        <v>0.66359999999999997</v>
      </c>
      <c r="S59">
        <v>0.55400000000000005</v>
      </c>
    </row>
    <row r="60" spans="1:19" x14ac:dyDescent="0.25">
      <c r="A60" s="27">
        <v>44894</v>
      </c>
      <c r="B60">
        <v>10.027699999999999</v>
      </c>
      <c r="C60">
        <v>7.4103000000000003</v>
      </c>
      <c r="D60">
        <v>3.5804999999999998</v>
      </c>
      <c r="E60">
        <v>3.5112000000000001</v>
      </c>
      <c r="F60">
        <v>1.5865</v>
      </c>
      <c r="G60">
        <v>2.9999999999999997E-4</v>
      </c>
      <c r="H60">
        <v>0</v>
      </c>
      <c r="I60">
        <v>2.8E-3</v>
      </c>
      <c r="J60">
        <v>5.4999999999999997E-3</v>
      </c>
      <c r="K60">
        <v>0.22739999999999999</v>
      </c>
      <c r="L60">
        <v>0</v>
      </c>
      <c r="M60">
        <v>0</v>
      </c>
      <c r="N60">
        <v>3.3599999999999998E-2</v>
      </c>
      <c r="O60">
        <v>3.1686999999999999</v>
      </c>
      <c r="P60">
        <v>0</v>
      </c>
      <c r="Q60">
        <v>0.2319</v>
      </c>
      <c r="R60">
        <v>1.3553999999999999</v>
      </c>
      <c r="S60">
        <v>0.55559999999999998</v>
      </c>
    </row>
    <row r="61" spans="1:19" x14ac:dyDescent="0.25">
      <c r="A61" s="27">
        <v>44895</v>
      </c>
      <c r="B61">
        <v>6.1946000000000003</v>
      </c>
      <c r="C61">
        <v>5.6365999999999996</v>
      </c>
      <c r="D61">
        <v>2.2677999999999998</v>
      </c>
      <c r="E61">
        <v>2.2728999999999999</v>
      </c>
      <c r="F61">
        <v>1.4430000000000001</v>
      </c>
      <c r="G61">
        <v>0</v>
      </c>
      <c r="H61">
        <v>0</v>
      </c>
      <c r="I61">
        <v>2.7000000000000001E-3</v>
      </c>
      <c r="J61">
        <v>0</v>
      </c>
      <c r="K61">
        <v>1E-4</v>
      </c>
      <c r="L61">
        <v>0</v>
      </c>
      <c r="M61">
        <v>0</v>
      </c>
      <c r="N61">
        <v>3.3700000000000001E-2</v>
      </c>
      <c r="O61">
        <v>1.2206999999999999</v>
      </c>
      <c r="P61">
        <v>0</v>
      </c>
      <c r="Q61">
        <v>0.42070000000000002</v>
      </c>
      <c r="R61">
        <v>0.64900000000000002</v>
      </c>
      <c r="S61">
        <v>0.63619999999999999</v>
      </c>
    </row>
    <row r="62" spans="1:19" x14ac:dyDescent="0.25">
      <c r="A62" s="27">
        <v>44896</v>
      </c>
      <c r="B62">
        <v>7.6726999999999999</v>
      </c>
      <c r="C62">
        <v>7.2622</v>
      </c>
      <c r="D62">
        <v>3.2999000000000001</v>
      </c>
      <c r="E62">
        <v>3.2406999999999999</v>
      </c>
      <c r="F62">
        <v>1.6679999999999999</v>
      </c>
      <c r="G62">
        <v>1E-4</v>
      </c>
      <c r="H62">
        <v>0</v>
      </c>
      <c r="I62">
        <v>2.8E-3</v>
      </c>
      <c r="J62">
        <v>0</v>
      </c>
      <c r="K62">
        <v>0.53290000000000004</v>
      </c>
      <c r="L62">
        <v>0</v>
      </c>
      <c r="M62">
        <v>0</v>
      </c>
      <c r="N62">
        <v>3.3700000000000001E-2</v>
      </c>
      <c r="O62">
        <v>0.77690000000000003</v>
      </c>
      <c r="P62">
        <v>0</v>
      </c>
      <c r="Q62">
        <v>0.16320000000000001</v>
      </c>
      <c r="R62">
        <v>1.3778999999999999</v>
      </c>
      <c r="S62">
        <v>0.48070000000000002</v>
      </c>
    </row>
    <row r="63" spans="1:19" x14ac:dyDescent="0.25">
      <c r="A63" s="27">
        <v>44897</v>
      </c>
      <c r="B63">
        <v>9.5053999999999998</v>
      </c>
      <c r="C63">
        <v>8.2704000000000004</v>
      </c>
      <c r="D63">
        <v>4.4927999999999999</v>
      </c>
      <c r="E63">
        <v>4.3735999999999997</v>
      </c>
      <c r="F63">
        <v>1.5618000000000001</v>
      </c>
      <c r="G63">
        <v>2.0000000000000001E-4</v>
      </c>
      <c r="H63">
        <v>0</v>
      </c>
      <c r="I63">
        <v>3.0999999999999999E-3</v>
      </c>
      <c r="J63">
        <v>0</v>
      </c>
      <c r="K63">
        <v>0.8014</v>
      </c>
      <c r="L63">
        <v>0</v>
      </c>
      <c r="M63">
        <v>0</v>
      </c>
      <c r="N63">
        <v>3.39E-2</v>
      </c>
      <c r="O63">
        <v>1.5621</v>
      </c>
      <c r="P63">
        <v>0</v>
      </c>
      <c r="Q63">
        <v>7.6E-3</v>
      </c>
      <c r="R63">
        <v>1.3281000000000001</v>
      </c>
      <c r="S63">
        <v>0.51549999999999996</v>
      </c>
    </row>
    <row r="64" spans="1:19" x14ac:dyDescent="0.25">
      <c r="A64" s="27">
        <v>44898</v>
      </c>
      <c r="B64">
        <v>8.1527999999999992</v>
      </c>
      <c r="C64">
        <v>5.5587</v>
      </c>
      <c r="D64">
        <v>2.0348999999999999</v>
      </c>
      <c r="E64">
        <v>2.044</v>
      </c>
      <c r="F64">
        <v>1.6175999999999999</v>
      </c>
      <c r="G64">
        <v>2.9999999999999997E-4</v>
      </c>
      <c r="H64">
        <v>0</v>
      </c>
      <c r="I64">
        <v>2.8E-3</v>
      </c>
      <c r="J64">
        <v>0</v>
      </c>
      <c r="K64">
        <v>1E-4</v>
      </c>
      <c r="L64">
        <v>0</v>
      </c>
      <c r="M64">
        <v>0</v>
      </c>
      <c r="N64">
        <v>3.3599999999999998E-2</v>
      </c>
      <c r="O64">
        <v>3.226</v>
      </c>
      <c r="P64">
        <v>0</v>
      </c>
      <c r="Q64">
        <v>0.41299999999999998</v>
      </c>
      <c r="R64">
        <v>0.65210000000000001</v>
      </c>
      <c r="S64">
        <v>0.56720000000000004</v>
      </c>
    </row>
    <row r="65" spans="1:19" x14ac:dyDescent="0.25">
      <c r="A65" s="27">
        <v>44899</v>
      </c>
      <c r="B65">
        <v>6.9123000000000001</v>
      </c>
      <c r="C65">
        <v>6.6841999999999997</v>
      </c>
      <c r="D65">
        <v>2.8801999999999999</v>
      </c>
      <c r="E65">
        <v>2.8397999999999999</v>
      </c>
      <c r="F65">
        <v>1.5648</v>
      </c>
      <c r="G65">
        <v>0</v>
      </c>
      <c r="H65">
        <v>0</v>
      </c>
      <c r="I65">
        <v>3.0000000000000001E-3</v>
      </c>
      <c r="J65">
        <v>0</v>
      </c>
      <c r="K65">
        <v>0.57399999999999995</v>
      </c>
      <c r="L65">
        <v>0</v>
      </c>
      <c r="M65">
        <v>0</v>
      </c>
      <c r="N65">
        <v>3.3700000000000001E-2</v>
      </c>
      <c r="O65">
        <v>1.0569999999999999</v>
      </c>
      <c r="P65">
        <v>0</v>
      </c>
      <c r="Q65">
        <v>0</v>
      </c>
      <c r="R65">
        <v>1.3226</v>
      </c>
      <c r="S65">
        <v>0.55300000000000005</v>
      </c>
    </row>
    <row r="66" spans="1:19" x14ac:dyDescent="0.25">
      <c r="A66" s="27">
        <v>44900</v>
      </c>
      <c r="B66">
        <v>7.8587999999999996</v>
      </c>
      <c r="C66">
        <v>7.7718999999999996</v>
      </c>
      <c r="D66">
        <v>4.3587999999999996</v>
      </c>
      <c r="E66">
        <v>4.2438000000000002</v>
      </c>
      <c r="F66">
        <v>1.5157</v>
      </c>
      <c r="G66">
        <v>0</v>
      </c>
      <c r="H66">
        <v>0</v>
      </c>
      <c r="I66">
        <v>3.0000000000000001E-3</v>
      </c>
      <c r="J66">
        <v>0</v>
      </c>
      <c r="K66">
        <v>0.7</v>
      </c>
      <c r="L66">
        <v>0</v>
      </c>
      <c r="M66">
        <v>0</v>
      </c>
      <c r="N66">
        <v>3.39E-2</v>
      </c>
      <c r="O66">
        <v>0.56789999999999996</v>
      </c>
      <c r="P66">
        <v>0</v>
      </c>
      <c r="Q66">
        <v>6.1000000000000004E-3</v>
      </c>
      <c r="R66">
        <v>0.70040000000000002</v>
      </c>
      <c r="S66">
        <v>0.48780000000000001</v>
      </c>
    </row>
    <row r="67" spans="1:19" x14ac:dyDescent="0.25">
      <c r="A67" s="27">
        <v>44901</v>
      </c>
      <c r="B67">
        <v>8.8094999999999999</v>
      </c>
      <c r="C67">
        <v>6.5808</v>
      </c>
      <c r="D67">
        <v>2.6854</v>
      </c>
      <c r="E67">
        <v>2.6600999999999999</v>
      </c>
      <c r="F67">
        <v>1.6196999999999999</v>
      </c>
      <c r="G67">
        <v>1E-4</v>
      </c>
      <c r="H67">
        <v>0</v>
      </c>
      <c r="I67">
        <v>2.8999999999999998E-3</v>
      </c>
      <c r="J67">
        <v>0</v>
      </c>
      <c r="K67">
        <v>0.1071</v>
      </c>
      <c r="L67">
        <v>0</v>
      </c>
      <c r="M67">
        <v>0</v>
      </c>
      <c r="N67">
        <v>5.7099999999999998E-2</v>
      </c>
      <c r="O67">
        <v>2.7492000000000001</v>
      </c>
      <c r="P67">
        <v>0</v>
      </c>
      <c r="Q67">
        <v>0.4995</v>
      </c>
      <c r="R67">
        <v>1.3824000000000001</v>
      </c>
      <c r="S67">
        <v>0.55389999999999995</v>
      </c>
    </row>
    <row r="68" spans="1:19" x14ac:dyDescent="0.25">
      <c r="A68" s="27">
        <v>44902</v>
      </c>
      <c r="B68">
        <v>6.6553000000000004</v>
      </c>
      <c r="C68">
        <v>4.8941999999999997</v>
      </c>
      <c r="D68">
        <v>1.4731000000000001</v>
      </c>
      <c r="E68">
        <v>1.5074000000000001</v>
      </c>
      <c r="F68">
        <v>1.5731999999999999</v>
      </c>
      <c r="G68">
        <v>1E-4</v>
      </c>
      <c r="H68">
        <v>0</v>
      </c>
      <c r="I68">
        <v>2.8999999999999998E-3</v>
      </c>
      <c r="J68">
        <v>0</v>
      </c>
      <c r="K68">
        <v>1E-4</v>
      </c>
      <c r="L68">
        <v>0</v>
      </c>
      <c r="M68">
        <v>0</v>
      </c>
      <c r="N68">
        <v>3.3599999999999998E-2</v>
      </c>
      <c r="O68">
        <v>2.2256999999999998</v>
      </c>
      <c r="P68">
        <v>0</v>
      </c>
      <c r="Q68">
        <v>0.45100000000000001</v>
      </c>
      <c r="R68">
        <v>0.68610000000000004</v>
      </c>
      <c r="S68">
        <v>0.75660000000000005</v>
      </c>
    </row>
    <row r="69" spans="1:19" x14ac:dyDescent="0.25">
      <c r="A69" s="27">
        <v>44903</v>
      </c>
      <c r="B69">
        <v>4.9016000000000002</v>
      </c>
      <c r="C69">
        <v>4.5030000000000001</v>
      </c>
      <c r="D69">
        <v>1.1927000000000001</v>
      </c>
      <c r="E69">
        <v>1.2371000000000001</v>
      </c>
      <c r="F69">
        <v>1.6420999999999999</v>
      </c>
      <c r="G69">
        <v>0</v>
      </c>
      <c r="H69">
        <v>0</v>
      </c>
      <c r="I69">
        <v>2.5000000000000001E-3</v>
      </c>
      <c r="J69">
        <v>0</v>
      </c>
      <c r="K69">
        <v>0.85670000000000002</v>
      </c>
      <c r="L69">
        <v>0</v>
      </c>
      <c r="M69">
        <v>0</v>
      </c>
      <c r="N69">
        <v>3.3700000000000001E-2</v>
      </c>
      <c r="O69">
        <v>0.73699999999999999</v>
      </c>
      <c r="P69">
        <v>0</v>
      </c>
      <c r="Q69">
        <v>8.1699999999999995E-2</v>
      </c>
      <c r="R69">
        <v>1.365</v>
      </c>
      <c r="S69">
        <v>0.56030000000000002</v>
      </c>
    </row>
    <row r="70" spans="1:19" x14ac:dyDescent="0.25">
      <c r="A70" s="27">
        <v>44904</v>
      </c>
      <c r="B70">
        <v>8.4727999999999994</v>
      </c>
      <c r="C70">
        <v>6.8456000000000001</v>
      </c>
      <c r="D70">
        <v>3.5844</v>
      </c>
      <c r="E70">
        <v>3.5091999999999999</v>
      </c>
      <c r="F70">
        <v>1.5422</v>
      </c>
      <c r="G70">
        <v>2.0000000000000001E-4</v>
      </c>
      <c r="H70">
        <v>0</v>
      </c>
      <c r="I70">
        <v>2.7000000000000001E-3</v>
      </c>
      <c r="J70">
        <v>0</v>
      </c>
      <c r="K70">
        <v>0.78180000000000005</v>
      </c>
      <c r="L70">
        <v>0</v>
      </c>
      <c r="M70">
        <v>0</v>
      </c>
      <c r="N70">
        <v>3.3700000000000001E-2</v>
      </c>
      <c r="O70">
        <v>2.0602</v>
      </c>
      <c r="P70">
        <v>0</v>
      </c>
      <c r="Q70">
        <v>2.0000000000000001E-4</v>
      </c>
      <c r="R70">
        <v>1.3755999999999999</v>
      </c>
      <c r="S70">
        <v>0.55400000000000005</v>
      </c>
    </row>
    <row r="71" spans="1:19" x14ac:dyDescent="0.25">
      <c r="A71" s="27">
        <v>44905</v>
      </c>
      <c r="B71">
        <v>8.9667999999999992</v>
      </c>
      <c r="C71">
        <v>8.3888999999999996</v>
      </c>
      <c r="D71">
        <v>5.4886999999999997</v>
      </c>
      <c r="E71">
        <v>5.3159999999999998</v>
      </c>
      <c r="F71">
        <v>1.5253000000000001</v>
      </c>
      <c r="G71">
        <v>1E-4</v>
      </c>
      <c r="H71">
        <v>0</v>
      </c>
      <c r="I71">
        <v>2.5000000000000001E-3</v>
      </c>
      <c r="J71">
        <v>0</v>
      </c>
      <c r="K71">
        <v>1E-4</v>
      </c>
      <c r="L71">
        <v>0</v>
      </c>
      <c r="M71">
        <v>0</v>
      </c>
      <c r="N71">
        <v>3.3799999999999997E-2</v>
      </c>
      <c r="O71">
        <v>1.8125</v>
      </c>
      <c r="P71">
        <v>0</v>
      </c>
      <c r="Q71">
        <v>8.0000000000000004E-4</v>
      </c>
      <c r="R71">
        <v>0.64690000000000003</v>
      </c>
      <c r="S71">
        <v>0.55169999999999997</v>
      </c>
    </row>
    <row r="72" spans="1:19" x14ac:dyDescent="0.25">
      <c r="A72" s="27">
        <v>44906</v>
      </c>
      <c r="B72">
        <v>12.1242</v>
      </c>
      <c r="C72">
        <v>11.156000000000001</v>
      </c>
      <c r="D72">
        <v>7.8514999999999997</v>
      </c>
      <c r="E72">
        <v>7.5597000000000003</v>
      </c>
      <c r="F72">
        <v>1.5305</v>
      </c>
      <c r="G72">
        <v>2.0000000000000001E-4</v>
      </c>
      <c r="H72">
        <v>0</v>
      </c>
      <c r="I72">
        <v>2.5000000000000001E-3</v>
      </c>
      <c r="J72">
        <v>0</v>
      </c>
      <c r="K72">
        <v>1E-4</v>
      </c>
      <c r="L72">
        <v>0</v>
      </c>
      <c r="M72">
        <v>0</v>
      </c>
      <c r="N72">
        <v>3.3500000000000002E-2</v>
      </c>
      <c r="O72">
        <v>1.7271000000000001</v>
      </c>
      <c r="P72">
        <v>0</v>
      </c>
      <c r="Q72">
        <v>0.56899999999999995</v>
      </c>
      <c r="R72">
        <v>1.38</v>
      </c>
      <c r="S72">
        <v>0.55710000000000004</v>
      </c>
    </row>
    <row r="73" spans="1:19" x14ac:dyDescent="0.25">
      <c r="A73" s="27">
        <v>44907</v>
      </c>
      <c r="B73">
        <v>11.5403</v>
      </c>
      <c r="C73">
        <v>11.981999999999999</v>
      </c>
      <c r="D73">
        <v>9.1138999999999992</v>
      </c>
      <c r="E73">
        <v>8.7573000000000008</v>
      </c>
      <c r="F73">
        <v>1.4362999999999999</v>
      </c>
      <c r="G73">
        <v>0</v>
      </c>
      <c r="H73">
        <v>0</v>
      </c>
      <c r="I73">
        <v>3.0000000000000001E-3</v>
      </c>
      <c r="J73">
        <v>0</v>
      </c>
      <c r="K73">
        <v>0.55810000000000004</v>
      </c>
      <c r="L73">
        <v>0</v>
      </c>
      <c r="M73">
        <v>0</v>
      </c>
      <c r="N73">
        <v>3.39E-2</v>
      </c>
      <c r="O73">
        <v>0.58330000000000004</v>
      </c>
      <c r="P73">
        <v>0</v>
      </c>
      <c r="Q73">
        <v>0</v>
      </c>
      <c r="R73">
        <v>0.6462</v>
      </c>
      <c r="S73">
        <v>0.5726</v>
      </c>
    </row>
    <row r="74" spans="1:19" x14ac:dyDescent="0.25">
      <c r="A74" s="27">
        <v>44908</v>
      </c>
      <c r="B74">
        <v>9.8901000000000003</v>
      </c>
      <c r="C74">
        <v>9.7500999999999998</v>
      </c>
      <c r="D74">
        <v>6.4055</v>
      </c>
      <c r="E74">
        <v>6.1853999999999996</v>
      </c>
      <c r="F74">
        <v>1.5866</v>
      </c>
      <c r="G74">
        <v>0</v>
      </c>
      <c r="H74">
        <v>0</v>
      </c>
      <c r="I74">
        <v>3.0999999999999999E-3</v>
      </c>
      <c r="J74">
        <v>0</v>
      </c>
      <c r="K74">
        <v>0.78800000000000003</v>
      </c>
      <c r="L74">
        <v>0</v>
      </c>
      <c r="M74">
        <v>0</v>
      </c>
      <c r="N74">
        <v>3.3700000000000001E-2</v>
      </c>
      <c r="O74">
        <v>0.67989999999999995</v>
      </c>
      <c r="P74">
        <v>0</v>
      </c>
      <c r="Q74">
        <v>0.28410000000000002</v>
      </c>
      <c r="R74">
        <v>1.3754999999999999</v>
      </c>
      <c r="S74">
        <v>0.56079999999999997</v>
      </c>
    </row>
    <row r="75" spans="1:19" x14ac:dyDescent="0.25">
      <c r="A75" s="27">
        <v>44909</v>
      </c>
      <c r="B75">
        <v>10.5518</v>
      </c>
      <c r="C75">
        <v>10.6219</v>
      </c>
      <c r="D75">
        <v>7.4165999999999999</v>
      </c>
      <c r="E75">
        <v>7.1468999999999996</v>
      </c>
      <c r="F75">
        <v>1.4484999999999999</v>
      </c>
      <c r="G75">
        <v>0</v>
      </c>
      <c r="H75">
        <v>0</v>
      </c>
      <c r="I75">
        <v>3.0999999999999999E-3</v>
      </c>
      <c r="J75">
        <v>0</v>
      </c>
      <c r="K75">
        <v>0.747</v>
      </c>
      <c r="L75">
        <v>0</v>
      </c>
      <c r="M75">
        <v>0</v>
      </c>
      <c r="N75">
        <v>3.39E-2</v>
      </c>
      <c r="O75">
        <v>0.72750000000000004</v>
      </c>
      <c r="P75">
        <v>0</v>
      </c>
      <c r="Q75">
        <v>0</v>
      </c>
      <c r="R75">
        <v>1.3493999999999999</v>
      </c>
      <c r="S75">
        <v>0.55779999999999996</v>
      </c>
    </row>
    <row r="76" spans="1:19" x14ac:dyDescent="0.25">
      <c r="A76" s="27">
        <v>44910</v>
      </c>
      <c r="B76">
        <v>8.7385999999999999</v>
      </c>
      <c r="C76">
        <v>8.9345999999999997</v>
      </c>
      <c r="D76">
        <v>5.9428000000000001</v>
      </c>
      <c r="E76">
        <v>5.7507999999999999</v>
      </c>
      <c r="F76">
        <v>1.5835999999999999</v>
      </c>
      <c r="G76">
        <v>0</v>
      </c>
      <c r="H76">
        <v>0</v>
      </c>
      <c r="I76">
        <v>2.8E-3</v>
      </c>
      <c r="J76">
        <v>0</v>
      </c>
      <c r="K76">
        <v>1E-4</v>
      </c>
      <c r="L76">
        <v>0</v>
      </c>
      <c r="M76">
        <v>0</v>
      </c>
      <c r="N76">
        <v>3.39E-2</v>
      </c>
      <c r="O76">
        <v>0.58220000000000005</v>
      </c>
      <c r="P76">
        <v>0</v>
      </c>
      <c r="Q76">
        <v>0.1431</v>
      </c>
      <c r="R76">
        <v>0.66039999999999999</v>
      </c>
      <c r="S76">
        <v>0.75429999999999997</v>
      </c>
    </row>
    <row r="77" spans="1:19" x14ac:dyDescent="0.25">
      <c r="A77" s="27">
        <v>44911</v>
      </c>
      <c r="B77">
        <v>6.9668999999999999</v>
      </c>
      <c r="C77">
        <v>7.8883000000000001</v>
      </c>
      <c r="D77">
        <v>3.8843000000000001</v>
      </c>
      <c r="E77">
        <v>3.8018999999999998</v>
      </c>
      <c r="F77">
        <v>1.5501</v>
      </c>
      <c r="G77">
        <v>0</v>
      </c>
      <c r="H77">
        <v>0</v>
      </c>
      <c r="I77">
        <v>2.8E-3</v>
      </c>
      <c r="J77">
        <v>0</v>
      </c>
      <c r="K77">
        <v>1E-4</v>
      </c>
      <c r="L77">
        <v>0</v>
      </c>
      <c r="M77">
        <v>0</v>
      </c>
      <c r="N77">
        <v>3.3799999999999997E-2</v>
      </c>
      <c r="O77">
        <v>0.81510000000000005</v>
      </c>
      <c r="P77">
        <v>0</v>
      </c>
      <c r="Q77">
        <v>0.2702</v>
      </c>
      <c r="R77">
        <v>1.3436999999999999</v>
      </c>
      <c r="S77">
        <v>1.3252999999999999</v>
      </c>
    </row>
    <row r="78" spans="1:19" hidden="1" x14ac:dyDescent="0.25">
      <c r="A78" s="27">
        <v>44912</v>
      </c>
      <c r="B78">
        <v>9.0615000000000006</v>
      </c>
      <c r="C78">
        <v>8.3615999999999993</v>
      </c>
      <c r="D78">
        <v>4.4501999999999997</v>
      </c>
      <c r="E78">
        <v>4.3310000000000004</v>
      </c>
      <c r="F78">
        <v>1.603</v>
      </c>
      <c r="G78">
        <v>1E-4</v>
      </c>
      <c r="H78">
        <v>0</v>
      </c>
      <c r="I78">
        <v>2.5000000000000001E-3</v>
      </c>
      <c r="J78">
        <v>1E-4</v>
      </c>
      <c r="K78">
        <v>7.0000000000000007E-2</v>
      </c>
      <c r="L78">
        <v>0</v>
      </c>
      <c r="M78">
        <v>0</v>
      </c>
      <c r="N78">
        <v>7.4999999999999997E-2</v>
      </c>
      <c r="O78">
        <v>1.4019999999999999</v>
      </c>
      <c r="P78">
        <v>8.9999999999999998E-4</v>
      </c>
      <c r="Q78">
        <v>0.54090000000000005</v>
      </c>
      <c r="R78">
        <v>1.7089000000000001</v>
      </c>
      <c r="S78">
        <v>0.94020000000000004</v>
      </c>
    </row>
    <row r="79" spans="1:19" x14ac:dyDescent="0.25">
      <c r="A79" s="27">
        <v>44913</v>
      </c>
      <c r="B79">
        <v>13.686999999999999</v>
      </c>
      <c r="C79">
        <v>11.0252</v>
      </c>
      <c r="D79">
        <v>7.2</v>
      </c>
      <c r="E79">
        <v>6.9408000000000003</v>
      </c>
      <c r="F79">
        <v>1.6962999999999999</v>
      </c>
      <c r="G79">
        <v>0</v>
      </c>
      <c r="H79">
        <v>0</v>
      </c>
      <c r="I79">
        <v>8.0000000000000004E-4</v>
      </c>
      <c r="J79">
        <v>1E-4</v>
      </c>
      <c r="K79">
        <v>0.33090000000000003</v>
      </c>
      <c r="L79">
        <v>0</v>
      </c>
      <c r="M79">
        <v>0</v>
      </c>
      <c r="N79">
        <v>3.1300000000000001E-2</v>
      </c>
      <c r="O79">
        <v>1.0569</v>
      </c>
      <c r="P79">
        <v>0.13719999999999999</v>
      </c>
      <c r="Q79">
        <v>1.2924</v>
      </c>
      <c r="R79">
        <v>1.1943999999999999</v>
      </c>
      <c r="S79">
        <v>0.61639999999999995</v>
      </c>
    </row>
    <row r="80" spans="1:19" hidden="1" x14ac:dyDescent="0.25">
      <c r="A80" s="27">
        <v>44914</v>
      </c>
      <c r="B80">
        <v>15.4612</v>
      </c>
      <c r="C80">
        <v>12.9672</v>
      </c>
      <c r="D80">
        <v>8.3813999999999993</v>
      </c>
      <c r="E80">
        <v>8.0675000000000008</v>
      </c>
      <c r="F80">
        <v>1.6060000000000001</v>
      </c>
      <c r="G80">
        <v>2.0000000000000001E-4</v>
      </c>
      <c r="H80">
        <v>0</v>
      </c>
      <c r="I80">
        <v>1.4E-3</v>
      </c>
      <c r="J80">
        <v>7.9299999999999995E-2</v>
      </c>
      <c r="K80">
        <v>0.52549999999999997</v>
      </c>
      <c r="L80">
        <v>0</v>
      </c>
      <c r="M80">
        <v>0</v>
      </c>
      <c r="N80">
        <v>0.14349999999999999</v>
      </c>
      <c r="O80">
        <v>1.6662999999999999</v>
      </c>
      <c r="P80">
        <v>0.12770000000000001</v>
      </c>
      <c r="Q80">
        <v>1.3757999999999999</v>
      </c>
      <c r="R80">
        <v>2.6524999999999999</v>
      </c>
      <c r="S80">
        <v>0.56869999999999998</v>
      </c>
    </row>
    <row r="81" spans="1:19" hidden="1" x14ac:dyDescent="0.25">
      <c r="A81" s="27">
        <v>44915</v>
      </c>
      <c r="B81">
        <v>14.82</v>
      </c>
      <c r="C81">
        <v>13.239000000000001</v>
      </c>
      <c r="D81">
        <v>9.1298999999999992</v>
      </c>
      <c r="E81">
        <v>8.7863000000000007</v>
      </c>
      <c r="F81">
        <v>1.7000999999999999</v>
      </c>
      <c r="G81">
        <v>1E-4</v>
      </c>
      <c r="H81">
        <v>0</v>
      </c>
      <c r="I81">
        <v>8.9999999999999998E-4</v>
      </c>
      <c r="J81">
        <v>5.6099999999999997E-2</v>
      </c>
      <c r="K81">
        <v>0.80310000000000004</v>
      </c>
      <c r="L81">
        <v>8.9999999999999998E-4</v>
      </c>
      <c r="M81">
        <v>0</v>
      </c>
      <c r="N81">
        <v>1.6999999999999999E-3</v>
      </c>
      <c r="O81">
        <v>1.2277</v>
      </c>
      <c r="P81">
        <v>5.7799999999999997E-2</v>
      </c>
      <c r="Q81">
        <v>0.65869999999999995</v>
      </c>
      <c r="R81">
        <v>1.7666999999999999</v>
      </c>
      <c r="S81">
        <v>0.56210000000000004</v>
      </c>
    </row>
    <row r="82" spans="1:19" x14ac:dyDescent="0.25">
      <c r="A82" s="27">
        <v>44916</v>
      </c>
      <c r="B82">
        <v>13.549099999999999</v>
      </c>
      <c r="C82">
        <v>12.364599999999999</v>
      </c>
      <c r="D82">
        <v>8.3667999999999996</v>
      </c>
      <c r="E82">
        <v>8.0562000000000005</v>
      </c>
      <c r="F82">
        <v>1.7607999999999999</v>
      </c>
      <c r="G82">
        <v>1E-4</v>
      </c>
      <c r="H82">
        <v>0</v>
      </c>
      <c r="I82">
        <v>2E-3</v>
      </c>
      <c r="J82">
        <v>3.85E-2</v>
      </c>
      <c r="K82">
        <v>0.76970000000000005</v>
      </c>
      <c r="L82">
        <v>0</v>
      </c>
      <c r="M82">
        <v>0</v>
      </c>
      <c r="N82">
        <v>0.25430000000000003</v>
      </c>
      <c r="O82">
        <v>0.8296</v>
      </c>
      <c r="P82">
        <v>5.5E-2</v>
      </c>
      <c r="Q82">
        <v>1.0250999999999999</v>
      </c>
      <c r="R82">
        <v>1.2931999999999999</v>
      </c>
      <c r="S82">
        <v>0.56169999999999998</v>
      </c>
    </row>
    <row r="83" spans="1:19" hidden="1" x14ac:dyDescent="0.25">
      <c r="A83" s="27">
        <v>44917</v>
      </c>
      <c r="B83">
        <v>15.1256</v>
      </c>
      <c r="C83">
        <v>13.0756</v>
      </c>
      <c r="D83">
        <v>7.7724000000000002</v>
      </c>
      <c r="E83">
        <v>7.4885000000000002</v>
      </c>
      <c r="F83">
        <v>1.6477999999999999</v>
      </c>
      <c r="G83">
        <v>1E-4</v>
      </c>
      <c r="H83">
        <v>0</v>
      </c>
      <c r="I83">
        <v>8.0000000000000004E-4</v>
      </c>
      <c r="J83">
        <v>0.13300000000000001</v>
      </c>
      <c r="K83">
        <v>8.3599999999999994E-2</v>
      </c>
      <c r="L83">
        <v>1.4E-3</v>
      </c>
      <c r="M83">
        <v>0</v>
      </c>
      <c r="N83">
        <v>0.11260000000000001</v>
      </c>
      <c r="O83">
        <v>0.80330000000000001</v>
      </c>
      <c r="P83">
        <v>0.24579999999999999</v>
      </c>
      <c r="Q83">
        <v>0.77070000000000005</v>
      </c>
      <c r="R83">
        <v>3.3132000000000001</v>
      </c>
      <c r="S83">
        <v>0.58309999999999995</v>
      </c>
    </row>
    <row r="84" spans="1:19" hidden="1" x14ac:dyDescent="0.25">
      <c r="A84" s="27">
        <v>44918</v>
      </c>
      <c r="B84">
        <v>10.9061</v>
      </c>
      <c r="C84">
        <v>9.5154999999999994</v>
      </c>
      <c r="D84">
        <v>2.8538000000000001</v>
      </c>
      <c r="E84">
        <v>2.8279000000000001</v>
      </c>
      <c r="F84">
        <v>1.8958999999999999</v>
      </c>
      <c r="G84">
        <v>1E-4</v>
      </c>
      <c r="H84">
        <v>0</v>
      </c>
      <c r="I84">
        <v>5.9999999999999995E-4</v>
      </c>
      <c r="J84">
        <v>1E-4</v>
      </c>
      <c r="K84">
        <v>1.2999999999999999E-2</v>
      </c>
      <c r="L84">
        <v>0</v>
      </c>
      <c r="M84">
        <v>0</v>
      </c>
      <c r="N84">
        <v>0</v>
      </c>
      <c r="O84">
        <v>1.5929</v>
      </c>
      <c r="P84">
        <v>0.13819999999999999</v>
      </c>
      <c r="Q84">
        <v>1.9241999999999999</v>
      </c>
      <c r="R84">
        <v>3.8077999999999999</v>
      </c>
      <c r="S84">
        <v>2.0001000000000002</v>
      </c>
    </row>
    <row r="85" spans="1:19" hidden="1" x14ac:dyDescent="0.25">
      <c r="A85" s="27">
        <v>44919</v>
      </c>
      <c r="B85">
        <v>26.936800000000002</v>
      </c>
      <c r="C85">
        <v>22.5565</v>
      </c>
      <c r="D85">
        <v>17.1541</v>
      </c>
      <c r="E85">
        <v>16.407499999999999</v>
      </c>
      <c r="F85">
        <v>1.4021999999999999</v>
      </c>
      <c r="G85">
        <v>0</v>
      </c>
      <c r="H85">
        <v>0</v>
      </c>
      <c r="I85">
        <v>1.9699999999999999E-2</v>
      </c>
      <c r="J85">
        <v>1E-4</v>
      </c>
      <c r="K85">
        <v>0.70450000000000002</v>
      </c>
      <c r="L85">
        <v>5.9999999999999995E-4</v>
      </c>
      <c r="M85">
        <v>0</v>
      </c>
      <c r="N85">
        <v>1.18E-2</v>
      </c>
      <c r="O85">
        <v>0.7107</v>
      </c>
      <c r="P85">
        <v>0</v>
      </c>
      <c r="Q85">
        <v>3.1612</v>
      </c>
      <c r="R85">
        <v>3.3451</v>
      </c>
      <c r="S85">
        <v>0.751</v>
      </c>
    </row>
    <row r="86" spans="1:19" x14ac:dyDescent="0.25">
      <c r="A86" s="27">
        <v>44920</v>
      </c>
      <c r="B86">
        <v>21.019400000000001</v>
      </c>
      <c r="C86">
        <v>19.200700000000001</v>
      </c>
      <c r="D86">
        <v>15.085900000000001</v>
      </c>
      <c r="E86">
        <v>14.440200000000001</v>
      </c>
      <c r="F86">
        <v>1.8597999999999999</v>
      </c>
      <c r="G86">
        <v>0</v>
      </c>
      <c r="H86">
        <v>0</v>
      </c>
      <c r="I86">
        <v>5.0000000000000001E-4</v>
      </c>
      <c r="J86">
        <v>1E-4</v>
      </c>
      <c r="K86">
        <v>0.76339999999999997</v>
      </c>
      <c r="L86">
        <v>0</v>
      </c>
      <c r="M86">
        <v>0</v>
      </c>
      <c r="N86">
        <v>3.0300000000000001E-2</v>
      </c>
      <c r="O86">
        <v>0.61050000000000004</v>
      </c>
      <c r="P86">
        <v>0</v>
      </c>
      <c r="Q86">
        <v>2.2362000000000002</v>
      </c>
      <c r="R86">
        <v>1.0632999999999999</v>
      </c>
      <c r="S86">
        <v>0.5514</v>
      </c>
    </row>
    <row r="87" spans="1:19" x14ac:dyDescent="0.25">
      <c r="A87" s="27">
        <v>44921</v>
      </c>
      <c r="B87">
        <v>14.595700000000001</v>
      </c>
      <c r="C87">
        <v>13.923400000000001</v>
      </c>
      <c r="D87">
        <v>10.4251</v>
      </c>
      <c r="E87">
        <v>9.9940999999999995</v>
      </c>
      <c r="F87">
        <v>1.5763</v>
      </c>
      <c r="G87">
        <v>1E-4</v>
      </c>
      <c r="H87">
        <v>0</v>
      </c>
      <c r="I87">
        <v>4.0000000000000002E-4</v>
      </c>
      <c r="J87">
        <v>1E-4</v>
      </c>
      <c r="K87">
        <v>0.78779999999999994</v>
      </c>
      <c r="L87">
        <v>0</v>
      </c>
      <c r="M87">
        <v>0</v>
      </c>
      <c r="N87">
        <v>5.28E-2</v>
      </c>
      <c r="O87">
        <v>0.76870000000000005</v>
      </c>
      <c r="P87">
        <v>0</v>
      </c>
      <c r="Q87">
        <v>1.0500000000000001E-2</v>
      </c>
      <c r="R87">
        <v>1.3968</v>
      </c>
      <c r="S87">
        <v>0.56269999999999998</v>
      </c>
    </row>
    <row r="88" spans="1:19" x14ac:dyDescent="0.25">
      <c r="A88" s="27">
        <v>44922</v>
      </c>
      <c r="B88">
        <v>12.6783</v>
      </c>
      <c r="C88">
        <v>13.04</v>
      </c>
      <c r="D88">
        <v>9.9001000000000001</v>
      </c>
      <c r="E88">
        <v>9.4967000000000006</v>
      </c>
      <c r="F88">
        <v>1.5814999999999999</v>
      </c>
      <c r="G88">
        <v>0</v>
      </c>
      <c r="H88">
        <v>0</v>
      </c>
      <c r="I88">
        <v>4.0000000000000002E-4</v>
      </c>
      <c r="J88">
        <v>1E-4</v>
      </c>
      <c r="K88">
        <v>0.53520000000000001</v>
      </c>
      <c r="L88">
        <v>0</v>
      </c>
      <c r="M88">
        <v>0</v>
      </c>
      <c r="N88">
        <v>5.2699999999999997E-2</v>
      </c>
      <c r="O88">
        <v>0.67959999999999998</v>
      </c>
      <c r="P88">
        <v>0</v>
      </c>
      <c r="Q88">
        <v>9.6699999999999994E-2</v>
      </c>
      <c r="R88">
        <v>0.69410000000000005</v>
      </c>
      <c r="S88">
        <v>0.56469999999999998</v>
      </c>
    </row>
    <row r="89" spans="1:19" hidden="1" x14ac:dyDescent="0.25">
      <c r="A89" s="27">
        <v>44923</v>
      </c>
      <c r="B89">
        <v>12.553100000000001</v>
      </c>
      <c r="C89">
        <v>12.898999999999999</v>
      </c>
      <c r="D89">
        <v>8.9832000000000001</v>
      </c>
      <c r="E89">
        <v>8.6249000000000002</v>
      </c>
      <c r="F89">
        <v>1.7381</v>
      </c>
      <c r="G89">
        <v>0</v>
      </c>
      <c r="H89">
        <v>0</v>
      </c>
      <c r="I89">
        <v>4.0000000000000002E-4</v>
      </c>
      <c r="J89">
        <v>1E-4</v>
      </c>
      <c r="K89">
        <v>0.22550000000000001</v>
      </c>
      <c r="L89">
        <v>0</v>
      </c>
      <c r="M89">
        <v>0</v>
      </c>
      <c r="N89">
        <v>5.2699999999999997E-2</v>
      </c>
      <c r="O89">
        <v>0.8488</v>
      </c>
      <c r="P89">
        <v>0</v>
      </c>
      <c r="Q89">
        <v>0.42609999999999998</v>
      </c>
      <c r="R89">
        <v>1.9722</v>
      </c>
      <c r="S89">
        <v>0.63990000000000002</v>
      </c>
    </row>
    <row r="90" spans="1:19" x14ac:dyDescent="0.25">
      <c r="A90" s="27">
        <v>44924</v>
      </c>
      <c r="B90">
        <v>9.1003000000000007</v>
      </c>
      <c r="C90">
        <v>8.3884000000000007</v>
      </c>
      <c r="D90">
        <v>5.1083999999999996</v>
      </c>
      <c r="E90">
        <v>4.9513999999999996</v>
      </c>
      <c r="F90">
        <v>1.5702</v>
      </c>
      <c r="G90">
        <v>0</v>
      </c>
      <c r="H90">
        <v>0</v>
      </c>
      <c r="I90">
        <v>5.0000000000000001E-4</v>
      </c>
      <c r="J90">
        <v>1E-4</v>
      </c>
      <c r="K90">
        <v>0.63829999999999998</v>
      </c>
      <c r="L90">
        <v>0</v>
      </c>
      <c r="M90">
        <v>0</v>
      </c>
      <c r="N90">
        <v>5.28E-2</v>
      </c>
      <c r="O90">
        <v>1.7877000000000001</v>
      </c>
      <c r="P90">
        <v>0</v>
      </c>
      <c r="Q90">
        <v>3.6600000000000001E-2</v>
      </c>
      <c r="R90">
        <v>1.1827000000000001</v>
      </c>
      <c r="S90">
        <v>0.56159999999999999</v>
      </c>
    </row>
    <row r="91" spans="1:19" hidden="1" x14ac:dyDescent="0.25">
      <c r="A91" s="27">
        <v>44925</v>
      </c>
      <c r="B91">
        <v>7.6687000000000003</v>
      </c>
      <c r="C91">
        <v>7.1273999999999997</v>
      </c>
      <c r="D91">
        <v>3.2195999999999998</v>
      </c>
      <c r="E91">
        <v>3.1585999999999999</v>
      </c>
      <c r="F91">
        <v>1.5987</v>
      </c>
      <c r="G91">
        <v>0</v>
      </c>
      <c r="H91">
        <v>5.3999999999999999E-2</v>
      </c>
      <c r="I91">
        <v>5.0000000000000001E-4</v>
      </c>
      <c r="J91">
        <v>1E-4</v>
      </c>
      <c r="K91">
        <v>0.64880000000000004</v>
      </c>
      <c r="L91">
        <v>2.3999999999999998E-3</v>
      </c>
      <c r="M91">
        <v>0</v>
      </c>
      <c r="N91">
        <v>5.3100000000000001E-2</v>
      </c>
      <c r="O91">
        <v>1.4164000000000001</v>
      </c>
      <c r="P91">
        <v>0</v>
      </c>
      <c r="Q91">
        <v>0.15840000000000001</v>
      </c>
      <c r="R91">
        <v>2.3439000000000001</v>
      </c>
      <c r="S91">
        <v>0.56730000000000003</v>
      </c>
    </row>
    <row r="92" spans="1:19" x14ac:dyDescent="0.25">
      <c r="A92" s="27">
        <v>44926</v>
      </c>
      <c r="B92">
        <v>4.2251000000000003</v>
      </c>
      <c r="C92">
        <v>5.2752999999999997</v>
      </c>
      <c r="D92">
        <v>1.7652000000000001</v>
      </c>
      <c r="E92">
        <v>1.7816000000000001</v>
      </c>
      <c r="F92">
        <v>1.7603</v>
      </c>
      <c r="G92">
        <v>0</v>
      </c>
      <c r="H92">
        <v>0</v>
      </c>
      <c r="I92">
        <v>4.0000000000000002E-4</v>
      </c>
      <c r="J92">
        <v>1E-4</v>
      </c>
      <c r="K92">
        <v>8.9999999999999993E-3</v>
      </c>
      <c r="L92">
        <v>0</v>
      </c>
      <c r="M92">
        <v>0</v>
      </c>
      <c r="N92">
        <v>0.12330000000000001</v>
      </c>
      <c r="O92">
        <v>0.78449999999999998</v>
      </c>
      <c r="P92">
        <v>0</v>
      </c>
      <c r="Q92">
        <v>0</v>
      </c>
      <c r="R92">
        <v>1.2609999999999999</v>
      </c>
      <c r="S92">
        <v>0.56910000000000005</v>
      </c>
    </row>
    <row r="93" spans="1:19" hidden="1" x14ac:dyDescent="0.25">
      <c r="A93" s="27">
        <v>44927</v>
      </c>
      <c r="B93">
        <v>5.4481999999999999</v>
      </c>
      <c r="C93">
        <v>5.3316999999999997</v>
      </c>
      <c r="D93">
        <v>1.4819</v>
      </c>
      <c r="E93">
        <v>1.5121</v>
      </c>
      <c r="F93">
        <v>1.6322000000000001</v>
      </c>
      <c r="G93">
        <v>1E-4</v>
      </c>
      <c r="H93">
        <v>0</v>
      </c>
      <c r="I93">
        <v>5.0000000000000001E-4</v>
      </c>
      <c r="J93">
        <v>1E-4</v>
      </c>
      <c r="K93">
        <v>0.70520000000000005</v>
      </c>
      <c r="L93">
        <v>0</v>
      </c>
      <c r="M93">
        <v>0</v>
      </c>
      <c r="N93">
        <v>5.28E-2</v>
      </c>
      <c r="O93">
        <v>0.9718</v>
      </c>
      <c r="P93">
        <v>0</v>
      </c>
      <c r="Q93">
        <v>2.7199999999999998E-2</v>
      </c>
      <c r="R93">
        <v>2.3702999999999999</v>
      </c>
      <c r="S93">
        <v>0.56899999999999995</v>
      </c>
    </row>
    <row r="94" spans="1:19" hidden="1" x14ac:dyDescent="0.25">
      <c r="A94" s="27">
        <v>44928</v>
      </c>
      <c r="B94">
        <v>9.2683</v>
      </c>
      <c r="C94">
        <v>9.9372000000000007</v>
      </c>
      <c r="D94">
        <v>5.3220999999999998</v>
      </c>
      <c r="E94">
        <v>5.1531000000000002</v>
      </c>
      <c r="F94">
        <v>1.5883</v>
      </c>
      <c r="G94">
        <v>0</v>
      </c>
      <c r="H94">
        <v>0</v>
      </c>
      <c r="I94">
        <v>4.0000000000000002E-4</v>
      </c>
      <c r="J94">
        <v>1E-4</v>
      </c>
      <c r="K94">
        <v>0.19950000000000001</v>
      </c>
      <c r="L94">
        <v>8.9999999999999998E-4</v>
      </c>
      <c r="M94">
        <v>0</v>
      </c>
      <c r="N94">
        <v>5.2699999999999997E-2</v>
      </c>
      <c r="O94">
        <v>0.80569999999999997</v>
      </c>
      <c r="P94">
        <v>0</v>
      </c>
      <c r="Q94">
        <v>0.1193</v>
      </c>
      <c r="R94">
        <v>3.8508</v>
      </c>
      <c r="S94">
        <v>0.56440000000000001</v>
      </c>
    </row>
    <row r="95" spans="1:19" x14ac:dyDescent="0.25">
      <c r="A95" s="27">
        <v>44929</v>
      </c>
      <c r="B95">
        <v>7.5656999999999996</v>
      </c>
      <c r="C95">
        <v>8.9521999999999995</v>
      </c>
      <c r="D95">
        <v>5.4508999999999999</v>
      </c>
      <c r="E95">
        <v>5.2771999999999997</v>
      </c>
      <c r="F95">
        <v>1.7503</v>
      </c>
      <c r="G95">
        <v>0</v>
      </c>
      <c r="H95">
        <v>0</v>
      </c>
      <c r="I95">
        <v>4.0000000000000002E-4</v>
      </c>
      <c r="J95">
        <v>1E-4</v>
      </c>
      <c r="K95">
        <v>1E-4</v>
      </c>
      <c r="L95">
        <v>0</v>
      </c>
      <c r="M95">
        <v>0</v>
      </c>
      <c r="N95">
        <v>5.28E-2</v>
      </c>
      <c r="O95">
        <v>0.66069999999999995</v>
      </c>
      <c r="P95">
        <v>0</v>
      </c>
      <c r="Q95">
        <v>0</v>
      </c>
      <c r="R95">
        <v>1.1840999999999999</v>
      </c>
      <c r="S95">
        <v>0.60929999999999995</v>
      </c>
    </row>
    <row r="96" spans="1:19" x14ac:dyDescent="0.25">
      <c r="A96" s="27">
        <v>44930</v>
      </c>
      <c r="B96">
        <v>7.7389999999999999</v>
      </c>
      <c r="C96">
        <v>7.6256000000000004</v>
      </c>
      <c r="D96">
        <v>4.1593</v>
      </c>
      <c r="E96">
        <v>4.0537000000000001</v>
      </c>
      <c r="F96">
        <v>1.6045</v>
      </c>
      <c r="G96">
        <v>0</v>
      </c>
      <c r="H96">
        <v>0</v>
      </c>
      <c r="I96">
        <v>4.0000000000000002E-4</v>
      </c>
      <c r="J96">
        <v>1E-4</v>
      </c>
      <c r="K96">
        <v>6.1699999999999998E-2</v>
      </c>
      <c r="L96">
        <v>0</v>
      </c>
      <c r="M96">
        <v>0</v>
      </c>
      <c r="N96">
        <v>5.2699999999999997E-2</v>
      </c>
      <c r="O96">
        <v>0.87229999999999996</v>
      </c>
      <c r="P96">
        <v>0</v>
      </c>
      <c r="Q96">
        <v>1.0148999999999999</v>
      </c>
      <c r="R96">
        <v>1.349</v>
      </c>
      <c r="S96">
        <v>0.64070000000000005</v>
      </c>
    </row>
    <row r="97" spans="1:19" x14ac:dyDescent="0.25">
      <c r="A97" s="27">
        <v>44931</v>
      </c>
      <c r="B97">
        <v>8.5367999999999995</v>
      </c>
      <c r="C97">
        <v>7.9555999999999996</v>
      </c>
      <c r="D97">
        <v>4.9196999999999997</v>
      </c>
      <c r="E97">
        <v>4.7771999999999997</v>
      </c>
      <c r="F97">
        <v>1.4732000000000001</v>
      </c>
      <c r="G97">
        <v>0</v>
      </c>
      <c r="H97">
        <v>0</v>
      </c>
      <c r="I97">
        <v>4.0000000000000002E-4</v>
      </c>
      <c r="J97">
        <v>1E-4</v>
      </c>
      <c r="K97">
        <v>1E-4</v>
      </c>
      <c r="L97">
        <v>0</v>
      </c>
      <c r="M97">
        <v>0</v>
      </c>
      <c r="N97">
        <v>5.2499999999999998E-2</v>
      </c>
      <c r="O97">
        <v>0.98219999999999996</v>
      </c>
      <c r="P97">
        <v>0</v>
      </c>
      <c r="Q97">
        <v>1.4025000000000001</v>
      </c>
      <c r="R97">
        <v>0.66790000000000005</v>
      </c>
      <c r="S97">
        <v>0.67630000000000001</v>
      </c>
    </row>
    <row r="98" spans="1:19" hidden="1" x14ac:dyDescent="0.25">
      <c r="A98" s="27">
        <v>44932</v>
      </c>
      <c r="B98">
        <v>13.094200000000001</v>
      </c>
      <c r="C98">
        <v>11.9237</v>
      </c>
      <c r="D98">
        <v>7.8905000000000003</v>
      </c>
      <c r="E98">
        <v>7.5921000000000003</v>
      </c>
      <c r="F98">
        <v>1.7084999999999999</v>
      </c>
      <c r="G98">
        <v>1E-4</v>
      </c>
      <c r="H98">
        <v>0</v>
      </c>
      <c r="I98">
        <v>2.9999999999999997E-4</v>
      </c>
      <c r="J98">
        <v>6.4999999999999997E-3</v>
      </c>
      <c r="K98">
        <v>1E-4</v>
      </c>
      <c r="L98">
        <v>1.6999999999999999E-3</v>
      </c>
      <c r="M98">
        <v>0</v>
      </c>
      <c r="N98">
        <v>5.2499999999999998E-2</v>
      </c>
      <c r="O98">
        <v>2.2698999999999998</v>
      </c>
      <c r="P98">
        <v>0</v>
      </c>
      <c r="Q98">
        <v>0.80720000000000003</v>
      </c>
      <c r="R98">
        <v>2.3172999999999999</v>
      </c>
      <c r="S98">
        <v>0.58499999999999996</v>
      </c>
    </row>
    <row r="99" spans="1:19" hidden="1" x14ac:dyDescent="0.25">
      <c r="A99" s="27">
        <v>44933</v>
      </c>
      <c r="B99">
        <v>14.3523</v>
      </c>
      <c r="C99">
        <v>15.084199999999999</v>
      </c>
      <c r="D99">
        <v>10.248100000000001</v>
      </c>
      <c r="E99">
        <v>9.83</v>
      </c>
      <c r="F99">
        <v>1.6731</v>
      </c>
      <c r="G99">
        <v>0</v>
      </c>
      <c r="H99">
        <v>0</v>
      </c>
      <c r="I99">
        <v>5.0000000000000001E-4</v>
      </c>
      <c r="J99">
        <v>1E-4</v>
      </c>
      <c r="K99">
        <v>0.45500000000000002</v>
      </c>
      <c r="L99">
        <v>0</v>
      </c>
      <c r="M99">
        <v>0</v>
      </c>
      <c r="N99">
        <v>5.2499999999999998E-2</v>
      </c>
      <c r="O99">
        <v>0.63370000000000004</v>
      </c>
      <c r="P99">
        <v>0</v>
      </c>
      <c r="Q99">
        <v>0.36430000000000001</v>
      </c>
      <c r="R99">
        <v>3.7839999999999998</v>
      </c>
      <c r="S99">
        <v>0.58109999999999995</v>
      </c>
    </row>
    <row r="100" spans="1:19" x14ac:dyDescent="0.25">
      <c r="A100" s="27">
        <v>44934</v>
      </c>
      <c r="B100">
        <v>14.7104</v>
      </c>
      <c r="C100">
        <v>15.035</v>
      </c>
      <c r="D100">
        <v>11.4472</v>
      </c>
      <c r="E100">
        <v>10.971</v>
      </c>
      <c r="F100">
        <v>1.7423</v>
      </c>
      <c r="G100">
        <v>0</v>
      </c>
      <c r="H100">
        <v>0</v>
      </c>
      <c r="I100">
        <v>5.0000000000000001E-4</v>
      </c>
      <c r="J100">
        <v>1E-4</v>
      </c>
      <c r="K100">
        <v>0.78779999999999994</v>
      </c>
      <c r="L100">
        <v>0</v>
      </c>
      <c r="M100">
        <v>0</v>
      </c>
      <c r="N100">
        <v>7.0000000000000007E-2</v>
      </c>
      <c r="O100">
        <v>0.84460000000000002</v>
      </c>
      <c r="P100">
        <v>0</v>
      </c>
      <c r="Q100">
        <v>0.42249999999999999</v>
      </c>
      <c r="R100">
        <v>1.1613</v>
      </c>
      <c r="S100">
        <v>0.55879999999999996</v>
      </c>
    </row>
    <row r="101" spans="1:19" x14ac:dyDescent="0.25">
      <c r="A101" s="27">
        <v>44935</v>
      </c>
      <c r="B101">
        <v>12.038399999999999</v>
      </c>
      <c r="C101">
        <v>13.1151</v>
      </c>
      <c r="D101">
        <v>9.5965000000000007</v>
      </c>
      <c r="E101">
        <v>9.2210000000000001</v>
      </c>
      <c r="F101">
        <v>1.6480999999999999</v>
      </c>
      <c r="G101">
        <v>0</v>
      </c>
      <c r="H101">
        <v>0</v>
      </c>
      <c r="I101">
        <v>1.2999999999999999E-3</v>
      </c>
      <c r="J101">
        <v>1E-4</v>
      </c>
      <c r="K101">
        <v>0.59519999999999995</v>
      </c>
      <c r="L101">
        <v>0</v>
      </c>
      <c r="M101">
        <v>0</v>
      </c>
      <c r="N101">
        <v>5.2699999999999997E-2</v>
      </c>
      <c r="O101">
        <v>0.46150000000000002</v>
      </c>
      <c r="P101">
        <v>0</v>
      </c>
      <c r="Q101">
        <v>0</v>
      </c>
      <c r="R101">
        <v>1.2956000000000001</v>
      </c>
      <c r="S101">
        <v>0.56130000000000002</v>
      </c>
    </row>
    <row r="102" spans="1:19" x14ac:dyDescent="0.25">
      <c r="A102" s="27">
        <v>44936</v>
      </c>
      <c r="B102">
        <v>13.567</v>
      </c>
      <c r="C102">
        <v>11.499499999999999</v>
      </c>
      <c r="D102">
        <v>8.4384999999999994</v>
      </c>
      <c r="E102">
        <v>8.1118000000000006</v>
      </c>
      <c r="F102">
        <v>1.6291</v>
      </c>
      <c r="G102">
        <v>1E-4</v>
      </c>
      <c r="H102">
        <v>0</v>
      </c>
      <c r="I102">
        <v>2.2000000000000001E-3</v>
      </c>
      <c r="J102">
        <v>1.1900000000000001E-2</v>
      </c>
      <c r="K102">
        <v>0.62119999999999997</v>
      </c>
      <c r="L102">
        <v>0</v>
      </c>
      <c r="M102">
        <v>0</v>
      </c>
      <c r="N102">
        <v>5.21E-2</v>
      </c>
      <c r="O102">
        <v>2.9135</v>
      </c>
      <c r="P102">
        <v>0</v>
      </c>
      <c r="Q102">
        <v>0.52100000000000002</v>
      </c>
      <c r="R102">
        <v>0.64839999999999998</v>
      </c>
      <c r="S102">
        <v>0.49990000000000001</v>
      </c>
    </row>
    <row r="103" spans="1:19" x14ac:dyDescent="0.25">
      <c r="A103" s="27">
        <v>44937</v>
      </c>
      <c r="B103">
        <v>15.6076</v>
      </c>
      <c r="C103">
        <v>16.0182</v>
      </c>
      <c r="D103">
        <v>12.248100000000001</v>
      </c>
      <c r="E103">
        <v>11.7418</v>
      </c>
      <c r="F103">
        <v>1.8087</v>
      </c>
      <c r="G103">
        <v>0</v>
      </c>
      <c r="H103">
        <v>0</v>
      </c>
      <c r="I103">
        <v>2.3999999999999998E-3</v>
      </c>
      <c r="J103">
        <v>1E-4</v>
      </c>
      <c r="K103">
        <v>0.50680000000000003</v>
      </c>
      <c r="L103">
        <v>0</v>
      </c>
      <c r="M103">
        <v>0</v>
      </c>
      <c r="N103">
        <v>5.2499999999999998E-2</v>
      </c>
      <c r="O103">
        <v>1.4975000000000001</v>
      </c>
      <c r="P103">
        <v>0</v>
      </c>
      <c r="Q103">
        <v>1.6999999999999999E-3</v>
      </c>
      <c r="R103">
        <v>1.377</v>
      </c>
      <c r="S103">
        <v>0.56100000000000005</v>
      </c>
    </row>
    <row r="104" spans="1:19" x14ac:dyDescent="0.25">
      <c r="A104" s="27">
        <v>44938</v>
      </c>
      <c r="B104">
        <v>12.5379</v>
      </c>
      <c r="C104">
        <v>13.177</v>
      </c>
      <c r="D104">
        <v>9.5</v>
      </c>
      <c r="E104">
        <v>9.1297999999999995</v>
      </c>
      <c r="F104">
        <v>1.7738</v>
      </c>
      <c r="G104">
        <v>0</v>
      </c>
      <c r="H104">
        <v>0</v>
      </c>
      <c r="I104">
        <v>2.2000000000000001E-3</v>
      </c>
      <c r="J104">
        <v>1E-4</v>
      </c>
      <c r="K104">
        <v>0</v>
      </c>
      <c r="L104">
        <v>3.8999999999999998E-3</v>
      </c>
      <c r="M104">
        <v>0</v>
      </c>
      <c r="N104">
        <v>7.9699999999999993E-2</v>
      </c>
      <c r="O104">
        <v>1.4194</v>
      </c>
      <c r="P104">
        <v>0</v>
      </c>
      <c r="Q104">
        <v>0.1234</v>
      </c>
      <c r="R104">
        <v>1.2806</v>
      </c>
      <c r="S104">
        <v>0.6179</v>
      </c>
    </row>
    <row r="105" spans="1:19" x14ac:dyDescent="0.25">
      <c r="A105" s="27">
        <v>44939</v>
      </c>
      <c r="B105">
        <v>6.7076000000000002</v>
      </c>
      <c r="C105">
        <v>7.3711000000000002</v>
      </c>
      <c r="D105">
        <v>3.8090000000000002</v>
      </c>
      <c r="E105">
        <v>3.7351999999999999</v>
      </c>
      <c r="F105">
        <v>1.728</v>
      </c>
      <c r="G105">
        <v>0</v>
      </c>
      <c r="H105">
        <v>0</v>
      </c>
      <c r="I105">
        <v>2.5000000000000001E-3</v>
      </c>
      <c r="J105">
        <v>1E-4</v>
      </c>
      <c r="K105">
        <v>5.8299999999999998E-2</v>
      </c>
      <c r="L105">
        <v>0</v>
      </c>
      <c r="M105">
        <v>0</v>
      </c>
      <c r="N105">
        <v>5.28E-2</v>
      </c>
      <c r="O105">
        <v>1.1998</v>
      </c>
      <c r="P105">
        <v>0</v>
      </c>
      <c r="Q105">
        <v>2E-3</v>
      </c>
      <c r="R105">
        <v>1.2613000000000001</v>
      </c>
      <c r="S105">
        <v>0.61219999999999997</v>
      </c>
    </row>
    <row r="106" spans="1:19" x14ac:dyDescent="0.25">
      <c r="A106" s="27">
        <v>44940</v>
      </c>
      <c r="B106">
        <v>13.2927</v>
      </c>
      <c r="C106">
        <v>12.3941</v>
      </c>
      <c r="D106">
        <v>8.8327000000000009</v>
      </c>
      <c r="E106">
        <v>8.4917999999999996</v>
      </c>
      <c r="F106">
        <v>1.7703</v>
      </c>
      <c r="G106">
        <v>0</v>
      </c>
      <c r="H106">
        <v>0</v>
      </c>
      <c r="I106">
        <v>2.2000000000000001E-3</v>
      </c>
      <c r="J106">
        <v>1E-4</v>
      </c>
      <c r="K106">
        <v>1E-4</v>
      </c>
      <c r="L106">
        <v>0</v>
      </c>
      <c r="M106">
        <v>0</v>
      </c>
      <c r="N106">
        <v>5.2499999999999998E-2</v>
      </c>
      <c r="O106">
        <v>3.1295999999999999</v>
      </c>
      <c r="P106">
        <v>0</v>
      </c>
      <c r="Q106">
        <v>1.0800000000000001E-2</v>
      </c>
      <c r="R106">
        <v>1.2088000000000001</v>
      </c>
      <c r="S106">
        <v>0.5585</v>
      </c>
    </row>
    <row r="107" spans="1:19" hidden="1" x14ac:dyDescent="0.25">
      <c r="A107" s="27">
        <v>44941</v>
      </c>
      <c r="B107">
        <v>14.1288</v>
      </c>
      <c r="C107">
        <v>13.993499999999999</v>
      </c>
      <c r="D107">
        <v>9.7101000000000006</v>
      </c>
      <c r="E107">
        <v>9.3270999999999997</v>
      </c>
      <c r="F107">
        <v>1.9347000000000001</v>
      </c>
      <c r="G107">
        <v>0</v>
      </c>
      <c r="H107">
        <v>0</v>
      </c>
      <c r="I107">
        <v>2.3999999999999998E-3</v>
      </c>
      <c r="J107">
        <v>0</v>
      </c>
      <c r="K107">
        <v>1E-4</v>
      </c>
      <c r="L107">
        <v>1.2999999999999999E-3</v>
      </c>
      <c r="M107">
        <v>0</v>
      </c>
      <c r="N107">
        <v>5.2499999999999998E-2</v>
      </c>
      <c r="O107">
        <v>1.9391</v>
      </c>
      <c r="P107">
        <v>0</v>
      </c>
      <c r="Q107">
        <v>0.47960000000000003</v>
      </c>
      <c r="R107">
        <v>2.2892999999999999</v>
      </c>
      <c r="S107">
        <v>0.55379999999999996</v>
      </c>
    </row>
    <row r="108" spans="1:19" hidden="1" x14ac:dyDescent="0.25">
      <c r="A108" s="27">
        <v>44942</v>
      </c>
      <c r="B108">
        <v>17.416399999999999</v>
      </c>
      <c r="C108">
        <v>16.295400000000001</v>
      </c>
      <c r="D108">
        <v>11.760400000000001</v>
      </c>
      <c r="E108">
        <v>11.2746</v>
      </c>
      <c r="F108">
        <v>1.8292999999999999</v>
      </c>
      <c r="G108">
        <v>0</v>
      </c>
      <c r="H108">
        <v>0</v>
      </c>
      <c r="I108">
        <v>2.0999999999999999E-3</v>
      </c>
      <c r="J108">
        <v>1E-4</v>
      </c>
      <c r="K108">
        <v>1E-4</v>
      </c>
      <c r="L108">
        <v>2.8E-3</v>
      </c>
      <c r="M108">
        <v>0</v>
      </c>
      <c r="N108">
        <v>5.1799999999999999E-2</v>
      </c>
      <c r="O108">
        <v>2.9992999999999999</v>
      </c>
      <c r="P108">
        <v>0</v>
      </c>
      <c r="Q108">
        <v>0.58150000000000002</v>
      </c>
      <c r="R108">
        <v>2.9247000000000001</v>
      </c>
      <c r="S108">
        <v>0.55159999999999998</v>
      </c>
    </row>
    <row r="109" spans="1:19" x14ac:dyDescent="0.25">
      <c r="A109" s="27">
        <v>44943</v>
      </c>
      <c r="B109">
        <v>11.0845</v>
      </c>
      <c r="C109">
        <v>11.591799999999999</v>
      </c>
      <c r="D109">
        <v>7.9934000000000003</v>
      </c>
      <c r="E109">
        <v>7.6963999999999997</v>
      </c>
      <c r="F109">
        <v>1.8048999999999999</v>
      </c>
      <c r="G109">
        <v>0</v>
      </c>
      <c r="H109">
        <v>0</v>
      </c>
      <c r="I109">
        <v>2.5999999999999999E-3</v>
      </c>
      <c r="J109">
        <v>1E-4</v>
      </c>
      <c r="K109">
        <v>0.67310000000000003</v>
      </c>
      <c r="L109">
        <v>0</v>
      </c>
      <c r="M109">
        <v>0</v>
      </c>
      <c r="N109">
        <v>5.2499999999999998E-2</v>
      </c>
      <c r="O109">
        <v>1.0302</v>
      </c>
      <c r="P109">
        <v>0</v>
      </c>
      <c r="Q109">
        <v>1.2999999999999999E-3</v>
      </c>
      <c r="R109">
        <v>1.1641999999999999</v>
      </c>
      <c r="S109">
        <v>0.56459999999999999</v>
      </c>
    </row>
    <row r="110" spans="1:19" x14ac:dyDescent="0.25">
      <c r="A110" s="27">
        <v>44944</v>
      </c>
      <c r="B110">
        <v>9.5387000000000004</v>
      </c>
      <c r="C110">
        <v>8.9347999999999992</v>
      </c>
      <c r="D110">
        <v>5.4032</v>
      </c>
      <c r="E110">
        <v>5.2378</v>
      </c>
      <c r="F110">
        <v>1.7261</v>
      </c>
      <c r="G110">
        <v>0</v>
      </c>
      <c r="H110">
        <v>0</v>
      </c>
      <c r="I110">
        <v>2.5999999999999999E-3</v>
      </c>
      <c r="J110">
        <v>1E-4</v>
      </c>
      <c r="K110">
        <v>0.63019999999999998</v>
      </c>
      <c r="L110">
        <v>0</v>
      </c>
      <c r="M110">
        <v>0</v>
      </c>
      <c r="N110">
        <v>5.2499999999999998E-2</v>
      </c>
      <c r="O110">
        <v>1.5845</v>
      </c>
      <c r="P110">
        <v>0</v>
      </c>
      <c r="Q110">
        <v>0.38080000000000003</v>
      </c>
      <c r="R110">
        <v>1.3207</v>
      </c>
      <c r="S110">
        <v>0.55759999999999998</v>
      </c>
    </row>
    <row r="111" spans="1:19" x14ac:dyDescent="0.25">
      <c r="A111" s="27">
        <v>44945</v>
      </c>
      <c r="B111">
        <v>13.2744</v>
      </c>
      <c r="C111">
        <v>11.755599999999999</v>
      </c>
      <c r="D111">
        <v>8.4512</v>
      </c>
      <c r="E111">
        <v>8.1282999999999994</v>
      </c>
      <c r="F111">
        <v>1.7522</v>
      </c>
      <c r="G111">
        <v>0</v>
      </c>
      <c r="H111">
        <v>0</v>
      </c>
      <c r="I111">
        <v>2.3E-3</v>
      </c>
      <c r="J111">
        <v>1E-4</v>
      </c>
      <c r="K111">
        <v>1E-4</v>
      </c>
      <c r="L111">
        <v>0</v>
      </c>
      <c r="M111">
        <v>0</v>
      </c>
      <c r="N111">
        <v>5.2299999999999999E-2</v>
      </c>
      <c r="O111">
        <v>3.3733</v>
      </c>
      <c r="P111">
        <v>0</v>
      </c>
      <c r="Q111">
        <v>0.2137</v>
      </c>
      <c r="R111">
        <v>0.66979999999999995</v>
      </c>
      <c r="S111">
        <v>0.56789999999999996</v>
      </c>
    </row>
    <row r="112" spans="1:19" x14ac:dyDescent="0.25">
      <c r="A112" s="27">
        <v>44946</v>
      </c>
      <c r="B112">
        <v>9.7288999999999994</v>
      </c>
      <c r="C112">
        <v>9.5687999999999995</v>
      </c>
      <c r="D112">
        <v>5.5842000000000001</v>
      </c>
      <c r="E112">
        <v>5.4009</v>
      </c>
      <c r="F112">
        <v>1.8940999999999999</v>
      </c>
      <c r="G112">
        <v>0</v>
      </c>
      <c r="H112">
        <v>0</v>
      </c>
      <c r="I112">
        <v>2.2000000000000001E-3</v>
      </c>
      <c r="J112">
        <v>1.9800000000000002E-2</v>
      </c>
      <c r="K112">
        <v>1E-4</v>
      </c>
      <c r="L112">
        <v>0</v>
      </c>
      <c r="M112">
        <v>0</v>
      </c>
      <c r="N112">
        <v>5.2699999999999997E-2</v>
      </c>
      <c r="O112">
        <v>2.1524999999999999</v>
      </c>
      <c r="P112">
        <v>0</v>
      </c>
      <c r="Q112">
        <v>0.16189999999999999</v>
      </c>
      <c r="R112">
        <v>1.3246</v>
      </c>
      <c r="S112">
        <v>0.86</v>
      </c>
    </row>
    <row r="113" spans="1:19" hidden="1" x14ac:dyDescent="0.25">
      <c r="A113" s="27">
        <v>44947</v>
      </c>
      <c r="B113">
        <v>13.6286</v>
      </c>
      <c r="C113">
        <v>12.016</v>
      </c>
      <c r="D113">
        <v>7.5354999999999999</v>
      </c>
      <c r="E113">
        <v>7.2541000000000002</v>
      </c>
      <c r="F113">
        <v>1.5928</v>
      </c>
      <c r="G113">
        <v>1E-4</v>
      </c>
      <c r="H113">
        <v>0</v>
      </c>
      <c r="I113">
        <v>2.2000000000000001E-3</v>
      </c>
      <c r="J113">
        <v>0</v>
      </c>
      <c r="K113">
        <v>8.6E-3</v>
      </c>
      <c r="L113">
        <v>4.7000000000000002E-3</v>
      </c>
      <c r="M113">
        <v>0</v>
      </c>
      <c r="N113">
        <v>9.7600000000000006E-2</v>
      </c>
      <c r="O113">
        <v>2.8690000000000002</v>
      </c>
      <c r="P113">
        <v>0</v>
      </c>
      <c r="Q113">
        <v>0.16089999999999999</v>
      </c>
      <c r="R113">
        <v>3.3264</v>
      </c>
      <c r="S113">
        <v>0.57920000000000005</v>
      </c>
    </row>
    <row r="114" spans="1:19" x14ac:dyDescent="0.25">
      <c r="A114" s="27">
        <v>44948</v>
      </c>
      <c r="B114">
        <v>14.315300000000001</v>
      </c>
      <c r="C114">
        <v>11.73</v>
      </c>
      <c r="D114">
        <v>8.5998000000000001</v>
      </c>
      <c r="E114">
        <v>8.2594999999999992</v>
      </c>
      <c r="F114">
        <v>1.3614999999999999</v>
      </c>
      <c r="G114">
        <v>0</v>
      </c>
      <c r="H114">
        <v>0</v>
      </c>
      <c r="I114">
        <v>2.0999999999999999E-3</v>
      </c>
      <c r="J114">
        <v>1E-4</v>
      </c>
      <c r="K114">
        <v>1E-4</v>
      </c>
      <c r="L114">
        <v>0</v>
      </c>
      <c r="M114">
        <v>0</v>
      </c>
      <c r="N114">
        <v>5.3900000000000003E-2</v>
      </c>
      <c r="O114">
        <v>2.8954</v>
      </c>
      <c r="P114">
        <v>0</v>
      </c>
      <c r="Q114">
        <v>1.0195000000000001</v>
      </c>
      <c r="R114">
        <v>1.1043000000000001</v>
      </c>
      <c r="S114">
        <v>0.58289999999999997</v>
      </c>
    </row>
    <row r="115" spans="1:19" x14ac:dyDescent="0.25">
      <c r="A115" s="27">
        <v>44949</v>
      </c>
      <c r="B115">
        <v>14.2035</v>
      </c>
      <c r="C115">
        <v>13.0305</v>
      </c>
      <c r="D115">
        <v>8.7950999999999997</v>
      </c>
      <c r="E115">
        <v>8.4482999999999997</v>
      </c>
      <c r="F115">
        <v>1.7905</v>
      </c>
      <c r="G115">
        <v>2.0000000000000001E-4</v>
      </c>
      <c r="H115">
        <v>0</v>
      </c>
      <c r="I115">
        <v>2.0999999999999999E-3</v>
      </c>
      <c r="J115">
        <v>1E-4</v>
      </c>
      <c r="K115">
        <v>1E-4</v>
      </c>
      <c r="L115">
        <v>0</v>
      </c>
      <c r="M115">
        <v>0</v>
      </c>
      <c r="N115">
        <v>5.3699999999999998E-2</v>
      </c>
      <c r="O115">
        <v>2.8525</v>
      </c>
      <c r="P115">
        <v>0</v>
      </c>
      <c r="Q115">
        <v>0.43240000000000001</v>
      </c>
      <c r="R115">
        <v>1.2535000000000001</v>
      </c>
      <c r="S115">
        <v>1.1951000000000001</v>
      </c>
    </row>
    <row r="116" spans="1:19" hidden="1" x14ac:dyDescent="0.25">
      <c r="A116" s="27">
        <v>44950</v>
      </c>
      <c r="B116">
        <v>14.1066</v>
      </c>
      <c r="C116">
        <v>11.6754</v>
      </c>
      <c r="D116">
        <v>8.1105999999999998</v>
      </c>
      <c r="E116">
        <v>7.7888999999999999</v>
      </c>
      <c r="F116">
        <v>1.4921</v>
      </c>
      <c r="G116">
        <v>1E-4</v>
      </c>
      <c r="H116">
        <v>0</v>
      </c>
      <c r="I116">
        <v>2.2000000000000001E-3</v>
      </c>
      <c r="J116">
        <v>1E-4</v>
      </c>
      <c r="K116">
        <v>5.7700000000000001E-2</v>
      </c>
      <c r="L116">
        <v>0</v>
      </c>
      <c r="M116">
        <v>0</v>
      </c>
      <c r="N116">
        <v>5.3999999999999999E-2</v>
      </c>
      <c r="O116">
        <v>2.5434999999999999</v>
      </c>
      <c r="P116">
        <v>0</v>
      </c>
      <c r="Q116">
        <v>1.2339</v>
      </c>
      <c r="R116">
        <v>1.6768000000000001</v>
      </c>
      <c r="S116">
        <v>0.63370000000000004</v>
      </c>
    </row>
    <row r="117" spans="1:19" x14ac:dyDescent="0.25">
      <c r="A117" s="27">
        <v>44951</v>
      </c>
      <c r="B117">
        <v>12.225300000000001</v>
      </c>
      <c r="C117">
        <v>12.3543</v>
      </c>
      <c r="D117">
        <v>8.9437999999999995</v>
      </c>
      <c r="E117">
        <v>8.5864999999999991</v>
      </c>
      <c r="F117">
        <v>1.456</v>
      </c>
      <c r="G117">
        <v>0</v>
      </c>
      <c r="H117">
        <v>0</v>
      </c>
      <c r="I117">
        <v>2.5000000000000001E-3</v>
      </c>
      <c r="J117">
        <v>1E-4</v>
      </c>
      <c r="K117">
        <v>6.5500000000000003E-2</v>
      </c>
      <c r="L117">
        <v>0</v>
      </c>
      <c r="M117">
        <v>0</v>
      </c>
      <c r="N117">
        <v>5.3999999999999999E-2</v>
      </c>
      <c r="O117">
        <v>1.2090000000000001</v>
      </c>
      <c r="P117">
        <v>0</v>
      </c>
      <c r="Q117">
        <v>0.17380000000000001</v>
      </c>
      <c r="R117">
        <v>1.2984</v>
      </c>
      <c r="S117">
        <v>0.6663</v>
      </c>
    </row>
    <row r="118" spans="1:19" x14ac:dyDescent="0.25">
      <c r="A118" s="27">
        <v>44952</v>
      </c>
      <c r="B118">
        <v>9.4535999999999998</v>
      </c>
      <c r="C118">
        <v>10.487399999999999</v>
      </c>
      <c r="D118">
        <v>5.9634999999999998</v>
      </c>
      <c r="E118">
        <v>5.7652999999999999</v>
      </c>
      <c r="F118">
        <v>1.7604</v>
      </c>
      <c r="G118">
        <v>0</v>
      </c>
      <c r="H118">
        <v>0</v>
      </c>
      <c r="I118">
        <v>2.2000000000000001E-3</v>
      </c>
      <c r="J118">
        <v>1E-4</v>
      </c>
      <c r="K118">
        <v>0.1535</v>
      </c>
      <c r="L118">
        <v>0</v>
      </c>
      <c r="M118">
        <v>0</v>
      </c>
      <c r="N118">
        <v>5.4100000000000002E-2</v>
      </c>
      <c r="O118">
        <v>1.7095</v>
      </c>
      <c r="P118">
        <v>0</v>
      </c>
      <c r="Q118">
        <v>0</v>
      </c>
      <c r="R118">
        <v>0.6744</v>
      </c>
      <c r="S118">
        <v>1.8409</v>
      </c>
    </row>
    <row r="119" spans="1:19" x14ac:dyDescent="0.25">
      <c r="A119" s="27">
        <v>44953</v>
      </c>
      <c r="B119">
        <v>13.2095</v>
      </c>
      <c r="C119">
        <v>10.300700000000001</v>
      </c>
      <c r="D119">
        <v>6.5833000000000004</v>
      </c>
      <c r="E119">
        <v>6.3513000000000002</v>
      </c>
      <c r="F119">
        <v>1.6351</v>
      </c>
      <c r="G119">
        <v>0</v>
      </c>
      <c r="H119">
        <v>0</v>
      </c>
      <c r="I119">
        <v>2.5999999999999999E-3</v>
      </c>
      <c r="J119">
        <v>1E-4</v>
      </c>
      <c r="K119">
        <v>0.85540000000000005</v>
      </c>
      <c r="L119">
        <v>4.4999999999999997E-3</v>
      </c>
      <c r="M119">
        <v>0</v>
      </c>
      <c r="N119">
        <v>8.8099999999999998E-2</v>
      </c>
      <c r="O119">
        <v>3.1905999999999999</v>
      </c>
      <c r="P119">
        <v>0</v>
      </c>
      <c r="Q119">
        <v>0.4405</v>
      </c>
      <c r="R119">
        <v>1.4574</v>
      </c>
      <c r="S119">
        <v>0.72209999999999996</v>
      </c>
    </row>
    <row r="120" spans="1:19" x14ac:dyDescent="0.25">
      <c r="A120" s="27">
        <v>44954</v>
      </c>
      <c r="B120">
        <v>11.861800000000001</v>
      </c>
      <c r="C120">
        <v>8.9042999999999992</v>
      </c>
      <c r="D120">
        <v>5.6773999999999996</v>
      </c>
      <c r="E120">
        <v>5.4886999999999997</v>
      </c>
      <c r="F120">
        <v>1.5199</v>
      </c>
      <c r="G120">
        <v>0</v>
      </c>
      <c r="H120">
        <v>0</v>
      </c>
      <c r="I120">
        <v>2E-3</v>
      </c>
      <c r="J120">
        <v>1E-4</v>
      </c>
      <c r="K120">
        <v>0.74380000000000002</v>
      </c>
      <c r="L120">
        <v>0</v>
      </c>
      <c r="M120">
        <v>0</v>
      </c>
      <c r="N120">
        <v>5.4399999999999997E-2</v>
      </c>
      <c r="O120">
        <v>1.2562</v>
      </c>
      <c r="P120">
        <v>0</v>
      </c>
      <c r="Q120">
        <v>2.2656000000000001</v>
      </c>
      <c r="R120">
        <v>0.77290000000000003</v>
      </c>
      <c r="S120">
        <v>0.58630000000000004</v>
      </c>
    </row>
    <row r="121" spans="1:19" x14ac:dyDescent="0.25">
      <c r="A121" s="27">
        <v>44955</v>
      </c>
      <c r="B121">
        <v>10.1767</v>
      </c>
      <c r="C121">
        <v>8.9410000000000007</v>
      </c>
      <c r="D121">
        <v>5.6079999999999997</v>
      </c>
      <c r="E121">
        <v>5.4222999999999999</v>
      </c>
      <c r="F121">
        <v>1.798</v>
      </c>
      <c r="G121">
        <v>2.0000000000000001E-4</v>
      </c>
      <c r="H121">
        <v>0</v>
      </c>
      <c r="I121">
        <v>1.6999999999999999E-3</v>
      </c>
      <c r="J121">
        <v>1E-4</v>
      </c>
      <c r="K121">
        <v>0.1275</v>
      </c>
      <c r="L121">
        <v>0</v>
      </c>
      <c r="M121">
        <v>0</v>
      </c>
      <c r="N121">
        <v>5.3499999999999999E-2</v>
      </c>
      <c r="O121">
        <v>2.335</v>
      </c>
      <c r="P121">
        <v>0</v>
      </c>
      <c r="Q121">
        <v>0</v>
      </c>
      <c r="R121">
        <v>0.79059999999999997</v>
      </c>
      <c r="S121">
        <v>0.57010000000000005</v>
      </c>
    </row>
    <row r="122" spans="1:19" x14ac:dyDescent="0.25">
      <c r="A122" s="27">
        <v>44956</v>
      </c>
      <c r="B122">
        <v>8.8209999999999997</v>
      </c>
      <c r="C122">
        <v>8.3949999999999996</v>
      </c>
      <c r="D122">
        <v>4.9370000000000003</v>
      </c>
      <c r="E122">
        <v>4.7881</v>
      </c>
      <c r="F122">
        <v>1.6345000000000001</v>
      </c>
      <c r="G122">
        <v>0</v>
      </c>
      <c r="H122">
        <v>0</v>
      </c>
      <c r="I122">
        <v>1.9E-3</v>
      </c>
      <c r="J122">
        <v>0</v>
      </c>
      <c r="K122">
        <v>0.66610000000000003</v>
      </c>
      <c r="L122">
        <v>0</v>
      </c>
      <c r="M122">
        <v>0</v>
      </c>
      <c r="N122">
        <v>5.4199999999999998E-2</v>
      </c>
      <c r="O122">
        <v>1.1827000000000001</v>
      </c>
      <c r="P122">
        <v>0</v>
      </c>
      <c r="Q122">
        <v>0</v>
      </c>
      <c r="R122">
        <v>1.4365000000000001</v>
      </c>
      <c r="S122">
        <v>0.55130000000000001</v>
      </c>
    </row>
    <row r="123" spans="1:19" x14ac:dyDescent="0.25">
      <c r="A123" s="27">
        <v>44957</v>
      </c>
      <c r="B123">
        <v>11.097099999999999</v>
      </c>
      <c r="C123">
        <v>9.3914000000000009</v>
      </c>
      <c r="D123">
        <v>6.1090999999999998</v>
      </c>
      <c r="E123">
        <v>5.9008000000000003</v>
      </c>
      <c r="F123">
        <v>1.4802999999999999</v>
      </c>
      <c r="G123">
        <v>0</v>
      </c>
      <c r="H123">
        <v>0</v>
      </c>
      <c r="I123">
        <v>1.8E-3</v>
      </c>
      <c r="J123">
        <v>1E-4</v>
      </c>
      <c r="K123">
        <v>0.2727</v>
      </c>
      <c r="L123">
        <v>0</v>
      </c>
      <c r="M123">
        <v>0</v>
      </c>
      <c r="N123">
        <v>5.3900000000000003E-2</v>
      </c>
      <c r="O123">
        <v>2.7812999999999999</v>
      </c>
      <c r="P123">
        <v>0</v>
      </c>
      <c r="Q123">
        <v>1.6999999999999999E-3</v>
      </c>
      <c r="R123">
        <v>1.3279000000000001</v>
      </c>
      <c r="S123">
        <v>0.55359999999999998</v>
      </c>
    </row>
    <row r="124" spans="1:19" x14ac:dyDescent="0.25">
      <c r="A124" s="27">
        <v>44958</v>
      </c>
      <c r="B124">
        <v>13.722899999999999</v>
      </c>
      <c r="C124">
        <v>13.514200000000001</v>
      </c>
      <c r="D124">
        <v>10.196400000000001</v>
      </c>
      <c r="E124">
        <v>9.7811000000000003</v>
      </c>
      <c r="F124">
        <v>1.7351000000000001</v>
      </c>
      <c r="G124">
        <v>0</v>
      </c>
      <c r="H124">
        <v>0</v>
      </c>
      <c r="I124">
        <v>1.8E-3</v>
      </c>
      <c r="J124">
        <v>1E-4</v>
      </c>
      <c r="K124">
        <v>0.86580000000000001</v>
      </c>
      <c r="L124">
        <v>0</v>
      </c>
      <c r="M124">
        <v>0</v>
      </c>
      <c r="N124">
        <v>5.3699999999999998E-2</v>
      </c>
      <c r="O124">
        <v>1.1735</v>
      </c>
      <c r="P124">
        <v>0</v>
      </c>
      <c r="Q124">
        <v>0</v>
      </c>
      <c r="R124">
        <v>0.69979999999999998</v>
      </c>
      <c r="S124">
        <v>0.55330000000000001</v>
      </c>
    </row>
    <row r="125" spans="1:19" x14ac:dyDescent="0.25">
      <c r="A125" s="27">
        <v>44959</v>
      </c>
      <c r="B125">
        <v>14.893000000000001</v>
      </c>
      <c r="C125">
        <v>12.3752</v>
      </c>
      <c r="D125">
        <v>8.9939999999999998</v>
      </c>
      <c r="E125">
        <v>8.6392000000000007</v>
      </c>
      <c r="F125">
        <v>1.5115000000000001</v>
      </c>
      <c r="G125">
        <v>1E-4</v>
      </c>
      <c r="H125">
        <v>0</v>
      </c>
      <c r="I125">
        <v>2E-3</v>
      </c>
      <c r="J125">
        <v>1E-4</v>
      </c>
      <c r="K125">
        <v>0.80710000000000004</v>
      </c>
      <c r="L125">
        <v>0</v>
      </c>
      <c r="M125">
        <v>0</v>
      </c>
      <c r="N125">
        <v>5.3900000000000003E-2</v>
      </c>
      <c r="O125">
        <v>3.1909000000000001</v>
      </c>
      <c r="P125">
        <v>0</v>
      </c>
      <c r="Q125">
        <v>1.6799999999999999E-2</v>
      </c>
      <c r="R125">
        <v>1.3224</v>
      </c>
      <c r="S125">
        <v>0.55569999999999997</v>
      </c>
    </row>
    <row r="126" spans="1:19" x14ac:dyDescent="0.25">
      <c r="A126" s="27">
        <v>44960</v>
      </c>
      <c r="B126">
        <v>22.453399999999998</v>
      </c>
      <c r="C126">
        <v>22.178999999999998</v>
      </c>
      <c r="D126">
        <v>18.739999999999998</v>
      </c>
      <c r="E126">
        <v>17.921199999999999</v>
      </c>
      <c r="F126">
        <v>1.5265</v>
      </c>
      <c r="G126">
        <v>1E-4</v>
      </c>
      <c r="H126">
        <v>0</v>
      </c>
      <c r="I126">
        <v>2.5000000000000001E-3</v>
      </c>
      <c r="J126">
        <v>1E-4</v>
      </c>
      <c r="K126">
        <v>0.77859999999999996</v>
      </c>
      <c r="L126">
        <v>0</v>
      </c>
      <c r="M126">
        <v>0</v>
      </c>
      <c r="N126">
        <v>6.5299999999999997E-2</v>
      </c>
      <c r="O126">
        <v>1.6256999999999999</v>
      </c>
      <c r="P126">
        <v>0</v>
      </c>
      <c r="Q126">
        <v>0.1585</v>
      </c>
      <c r="R126">
        <v>0.7087</v>
      </c>
      <c r="S126">
        <v>0.55620000000000003</v>
      </c>
    </row>
    <row r="127" spans="1:19" x14ac:dyDescent="0.25">
      <c r="A127" s="27">
        <v>44961</v>
      </c>
      <c r="B127">
        <v>25.847200000000001</v>
      </c>
      <c r="C127">
        <v>25.1922</v>
      </c>
      <c r="D127">
        <v>21.352</v>
      </c>
      <c r="E127">
        <v>20.430700000000002</v>
      </c>
      <c r="F127">
        <v>1.8373999999999999</v>
      </c>
      <c r="G127">
        <v>0</v>
      </c>
      <c r="H127">
        <v>0</v>
      </c>
      <c r="I127">
        <v>2.2000000000000001E-3</v>
      </c>
      <c r="J127">
        <v>1E-4</v>
      </c>
      <c r="K127">
        <v>0.63780000000000003</v>
      </c>
      <c r="L127">
        <v>5.4000000000000003E-3</v>
      </c>
      <c r="M127">
        <v>0</v>
      </c>
      <c r="N127">
        <v>4.7899999999999998E-2</v>
      </c>
      <c r="O127">
        <v>2.8871000000000002</v>
      </c>
      <c r="P127">
        <v>0</v>
      </c>
      <c r="Q127">
        <v>4.1999999999999997E-3</v>
      </c>
      <c r="R127">
        <v>0.7077</v>
      </c>
      <c r="S127">
        <v>0.56820000000000004</v>
      </c>
    </row>
    <row r="128" spans="1:19" hidden="1" x14ac:dyDescent="0.25">
      <c r="A128" s="27">
        <v>44962</v>
      </c>
      <c r="B128">
        <v>10.889699999999999</v>
      </c>
      <c r="C128">
        <v>11.0281</v>
      </c>
      <c r="D128">
        <v>7.3813000000000004</v>
      </c>
      <c r="E128">
        <v>7.1105</v>
      </c>
      <c r="F128">
        <v>1.67</v>
      </c>
      <c r="G128">
        <v>0</v>
      </c>
      <c r="H128">
        <v>0</v>
      </c>
      <c r="I128">
        <v>2.8E-3</v>
      </c>
      <c r="J128">
        <v>1E-4</v>
      </c>
      <c r="K128">
        <v>0.6613</v>
      </c>
      <c r="L128">
        <v>0</v>
      </c>
      <c r="M128">
        <v>0</v>
      </c>
      <c r="N128">
        <v>4.8599999999999997E-2</v>
      </c>
      <c r="O128">
        <v>1.2467999999999999</v>
      </c>
      <c r="P128">
        <v>0</v>
      </c>
      <c r="Q128">
        <v>0</v>
      </c>
      <c r="R128">
        <v>1.5457000000000001</v>
      </c>
      <c r="S128">
        <v>0.56430000000000002</v>
      </c>
    </row>
    <row r="129" spans="1:19" x14ac:dyDescent="0.25">
      <c r="A129" s="27">
        <v>44963</v>
      </c>
      <c r="B129">
        <v>10.0067</v>
      </c>
      <c r="C129">
        <v>9.7711000000000006</v>
      </c>
      <c r="D129">
        <v>6.3872999999999998</v>
      </c>
      <c r="E129">
        <v>6.1649000000000003</v>
      </c>
      <c r="F129">
        <v>1.5331999999999999</v>
      </c>
      <c r="G129">
        <v>0</v>
      </c>
      <c r="H129">
        <v>0</v>
      </c>
      <c r="I129">
        <v>2.5999999999999999E-3</v>
      </c>
      <c r="J129">
        <v>1E-4</v>
      </c>
      <c r="K129">
        <v>0.47360000000000002</v>
      </c>
      <c r="L129">
        <v>0</v>
      </c>
      <c r="M129">
        <v>0</v>
      </c>
      <c r="N129">
        <v>4.87E-2</v>
      </c>
      <c r="O129">
        <v>1.6137999999999999</v>
      </c>
      <c r="P129">
        <v>0</v>
      </c>
      <c r="Q129">
        <v>6.9999999999999999E-4</v>
      </c>
      <c r="R129">
        <v>1.3865000000000001</v>
      </c>
      <c r="S129">
        <v>0.55940000000000001</v>
      </c>
    </row>
    <row r="130" spans="1:19" x14ac:dyDescent="0.25">
      <c r="A130" s="27">
        <v>44964</v>
      </c>
      <c r="B130">
        <v>11.875500000000001</v>
      </c>
      <c r="C130">
        <v>9.6000999999999994</v>
      </c>
      <c r="D130">
        <v>6.4528999999999996</v>
      </c>
      <c r="E130">
        <v>6.2283999999999997</v>
      </c>
      <c r="F130">
        <v>1.6439999999999999</v>
      </c>
      <c r="G130">
        <v>1E-4</v>
      </c>
      <c r="H130">
        <v>0</v>
      </c>
      <c r="I130">
        <v>2.8E-3</v>
      </c>
      <c r="J130">
        <v>1E-4</v>
      </c>
      <c r="K130">
        <v>0.73160000000000003</v>
      </c>
      <c r="L130">
        <v>0</v>
      </c>
      <c r="M130">
        <v>0</v>
      </c>
      <c r="N130">
        <v>4.8399999999999999E-2</v>
      </c>
      <c r="O130">
        <v>2.9097</v>
      </c>
      <c r="P130">
        <v>0</v>
      </c>
      <c r="Q130">
        <v>0.4304</v>
      </c>
      <c r="R130">
        <v>0.65349999999999997</v>
      </c>
      <c r="S130">
        <v>0.55769999999999997</v>
      </c>
    </row>
    <row r="131" spans="1:19" x14ac:dyDescent="0.25">
      <c r="A131" s="27">
        <v>44965</v>
      </c>
      <c r="B131">
        <v>10.8177</v>
      </c>
      <c r="C131">
        <v>10.302099999999999</v>
      </c>
      <c r="D131">
        <v>6.7675999999999998</v>
      </c>
      <c r="E131">
        <v>6.5243000000000002</v>
      </c>
      <c r="F131">
        <v>1.6497999999999999</v>
      </c>
      <c r="G131">
        <v>1E-4</v>
      </c>
      <c r="H131">
        <v>0</v>
      </c>
      <c r="I131">
        <v>2.8E-3</v>
      </c>
      <c r="J131">
        <v>1E-4</v>
      </c>
      <c r="K131">
        <v>0.62609999999999999</v>
      </c>
      <c r="L131">
        <v>0</v>
      </c>
      <c r="M131">
        <v>0</v>
      </c>
      <c r="N131">
        <v>4.8399999999999999E-2</v>
      </c>
      <c r="O131">
        <v>1.6872</v>
      </c>
      <c r="P131">
        <v>0</v>
      </c>
      <c r="Q131">
        <v>0.12670000000000001</v>
      </c>
      <c r="R131">
        <v>1.4393</v>
      </c>
      <c r="S131">
        <v>0.55740000000000001</v>
      </c>
    </row>
    <row r="132" spans="1:19" x14ac:dyDescent="0.25">
      <c r="A132" s="27">
        <v>44966</v>
      </c>
      <c r="B132">
        <v>9.2470999999999997</v>
      </c>
      <c r="C132">
        <v>9.6384000000000007</v>
      </c>
      <c r="D132">
        <v>6.5571000000000002</v>
      </c>
      <c r="E132">
        <v>6.3278999999999996</v>
      </c>
      <c r="F132">
        <v>1.5466</v>
      </c>
      <c r="G132">
        <v>0</v>
      </c>
      <c r="H132">
        <v>0</v>
      </c>
      <c r="I132">
        <v>2.8E-3</v>
      </c>
      <c r="J132">
        <v>1E-4</v>
      </c>
      <c r="K132">
        <v>0.26450000000000001</v>
      </c>
      <c r="L132">
        <v>0</v>
      </c>
      <c r="M132">
        <v>0</v>
      </c>
      <c r="N132">
        <v>4.8599999999999997E-2</v>
      </c>
      <c r="O132">
        <v>1.1876</v>
      </c>
      <c r="P132">
        <v>0</v>
      </c>
      <c r="Q132">
        <v>0</v>
      </c>
      <c r="R132">
        <v>0.72319999999999995</v>
      </c>
      <c r="S132">
        <v>0.55700000000000005</v>
      </c>
    </row>
    <row r="133" spans="1:19" x14ac:dyDescent="0.25">
      <c r="A133" s="27">
        <v>44967</v>
      </c>
      <c r="B133">
        <v>12.735099999999999</v>
      </c>
      <c r="C133">
        <v>11.3535</v>
      </c>
      <c r="D133">
        <v>7.9771000000000001</v>
      </c>
      <c r="E133">
        <v>7.6719999999999997</v>
      </c>
      <c r="F133">
        <v>1.8044</v>
      </c>
      <c r="G133">
        <v>2.0000000000000001E-4</v>
      </c>
      <c r="H133">
        <v>0</v>
      </c>
      <c r="I133">
        <v>2.8999999999999998E-3</v>
      </c>
      <c r="J133">
        <v>1E-4</v>
      </c>
      <c r="K133">
        <v>0.86799999999999999</v>
      </c>
      <c r="L133">
        <v>1.1999999999999999E-3</v>
      </c>
      <c r="M133">
        <v>0</v>
      </c>
      <c r="N133">
        <v>4.8399999999999999E-2</v>
      </c>
      <c r="O133">
        <v>2.3929</v>
      </c>
      <c r="P133">
        <v>0</v>
      </c>
      <c r="Q133">
        <v>5.9999999999999995E-4</v>
      </c>
      <c r="R133">
        <v>0.68010000000000004</v>
      </c>
      <c r="S133">
        <v>0.55820000000000003</v>
      </c>
    </row>
    <row r="134" spans="1:19" x14ac:dyDescent="0.25">
      <c r="A134" s="27">
        <v>44968</v>
      </c>
      <c r="B134">
        <v>12.6958</v>
      </c>
      <c r="C134">
        <v>10.401300000000001</v>
      </c>
      <c r="D134">
        <v>6.5167000000000002</v>
      </c>
      <c r="E134">
        <v>6.2887000000000004</v>
      </c>
      <c r="F134">
        <v>1.9291</v>
      </c>
      <c r="G134">
        <v>1E-4</v>
      </c>
      <c r="H134">
        <v>0</v>
      </c>
      <c r="I134">
        <v>2.8E-3</v>
      </c>
      <c r="J134">
        <v>1E-4</v>
      </c>
      <c r="K134">
        <v>0.80659999999999998</v>
      </c>
      <c r="L134">
        <v>0</v>
      </c>
      <c r="M134">
        <v>0</v>
      </c>
      <c r="N134">
        <v>4.8300000000000003E-2</v>
      </c>
      <c r="O134">
        <v>2.3542999999999998</v>
      </c>
      <c r="P134">
        <v>0</v>
      </c>
      <c r="Q134">
        <v>1.3533999999999999</v>
      </c>
      <c r="R134">
        <v>1.5407</v>
      </c>
      <c r="S134">
        <v>0.5625</v>
      </c>
    </row>
    <row r="135" spans="1:19" x14ac:dyDescent="0.25">
      <c r="A135" s="27">
        <v>44969</v>
      </c>
      <c r="B135">
        <v>7.8209999999999997</v>
      </c>
      <c r="C135">
        <v>7.1063999999999998</v>
      </c>
      <c r="D135">
        <v>3.9287999999999998</v>
      </c>
      <c r="E135">
        <v>3.8285</v>
      </c>
      <c r="F135">
        <v>1.7059</v>
      </c>
      <c r="G135">
        <v>0</v>
      </c>
      <c r="H135">
        <v>0</v>
      </c>
      <c r="I135">
        <v>2.3999999999999998E-3</v>
      </c>
      <c r="J135">
        <v>1E-4</v>
      </c>
      <c r="K135">
        <v>0.6905</v>
      </c>
      <c r="L135">
        <v>0</v>
      </c>
      <c r="M135">
        <v>0</v>
      </c>
      <c r="N135">
        <v>4.8500000000000001E-2</v>
      </c>
      <c r="O135">
        <v>1.5893999999999999</v>
      </c>
      <c r="P135">
        <v>0</v>
      </c>
      <c r="Q135">
        <v>0.33100000000000002</v>
      </c>
      <c r="R135">
        <v>0.73880000000000001</v>
      </c>
      <c r="S135">
        <v>0.55700000000000005</v>
      </c>
    </row>
    <row r="136" spans="1:19" x14ac:dyDescent="0.25">
      <c r="A136" s="27">
        <v>44970</v>
      </c>
      <c r="B136">
        <v>9.2288999999999994</v>
      </c>
      <c r="C136">
        <v>9.3092000000000006</v>
      </c>
      <c r="D136">
        <v>5.9577999999999998</v>
      </c>
      <c r="E136">
        <v>5.7598000000000003</v>
      </c>
      <c r="F136">
        <v>1.4628000000000001</v>
      </c>
      <c r="G136">
        <v>0</v>
      </c>
      <c r="H136">
        <v>0</v>
      </c>
      <c r="I136">
        <v>2.5999999999999999E-3</v>
      </c>
      <c r="J136">
        <v>1E-4</v>
      </c>
      <c r="K136">
        <v>0.1663</v>
      </c>
      <c r="L136">
        <v>0</v>
      </c>
      <c r="M136">
        <v>0</v>
      </c>
      <c r="N136">
        <v>4.8399999999999999E-2</v>
      </c>
      <c r="O136">
        <v>1.5109999999999999</v>
      </c>
      <c r="P136">
        <v>0</v>
      </c>
      <c r="Q136">
        <v>1E-4</v>
      </c>
      <c r="R136">
        <v>1.4558</v>
      </c>
      <c r="S136">
        <v>0.55800000000000005</v>
      </c>
    </row>
    <row r="137" spans="1:19" x14ac:dyDescent="0.25">
      <c r="A137" s="27">
        <v>44971</v>
      </c>
      <c r="B137">
        <v>7.9561000000000002</v>
      </c>
      <c r="C137">
        <v>7.9603999999999999</v>
      </c>
      <c r="D137">
        <v>4.7362000000000002</v>
      </c>
      <c r="E137">
        <v>4.5986000000000002</v>
      </c>
      <c r="F137">
        <v>1.7575000000000001</v>
      </c>
      <c r="G137">
        <v>0</v>
      </c>
      <c r="H137">
        <v>0</v>
      </c>
      <c r="I137">
        <v>2.7000000000000001E-3</v>
      </c>
      <c r="J137">
        <v>1E-4</v>
      </c>
      <c r="K137">
        <v>0.75949999999999995</v>
      </c>
      <c r="L137">
        <v>0</v>
      </c>
      <c r="M137">
        <v>0</v>
      </c>
      <c r="N137">
        <v>5.11E-2</v>
      </c>
      <c r="O137">
        <v>1.2027000000000001</v>
      </c>
      <c r="P137">
        <v>0</v>
      </c>
      <c r="Q137">
        <v>0</v>
      </c>
      <c r="R137">
        <v>0.69289999999999996</v>
      </c>
      <c r="S137">
        <v>0.55389999999999995</v>
      </c>
    </row>
    <row r="138" spans="1:19" x14ac:dyDescent="0.25">
      <c r="A138" s="27">
        <v>44972</v>
      </c>
      <c r="B138">
        <v>11.6995</v>
      </c>
      <c r="C138">
        <v>9.0127000000000006</v>
      </c>
      <c r="D138">
        <v>5.3188000000000004</v>
      </c>
      <c r="E138">
        <v>5.1539000000000001</v>
      </c>
      <c r="F138">
        <v>1.6425000000000001</v>
      </c>
      <c r="G138">
        <v>0</v>
      </c>
      <c r="H138">
        <v>0</v>
      </c>
      <c r="I138">
        <v>2.3E-3</v>
      </c>
      <c r="J138">
        <v>1E-4</v>
      </c>
      <c r="K138">
        <v>0.46860000000000002</v>
      </c>
      <c r="L138">
        <v>0</v>
      </c>
      <c r="M138">
        <v>0</v>
      </c>
      <c r="N138">
        <v>5.0900000000000001E-2</v>
      </c>
      <c r="O138">
        <v>4.1669999999999998</v>
      </c>
      <c r="P138">
        <v>0</v>
      </c>
      <c r="Q138">
        <v>0.20810000000000001</v>
      </c>
      <c r="R138">
        <v>1.3915</v>
      </c>
      <c r="S138">
        <v>0.75700000000000001</v>
      </c>
    </row>
    <row r="139" spans="1:19" x14ac:dyDescent="0.25">
      <c r="A139" s="27">
        <v>44973</v>
      </c>
      <c r="B139">
        <v>7.0137</v>
      </c>
      <c r="C139">
        <v>6.0462999999999996</v>
      </c>
      <c r="D139">
        <v>2.9565000000000001</v>
      </c>
      <c r="E139">
        <v>2.9037000000000002</v>
      </c>
      <c r="F139">
        <v>1.6621999999999999</v>
      </c>
      <c r="G139">
        <v>0</v>
      </c>
      <c r="H139">
        <v>0</v>
      </c>
      <c r="I139">
        <v>2.5999999999999999E-3</v>
      </c>
      <c r="J139">
        <v>1E-4</v>
      </c>
      <c r="K139">
        <v>0.46060000000000001</v>
      </c>
      <c r="L139">
        <v>0</v>
      </c>
      <c r="M139">
        <v>0</v>
      </c>
      <c r="N139">
        <v>5.0999999999999997E-2</v>
      </c>
      <c r="O139">
        <v>1.9997</v>
      </c>
      <c r="P139">
        <v>0</v>
      </c>
      <c r="Q139">
        <v>0.3155</v>
      </c>
      <c r="R139">
        <v>0.68089999999999995</v>
      </c>
      <c r="S139">
        <v>0.55389999999999995</v>
      </c>
    </row>
    <row r="140" spans="1:19" hidden="1" x14ac:dyDescent="0.25">
      <c r="A140" s="27">
        <v>44974</v>
      </c>
      <c r="B140">
        <v>12.320600000000001</v>
      </c>
      <c r="C140">
        <v>10.8903</v>
      </c>
      <c r="D140">
        <v>7.0221999999999998</v>
      </c>
      <c r="E140">
        <v>6.7592999999999996</v>
      </c>
      <c r="F140">
        <v>1.7739</v>
      </c>
      <c r="G140">
        <v>0</v>
      </c>
      <c r="H140">
        <v>0</v>
      </c>
      <c r="I140">
        <v>2.3E-3</v>
      </c>
      <c r="J140">
        <v>1E-4</v>
      </c>
      <c r="K140">
        <v>2.0199999999999999E-2</v>
      </c>
      <c r="L140">
        <v>0</v>
      </c>
      <c r="M140">
        <v>0</v>
      </c>
      <c r="N140">
        <v>5.0599999999999999E-2</v>
      </c>
      <c r="O140">
        <v>3.5731000000000002</v>
      </c>
      <c r="P140">
        <v>0</v>
      </c>
      <c r="Q140">
        <v>2.5000000000000001E-3</v>
      </c>
      <c r="R140">
        <v>1.7249000000000001</v>
      </c>
      <c r="S140">
        <v>0.55089999999999995</v>
      </c>
    </row>
    <row r="141" spans="1:19" x14ac:dyDescent="0.25">
      <c r="A141" s="27">
        <v>44975</v>
      </c>
      <c r="B141">
        <v>12.882099999999999</v>
      </c>
      <c r="C141">
        <v>12.975</v>
      </c>
      <c r="D141">
        <v>9.3561999999999994</v>
      </c>
      <c r="E141">
        <v>8.9818999999999996</v>
      </c>
      <c r="F141">
        <v>1.9406000000000001</v>
      </c>
      <c r="G141">
        <v>0</v>
      </c>
      <c r="H141">
        <v>0</v>
      </c>
      <c r="I141">
        <v>2.8E-3</v>
      </c>
      <c r="J141">
        <v>1E-4</v>
      </c>
      <c r="K141">
        <v>0.94469999999999998</v>
      </c>
      <c r="L141">
        <v>0</v>
      </c>
      <c r="M141">
        <v>0</v>
      </c>
      <c r="N141">
        <v>5.0599999999999999E-2</v>
      </c>
      <c r="O141">
        <v>1.4034</v>
      </c>
      <c r="P141">
        <v>0</v>
      </c>
      <c r="Q141">
        <v>0</v>
      </c>
      <c r="R141">
        <v>0.69330000000000003</v>
      </c>
      <c r="S141">
        <v>0.5544</v>
      </c>
    </row>
    <row r="142" spans="1:19" x14ac:dyDescent="0.25">
      <c r="A142" s="27">
        <v>44976</v>
      </c>
      <c r="B142">
        <v>10.003</v>
      </c>
      <c r="C142">
        <v>8.7060999999999993</v>
      </c>
      <c r="D142">
        <v>5.0726000000000004</v>
      </c>
      <c r="E142">
        <v>4.9142999999999999</v>
      </c>
      <c r="F142">
        <v>1.7435</v>
      </c>
      <c r="G142">
        <v>0</v>
      </c>
      <c r="H142">
        <v>0</v>
      </c>
      <c r="I142">
        <v>2.3E-3</v>
      </c>
      <c r="J142">
        <v>1E-4</v>
      </c>
      <c r="K142">
        <v>0.24690000000000001</v>
      </c>
      <c r="L142">
        <v>0</v>
      </c>
      <c r="M142">
        <v>0</v>
      </c>
      <c r="N142">
        <v>5.0999999999999997E-2</v>
      </c>
      <c r="O142">
        <v>3.0465</v>
      </c>
      <c r="P142">
        <v>0</v>
      </c>
      <c r="Q142">
        <v>0</v>
      </c>
      <c r="R142">
        <v>1.4807999999999999</v>
      </c>
      <c r="S142">
        <v>0.55369999999999997</v>
      </c>
    </row>
    <row r="143" spans="1:19" x14ac:dyDescent="0.25">
      <c r="A143" s="27">
        <v>44977</v>
      </c>
      <c r="B143">
        <v>8.7707999999999995</v>
      </c>
      <c r="C143">
        <v>7.2737999999999996</v>
      </c>
      <c r="D143">
        <v>4.1417999999999999</v>
      </c>
      <c r="E143">
        <v>4.0244999999999997</v>
      </c>
      <c r="F143">
        <v>1.6026</v>
      </c>
      <c r="G143">
        <v>0</v>
      </c>
      <c r="H143">
        <v>0</v>
      </c>
      <c r="I143">
        <v>2.5999999999999999E-3</v>
      </c>
      <c r="J143">
        <v>1E-4</v>
      </c>
      <c r="K143">
        <v>0.71870000000000001</v>
      </c>
      <c r="L143">
        <v>0</v>
      </c>
      <c r="M143">
        <v>0</v>
      </c>
      <c r="N143">
        <v>5.0700000000000002E-2</v>
      </c>
      <c r="O143">
        <v>2.6093000000000002</v>
      </c>
      <c r="P143">
        <v>0</v>
      </c>
      <c r="Q143">
        <v>1.6999999999999999E-3</v>
      </c>
      <c r="R143">
        <v>0.79420000000000002</v>
      </c>
      <c r="S143">
        <v>0.55220000000000002</v>
      </c>
    </row>
    <row r="144" spans="1:19" x14ac:dyDescent="0.25">
      <c r="A144" s="27">
        <v>44978</v>
      </c>
      <c r="B144">
        <v>11.1435</v>
      </c>
      <c r="C144">
        <v>9.0070999999999994</v>
      </c>
      <c r="D144">
        <v>5.4733999999999998</v>
      </c>
      <c r="E144">
        <v>5.2987000000000002</v>
      </c>
      <c r="F144">
        <v>1.681</v>
      </c>
      <c r="G144">
        <v>1E-4</v>
      </c>
      <c r="H144">
        <v>0</v>
      </c>
      <c r="I144">
        <v>2.0999999999999999E-3</v>
      </c>
      <c r="J144">
        <v>1E-4</v>
      </c>
      <c r="K144">
        <v>1E-4</v>
      </c>
      <c r="L144">
        <v>0</v>
      </c>
      <c r="M144">
        <v>0</v>
      </c>
      <c r="N144">
        <v>5.0900000000000001E-2</v>
      </c>
      <c r="O144">
        <v>3.8172000000000001</v>
      </c>
      <c r="P144">
        <v>0</v>
      </c>
      <c r="Q144">
        <v>3.0000000000000001E-3</v>
      </c>
      <c r="R144">
        <v>1.3614999999999999</v>
      </c>
      <c r="S144">
        <v>0.49280000000000002</v>
      </c>
    </row>
    <row r="145" spans="1:19" x14ac:dyDescent="0.25">
      <c r="A145" s="27">
        <v>44979</v>
      </c>
      <c r="B145">
        <v>11.584199999999999</v>
      </c>
      <c r="C145">
        <v>9.2478999999999996</v>
      </c>
      <c r="D145">
        <v>5.9004000000000003</v>
      </c>
      <c r="E145">
        <v>5.6981999999999999</v>
      </c>
      <c r="F145">
        <v>1.7674000000000001</v>
      </c>
      <c r="G145">
        <v>1E-4</v>
      </c>
      <c r="H145">
        <v>0</v>
      </c>
      <c r="I145">
        <v>2.3999999999999998E-3</v>
      </c>
      <c r="J145">
        <v>1E-4</v>
      </c>
      <c r="K145">
        <v>0.50800000000000001</v>
      </c>
      <c r="L145">
        <v>0</v>
      </c>
      <c r="M145">
        <v>0</v>
      </c>
      <c r="N145">
        <v>5.0999999999999997E-2</v>
      </c>
      <c r="O145">
        <v>3.7618</v>
      </c>
      <c r="P145">
        <v>0</v>
      </c>
      <c r="Q145">
        <v>0</v>
      </c>
      <c r="R145">
        <v>0.74470000000000003</v>
      </c>
      <c r="S145">
        <v>0.55700000000000005</v>
      </c>
    </row>
    <row r="146" spans="1:19" x14ac:dyDescent="0.25">
      <c r="A146" s="27">
        <v>44980</v>
      </c>
      <c r="B146">
        <v>10.3802</v>
      </c>
      <c r="C146">
        <v>9.5944000000000003</v>
      </c>
      <c r="D146">
        <v>6.1635</v>
      </c>
      <c r="E146">
        <v>5.952</v>
      </c>
      <c r="F146">
        <v>1.5209999999999999</v>
      </c>
      <c r="G146">
        <v>0</v>
      </c>
      <c r="H146">
        <v>0</v>
      </c>
      <c r="I146">
        <v>2.3E-3</v>
      </c>
      <c r="J146">
        <v>3.9800000000000002E-2</v>
      </c>
      <c r="K146">
        <v>1E-4</v>
      </c>
      <c r="L146">
        <v>0</v>
      </c>
      <c r="M146">
        <v>0</v>
      </c>
      <c r="N146">
        <v>5.0999999999999997E-2</v>
      </c>
      <c r="O146">
        <v>2.1528999999999998</v>
      </c>
      <c r="P146">
        <v>0</v>
      </c>
      <c r="Q146">
        <v>0.42199999999999999</v>
      </c>
      <c r="R146">
        <v>1.3603000000000001</v>
      </c>
      <c r="S146">
        <v>0.5524</v>
      </c>
    </row>
    <row r="147" spans="1:19" x14ac:dyDescent="0.25">
      <c r="A147" s="27">
        <v>44981</v>
      </c>
      <c r="B147">
        <v>22.0501</v>
      </c>
      <c r="C147">
        <v>18.9285</v>
      </c>
      <c r="D147">
        <v>15.0878</v>
      </c>
      <c r="E147">
        <v>14.428900000000001</v>
      </c>
      <c r="F147">
        <v>1.6893</v>
      </c>
      <c r="G147">
        <v>1E-4</v>
      </c>
      <c r="H147">
        <v>0</v>
      </c>
      <c r="I147">
        <v>2.3999999999999998E-3</v>
      </c>
      <c r="J147">
        <v>1E-4</v>
      </c>
      <c r="K147">
        <v>0.6986</v>
      </c>
      <c r="L147">
        <v>0</v>
      </c>
      <c r="M147">
        <v>0</v>
      </c>
      <c r="N147">
        <v>5.04E-2</v>
      </c>
      <c r="O147">
        <v>3.306</v>
      </c>
      <c r="P147">
        <v>0</v>
      </c>
      <c r="Q147">
        <v>1.5330999999999999</v>
      </c>
      <c r="R147">
        <v>1.2481</v>
      </c>
      <c r="S147">
        <v>0.5585</v>
      </c>
    </row>
    <row r="148" spans="1:19" x14ac:dyDescent="0.25">
      <c r="A148" s="27">
        <v>44982</v>
      </c>
      <c r="B148">
        <v>17.456099999999999</v>
      </c>
      <c r="C148">
        <v>16.172899999999998</v>
      </c>
      <c r="D148">
        <v>12.361599999999999</v>
      </c>
      <c r="E148">
        <v>11.8323</v>
      </c>
      <c r="F148">
        <v>1.7482</v>
      </c>
      <c r="G148">
        <v>1E-4</v>
      </c>
      <c r="H148">
        <v>0</v>
      </c>
      <c r="I148">
        <v>2.0999999999999999E-3</v>
      </c>
      <c r="J148">
        <v>1E-4</v>
      </c>
      <c r="K148">
        <v>8.3699999999999997E-2</v>
      </c>
      <c r="L148">
        <v>4.0000000000000002E-4</v>
      </c>
      <c r="M148">
        <v>0</v>
      </c>
      <c r="N148">
        <v>5.0900000000000001E-2</v>
      </c>
      <c r="O148">
        <v>2.5709</v>
      </c>
      <c r="P148">
        <v>0</v>
      </c>
      <c r="Q148">
        <v>0.95269999999999999</v>
      </c>
      <c r="R148">
        <v>1.2912999999999999</v>
      </c>
      <c r="S148">
        <v>0.5524</v>
      </c>
    </row>
    <row r="149" spans="1:19" x14ac:dyDescent="0.25">
      <c r="A149" s="27">
        <v>44983</v>
      </c>
      <c r="B149">
        <v>16.651299999999999</v>
      </c>
      <c r="C149">
        <v>17.5245</v>
      </c>
      <c r="D149">
        <v>13.9337</v>
      </c>
      <c r="E149">
        <v>13.315099999999999</v>
      </c>
      <c r="F149">
        <v>1.3913</v>
      </c>
      <c r="G149">
        <v>0</v>
      </c>
      <c r="H149">
        <v>0</v>
      </c>
      <c r="I149">
        <v>2.2000000000000001E-3</v>
      </c>
      <c r="J149">
        <v>1E-4</v>
      </c>
      <c r="K149">
        <v>0.10970000000000001</v>
      </c>
      <c r="L149">
        <v>0</v>
      </c>
      <c r="M149">
        <v>0</v>
      </c>
      <c r="N149">
        <v>5.0599999999999999E-2</v>
      </c>
      <c r="O149">
        <v>1.1797</v>
      </c>
      <c r="P149">
        <v>0</v>
      </c>
      <c r="Q149">
        <v>0</v>
      </c>
      <c r="R149">
        <v>1.4302999999999999</v>
      </c>
      <c r="S149">
        <v>0.55549999999999999</v>
      </c>
    </row>
    <row r="150" spans="1:19" x14ac:dyDescent="0.25">
      <c r="A150" s="27">
        <v>44984</v>
      </c>
      <c r="B150">
        <v>13.869199999999999</v>
      </c>
      <c r="C150">
        <v>13.298299999999999</v>
      </c>
      <c r="D150">
        <v>9.9724000000000004</v>
      </c>
      <c r="E150">
        <v>9.5640000000000001</v>
      </c>
      <c r="F150">
        <v>1.6142000000000001</v>
      </c>
      <c r="G150">
        <v>0</v>
      </c>
      <c r="H150">
        <v>0</v>
      </c>
      <c r="I150">
        <v>2.5999999999999999E-3</v>
      </c>
      <c r="J150">
        <v>1E-4</v>
      </c>
      <c r="K150">
        <v>0.70940000000000003</v>
      </c>
      <c r="L150">
        <v>0</v>
      </c>
      <c r="M150">
        <v>0</v>
      </c>
      <c r="N150">
        <v>5.0700000000000002E-2</v>
      </c>
      <c r="O150">
        <v>1.6339999999999999</v>
      </c>
      <c r="P150">
        <v>0</v>
      </c>
      <c r="Q150">
        <v>0.31340000000000001</v>
      </c>
      <c r="R150">
        <v>0.69089999999999996</v>
      </c>
      <c r="S150">
        <v>0.55649999999999999</v>
      </c>
    </row>
    <row r="151" spans="1:19" x14ac:dyDescent="0.25">
      <c r="A151" s="27">
        <v>44985</v>
      </c>
      <c r="B151">
        <v>14.4885</v>
      </c>
      <c r="C151">
        <v>13.8461</v>
      </c>
      <c r="D151">
        <v>10.1576</v>
      </c>
      <c r="E151">
        <v>9.7481000000000009</v>
      </c>
      <c r="F151">
        <v>1.6274</v>
      </c>
      <c r="G151">
        <v>0</v>
      </c>
      <c r="H151">
        <v>0</v>
      </c>
      <c r="I151">
        <v>1.9E-3</v>
      </c>
      <c r="J151">
        <v>9.2999999999999992E-3</v>
      </c>
      <c r="K151">
        <v>1E-4</v>
      </c>
      <c r="L151">
        <v>0</v>
      </c>
      <c r="M151">
        <v>0</v>
      </c>
      <c r="N151">
        <v>5.0799999999999998E-2</v>
      </c>
      <c r="O151">
        <v>2.8491</v>
      </c>
      <c r="P151">
        <v>0</v>
      </c>
      <c r="Q151">
        <v>0</v>
      </c>
      <c r="R151">
        <v>1.3170999999999999</v>
      </c>
      <c r="S151">
        <v>0.58440000000000003</v>
      </c>
    </row>
    <row r="152" spans="1:19" x14ac:dyDescent="0.25">
      <c r="A152" s="27">
        <v>44986</v>
      </c>
      <c r="B152">
        <v>15.408200000000001</v>
      </c>
      <c r="C152">
        <v>13.0482</v>
      </c>
      <c r="D152">
        <v>9.3989999999999991</v>
      </c>
      <c r="E152">
        <v>9.0193999999999992</v>
      </c>
      <c r="F152">
        <v>1.5704</v>
      </c>
      <c r="G152">
        <v>0</v>
      </c>
      <c r="H152">
        <v>0</v>
      </c>
      <c r="I152">
        <v>2.5000000000000001E-3</v>
      </c>
      <c r="J152">
        <v>1E-4</v>
      </c>
      <c r="K152">
        <v>0.76100000000000001</v>
      </c>
      <c r="L152">
        <v>0</v>
      </c>
      <c r="M152">
        <v>0</v>
      </c>
      <c r="N152">
        <v>5.0799999999999998E-2</v>
      </c>
      <c r="O152">
        <v>3.7721</v>
      </c>
      <c r="P152">
        <v>0</v>
      </c>
      <c r="Q152">
        <v>0</v>
      </c>
      <c r="R152">
        <v>1.3660000000000001</v>
      </c>
      <c r="S152">
        <v>0.58579999999999999</v>
      </c>
    </row>
    <row r="153" spans="1:19" x14ac:dyDescent="0.25">
      <c r="A153" s="27">
        <v>44987</v>
      </c>
      <c r="B153">
        <v>8.9263999999999992</v>
      </c>
      <c r="C153">
        <v>8.9331999999999994</v>
      </c>
      <c r="D153">
        <v>5.3189000000000002</v>
      </c>
      <c r="E153">
        <v>5.1544999999999996</v>
      </c>
      <c r="F153">
        <v>1.6777</v>
      </c>
      <c r="G153">
        <v>1E-4</v>
      </c>
      <c r="H153">
        <v>0</v>
      </c>
      <c r="I153">
        <v>2.3999999999999998E-3</v>
      </c>
      <c r="J153">
        <v>1E-4</v>
      </c>
      <c r="K153">
        <v>3.3599999999999998E-2</v>
      </c>
      <c r="L153">
        <v>0</v>
      </c>
      <c r="M153">
        <v>0</v>
      </c>
      <c r="N153">
        <v>5.0900000000000001E-2</v>
      </c>
      <c r="O153">
        <v>1.8545</v>
      </c>
      <c r="P153">
        <v>0</v>
      </c>
      <c r="Q153">
        <v>0.24310000000000001</v>
      </c>
      <c r="R153">
        <v>0.75939999999999996</v>
      </c>
      <c r="S153">
        <v>0.90449999999999997</v>
      </c>
    </row>
    <row r="154" spans="1:19" x14ac:dyDescent="0.25">
      <c r="A154" s="27">
        <v>44988</v>
      </c>
      <c r="B154">
        <v>12.051</v>
      </c>
      <c r="C154">
        <v>11.7232</v>
      </c>
      <c r="D154">
        <v>8.0107999999999997</v>
      </c>
      <c r="E154">
        <v>7.7024999999999997</v>
      </c>
      <c r="F154">
        <v>1.6365000000000001</v>
      </c>
      <c r="G154">
        <v>0</v>
      </c>
      <c r="H154">
        <v>0</v>
      </c>
      <c r="I154">
        <v>2.7000000000000001E-3</v>
      </c>
      <c r="J154">
        <v>1E-4</v>
      </c>
      <c r="K154">
        <v>0.75109999999999999</v>
      </c>
      <c r="L154">
        <v>0</v>
      </c>
      <c r="M154">
        <v>0</v>
      </c>
      <c r="N154">
        <v>5.11E-2</v>
      </c>
      <c r="O154">
        <v>1.6840999999999999</v>
      </c>
      <c r="P154">
        <v>0</v>
      </c>
      <c r="Q154">
        <v>0</v>
      </c>
      <c r="R154">
        <v>1.3817999999999999</v>
      </c>
      <c r="S154">
        <v>0.59150000000000003</v>
      </c>
    </row>
    <row r="155" spans="1:19" x14ac:dyDescent="0.25">
      <c r="A155" s="27">
        <v>44989</v>
      </c>
      <c r="B155">
        <v>17.0867</v>
      </c>
      <c r="C155">
        <v>15.6145</v>
      </c>
      <c r="D155">
        <v>11.5801</v>
      </c>
      <c r="E155">
        <v>11.109500000000001</v>
      </c>
      <c r="F155">
        <v>1.4137999999999999</v>
      </c>
      <c r="G155">
        <v>1E-4</v>
      </c>
      <c r="H155">
        <v>0</v>
      </c>
      <c r="I155">
        <v>2.3E-3</v>
      </c>
      <c r="J155">
        <v>1E-4</v>
      </c>
      <c r="K155">
        <v>3.8100000000000002E-2</v>
      </c>
      <c r="L155">
        <v>0</v>
      </c>
      <c r="M155">
        <v>0</v>
      </c>
      <c r="N155">
        <v>5.0700000000000002E-2</v>
      </c>
      <c r="O155">
        <v>3.3069000000000002</v>
      </c>
      <c r="P155">
        <v>0</v>
      </c>
      <c r="Q155">
        <v>0.31130000000000002</v>
      </c>
      <c r="R155">
        <v>1.3829</v>
      </c>
      <c r="S155">
        <v>1.0270999999999999</v>
      </c>
    </row>
    <row r="156" spans="1:19" x14ac:dyDescent="0.25">
      <c r="A156" s="27">
        <v>44990</v>
      </c>
      <c r="B156">
        <v>9.7829999999999995</v>
      </c>
      <c r="C156">
        <v>11.3704</v>
      </c>
      <c r="D156">
        <v>7.6795999999999998</v>
      </c>
      <c r="E156">
        <v>7.3906999999999998</v>
      </c>
      <c r="F156">
        <v>1.7928999999999999</v>
      </c>
      <c r="G156">
        <v>0</v>
      </c>
      <c r="H156">
        <v>0</v>
      </c>
      <c r="I156">
        <v>2.2000000000000001E-3</v>
      </c>
      <c r="J156">
        <v>1E-4</v>
      </c>
      <c r="K156">
        <v>0.41299999999999998</v>
      </c>
      <c r="L156">
        <v>0</v>
      </c>
      <c r="M156">
        <v>0</v>
      </c>
      <c r="N156">
        <v>5.11E-2</v>
      </c>
      <c r="O156">
        <v>0.44629999999999997</v>
      </c>
      <c r="P156">
        <v>0</v>
      </c>
      <c r="Q156">
        <v>0</v>
      </c>
      <c r="R156">
        <v>0.7389</v>
      </c>
      <c r="S156">
        <v>0.74790000000000001</v>
      </c>
    </row>
    <row r="157" spans="1:19" x14ac:dyDescent="0.25">
      <c r="A157" s="27">
        <v>44991</v>
      </c>
      <c r="B157">
        <v>10.2775</v>
      </c>
      <c r="C157">
        <v>11.1372</v>
      </c>
      <c r="D157">
        <v>7.4177999999999997</v>
      </c>
      <c r="E157">
        <v>7.1531000000000002</v>
      </c>
      <c r="F157">
        <v>1.5857000000000001</v>
      </c>
      <c r="G157">
        <v>0</v>
      </c>
      <c r="H157">
        <v>0</v>
      </c>
      <c r="I157">
        <v>2.8E-3</v>
      </c>
      <c r="J157">
        <v>1E-4</v>
      </c>
      <c r="K157">
        <v>0.89649999999999996</v>
      </c>
      <c r="L157">
        <v>0</v>
      </c>
      <c r="M157">
        <v>0</v>
      </c>
      <c r="N157">
        <v>5.0799999999999998E-2</v>
      </c>
      <c r="O157">
        <v>0.47020000000000001</v>
      </c>
      <c r="P157">
        <v>0</v>
      </c>
      <c r="Q157">
        <v>0</v>
      </c>
      <c r="R157">
        <v>1.4557</v>
      </c>
      <c r="S157">
        <v>0.59619999999999995</v>
      </c>
    </row>
    <row r="158" spans="1:19" x14ac:dyDescent="0.25">
      <c r="A158" s="27">
        <v>44992</v>
      </c>
      <c r="B158">
        <v>9.7921999999999993</v>
      </c>
      <c r="C158">
        <v>10.736499999999999</v>
      </c>
      <c r="D158">
        <v>7.6304999999999996</v>
      </c>
      <c r="E158">
        <v>7.3522999999999996</v>
      </c>
      <c r="F158">
        <v>1.4288000000000001</v>
      </c>
      <c r="G158">
        <v>0</v>
      </c>
      <c r="H158">
        <v>0</v>
      </c>
      <c r="I158">
        <v>2.5999999999999999E-3</v>
      </c>
      <c r="J158">
        <v>1E-4</v>
      </c>
      <c r="K158">
        <v>0.62050000000000005</v>
      </c>
      <c r="L158">
        <v>0</v>
      </c>
      <c r="M158">
        <v>0</v>
      </c>
      <c r="N158">
        <v>5.0799999999999998E-2</v>
      </c>
      <c r="O158">
        <v>0.47320000000000001</v>
      </c>
      <c r="P158">
        <v>0</v>
      </c>
      <c r="Q158">
        <v>0</v>
      </c>
      <c r="R158">
        <v>0.66139999999999999</v>
      </c>
      <c r="S158">
        <v>0.56210000000000004</v>
      </c>
    </row>
    <row r="159" spans="1:19" x14ac:dyDescent="0.25">
      <c r="A159" s="27">
        <v>44993</v>
      </c>
      <c r="B159">
        <v>11.0989</v>
      </c>
      <c r="C159">
        <v>12.1701</v>
      </c>
      <c r="D159">
        <v>8.4659999999999993</v>
      </c>
      <c r="E159">
        <v>8.1472999999999995</v>
      </c>
      <c r="F159">
        <v>1.6386000000000001</v>
      </c>
      <c r="G159">
        <v>0</v>
      </c>
      <c r="H159">
        <v>0</v>
      </c>
      <c r="I159">
        <v>2.7000000000000001E-3</v>
      </c>
      <c r="J159">
        <v>1E-4</v>
      </c>
      <c r="K159">
        <v>0.74519999999999997</v>
      </c>
      <c r="L159">
        <v>0</v>
      </c>
      <c r="M159">
        <v>0</v>
      </c>
      <c r="N159">
        <v>5.1200000000000002E-2</v>
      </c>
      <c r="O159">
        <v>0.47339999999999999</v>
      </c>
      <c r="P159">
        <v>0</v>
      </c>
      <c r="Q159">
        <v>0</v>
      </c>
      <c r="R159">
        <v>1.3798999999999999</v>
      </c>
      <c r="S159">
        <v>0.55579999999999996</v>
      </c>
    </row>
    <row r="160" spans="1:19" x14ac:dyDescent="0.25">
      <c r="A160" s="27">
        <v>44994</v>
      </c>
      <c r="B160">
        <v>9.4412000000000003</v>
      </c>
      <c r="C160">
        <v>10.617000000000001</v>
      </c>
      <c r="D160">
        <v>7.0446</v>
      </c>
      <c r="E160">
        <v>6.8170000000000002</v>
      </c>
      <c r="F160">
        <v>1.5750999999999999</v>
      </c>
      <c r="G160">
        <v>0</v>
      </c>
      <c r="H160">
        <v>0</v>
      </c>
      <c r="I160">
        <v>3.8999999999999998E-3</v>
      </c>
      <c r="J160">
        <v>2.0000000000000001E-4</v>
      </c>
      <c r="K160">
        <v>0.46410000000000001</v>
      </c>
      <c r="L160">
        <v>0</v>
      </c>
      <c r="M160">
        <v>0</v>
      </c>
      <c r="N160">
        <v>5.1200000000000002E-2</v>
      </c>
      <c r="O160">
        <v>0.47</v>
      </c>
      <c r="P160">
        <v>0</v>
      </c>
      <c r="Q160">
        <v>0</v>
      </c>
      <c r="R160">
        <v>1.2503</v>
      </c>
      <c r="S160">
        <v>0.55289999999999995</v>
      </c>
    </row>
    <row r="161" spans="1:19" x14ac:dyDescent="0.25">
      <c r="A161" s="27">
        <v>44995</v>
      </c>
      <c r="B161">
        <v>7.6761999999999997</v>
      </c>
      <c r="C161">
        <v>9.0161999999999995</v>
      </c>
      <c r="D161">
        <v>5.6379000000000001</v>
      </c>
      <c r="E161">
        <v>5.4813999999999998</v>
      </c>
      <c r="F161">
        <v>1.5925</v>
      </c>
      <c r="G161">
        <v>0</v>
      </c>
      <c r="H161">
        <v>0</v>
      </c>
      <c r="I161">
        <v>4.4000000000000003E-3</v>
      </c>
      <c r="J161">
        <v>2.0000000000000001E-4</v>
      </c>
      <c r="K161">
        <v>0.2278</v>
      </c>
      <c r="L161">
        <v>0</v>
      </c>
      <c r="M161">
        <v>0</v>
      </c>
      <c r="N161">
        <v>5.1299999999999998E-2</v>
      </c>
      <c r="O161">
        <v>0.46839999999999998</v>
      </c>
      <c r="P161">
        <v>0</v>
      </c>
      <c r="Q161">
        <v>0</v>
      </c>
      <c r="R161">
        <v>0.94630000000000003</v>
      </c>
      <c r="S161">
        <v>0.55210000000000004</v>
      </c>
    </row>
    <row r="162" spans="1:19" x14ac:dyDescent="0.25">
      <c r="A162" s="27">
        <v>44996</v>
      </c>
      <c r="B162">
        <v>10.0587</v>
      </c>
      <c r="C162">
        <v>11.521100000000001</v>
      </c>
      <c r="D162">
        <v>8.1407000000000007</v>
      </c>
      <c r="E162">
        <v>7.8578999999999999</v>
      </c>
      <c r="F162">
        <v>1.6075999999999999</v>
      </c>
      <c r="G162">
        <v>0</v>
      </c>
      <c r="H162">
        <v>0</v>
      </c>
      <c r="I162">
        <v>4.0000000000000001E-3</v>
      </c>
      <c r="J162">
        <v>2.0000000000000001E-4</v>
      </c>
      <c r="K162">
        <v>2.0000000000000001E-4</v>
      </c>
      <c r="L162">
        <v>0</v>
      </c>
      <c r="M162">
        <v>0</v>
      </c>
      <c r="N162">
        <v>5.1400000000000001E-2</v>
      </c>
      <c r="O162">
        <v>0.46639999999999998</v>
      </c>
      <c r="P162">
        <v>0</v>
      </c>
      <c r="Q162">
        <v>0</v>
      </c>
      <c r="R162">
        <v>0.69499999999999995</v>
      </c>
      <c r="S162">
        <v>0.54969999999999997</v>
      </c>
    </row>
    <row r="163" spans="1:19" x14ac:dyDescent="0.25">
      <c r="A163" s="27">
        <v>44997</v>
      </c>
      <c r="B163">
        <v>14.111499999999999</v>
      </c>
      <c r="C163">
        <v>11.9801</v>
      </c>
      <c r="D163">
        <v>8.5489999999999995</v>
      </c>
      <c r="E163">
        <v>8.2440999999999995</v>
      </c>
      <c r="F163">
        <v>1.2949999999999999</v>
      </c>
      <c r="G163">
        <v>1E-4</v>
      </c>
      <c r="H163">
        <v>0</v>
      </c>
      <c r="I163">
        <v>4.3E-3</v>
      </c>
      <c r="J163">
        <v>2.0000000000000001E-4</v>
      </c>
      <c r="K163">
        <v>0.35799999999999998</v>
      </c>
      <c r="L163">
        <v>0</v>
      </c>
      <c r="M163">
        <v>0</v>
      </c>
      <c r="N163">
        <v>5.1799999999999999E-2</v>
      </c>
      <c r="O163">
        <v>1.3295999999999999</v>
      </c>
      <c r="P163">
        <v>0</v>
      </c>
      <c r="Q163">
        <v>0.20480000000000001</v>
      </c>
      <c r="R163">
        <v>1.4037999999999999</v>
      </c>
      <c r="S163">
        <v>0.52929999999999999</v>
      </c>
    </row>
    <row r="164" spans="1:19" x14ac:dyDescent="0.25">
      <c r="A164" s="27">
        <v>44998</v>
      </c>
      <c r="B164">
        <v>13.434799999999999</v>
      </c>
      <c r="C164">
        <v>13.898</v>
      </c>
      <c r="D164">
        <v>10.0335</v>
      </c>
      <c r="E164">
        <v>9.6925000000000008</v>
      </c>
      <c r="F164">
        <v>1.6862999999999999</v>
      </c>
      <c r="G164">
        <v>0</v>
      </c>
      <c r="H164">
        <v>0</v>
      </c>
      <c r="I164">
        <v>2.8999999999999998E-3</v>
      </c>
      <c r="J164">
        <v>1E-4</v>
      </c>
      <c r="K164">
        <v>1E-4</v>
      </c>
      <c r="L164">
        <v>0</v>
      </c>
      <c r="M164">
        <v>0</v>
      </c>
      <c r="N164">
        <v>6.0900000000000003E-2</v>
      </c>
      <c r="O164">
        <v>0.45829999999999999</v>
      </c>
      <c r="P164">
        <v>0</v>
      </c>
      <c r="Q164">
        <v>0</v>
      </c>
      <c r="R164">
        <v>1.3233999999999999</v>
      </c>
      <c r="S164">
        <v>0.5635</v>
      </c>
    </row>
    <row r="165" spans="1:19" hidden="1" x14ac:dyDescent="0.25">
      <c r="A165" s="27">
        <v>44999</v>
      </c>
      <c r="B165">
        <v>18.065799999999999</v>
      </c>
      <c r="C165">
        <v>16.7362</v>
      </c>
      <c r="D165">
        <v>10.0769</v>
      </c>
      <c r="E165">
        <v>9.7120999999999995</v>
      </c>
      <c r="F165">
        <v>1.4836</v>
      </c>
      <c r="G165">
        <v>0</v>
      </c>
      <c r="H165">
        <v>0</v>
      </c>
      <c r="I165">
        <v>2E-3</v>
      </c>
      <c r="J165">
        <v>1E-4</v>
      </c>
      <c r="K165">
        <v>0.20030000000000001</v>
      </c>
      <c r="L165">
        <v>0</v>
      </c>
      <c r="M165">
        <v>0</v>
      </c>
      <c r="N165">
        <v>6.0699999999999997E-2</v>
      </c>
      <c r="O165">
        <v>2.7837999999999998</v>
      </c>
      <c r="P165">
        <v>0</v>
      </c>
      <c r="Q165">
        <v>1.5464</v>
      </c>
      <c r="R165">
        <v>2.4226000000000001</v>
      </c>
      <c r="S165">
        <v>3.0975999999999999</v>
      </c>
    </row>
    <row r="166" spans="1:19" x14ac:dyDescent="0.25">
      <c r="A166" s="27">
        <v>45000</v>
      </c>
      <c r="B166">
        <v>15.8187</v>
      </c>
      <c r="C166">
        <v>15.924300000000001</v>
      </c>
      <c r="D166">
        <v>9.8884000000000007</v>
      </c>
      <c r="E166">
        <v>9.4436999999999998</v>
      </c>
      <c r="F166">
        <v>1.5165999999999999</v>
      </c>
      <c r="G166">
        <v>0</v>
      </c>
      <c r="H166">
        <v>0</v>
      </c>
      <c r="I166">
        <v>2.7000000000000001E-3</v>
      </c>
      <c r="J166">
        <v>1E-4</v>
      </c>
      <c r="K166">
        <v>0.99819999999999998</v>
      </c>
      <c r="L166">
        <v>0</v>
      </c>
      <c r="M166">
        <v>0</v>
      </c>
      <c r="N166">
        <v>5.9200000000000003E-2</v>
      </c>
      <c r="O166">
        <v>1.2085999999999999</v>
      </c>
      <c r="P166">
        <v>0.23180000000000001</v>
      </c>
      <c r="Q166">
        <v>0.21229999999999999</v>
      </c>
      <c r="R166">
        <v>1.1412</v>
      </c>
      <c r="S166">
        <v>2.6608000000000001</v>
      </c>
    </row>
    <row r="167" spans="1:19" x14ac:dyDescent="0.25">
      <c r="A167" s="27">
        <v>45001</v>
      </c>
      <c r="B167">
        <v>8.8009000000000004</v>
      </c>
      <c r="C167">
        <v>8.4770000000000003</v>
      </c>
      <c r="D167">
        <v>4.7900999999999998</v>
      </c>
      <c r="E167">
        <v>4.6479999999999997</v>
      </c>
      <c r="F167">
        <v>1.7166999999999999</v>
      </c>
      <c r="G167">
        <v>0</v>
      </c>
      <c r="H167">
        <v>0</v>
      </c>
      <c r="I167">
        <v>2.5999999999999999E-3</v>
      </c>
      <c r="J167">
        <v>0</v>
      </c>
      <c r="K167">
        <v>0.39360000000000001</v>
      </c>
      <c r="L167">
        <v>0</v>
      </c>
      <c r="M167">
        <v>0</v>
      </c>
      <c r="N167">
        <v>0.06</v>
      </c>
      <c r="O167">
        <v>1.3766</v>
      </c>
      <c r="P167">
        <v>0</v>
      </c>
      <c r="Q167">
        <v>0</v>
      </c>
      <c r="R167">
        <v>1.3098000000000001</v>
      </c>
      <c r="S167">
        <v>0.7228</v>
      </c>
    </row>
    <row r="168" spans="1:19" x14ac:dyDescent="0.25">
      <c r="A168" s="27">
        <v>45002</v>
      </c>
      <c r="B168">
        <v>9.0684000000000005</v>
      </c>
      <c r="C168">
        <v>6.9894999999999996</v>
      </c>
      <c r="D168">
        <v>3.4878999999999998</v>
      </c>
      <c r="E168">
        <v>3.4235000000000002</v>
      </c>
      <c r="F168">
        <v>1.6173</v>
      </c>
      <c r="G168">
        <v>0</v>
      </c>
      <c r="H168">
        <v>0</v>
      </c>
      <c r="I168">
        <v>2.8999999999999998E-3</v>
      </c>
      <c r="J168">
        <v>1E-4</v>
      </c>
      <c r="K168">
        <v>1.0305</v>
      </c>
      <c r="L168">
        <v>0</v>
      </c>
      <c r="M168">
        <v>0</v>
      </c>
      <c r="N168">
        <v>6.0199999999999997E-2</v>
      </c>
      <c r="O168">
        <v>2.2387999999999999</v>
      </c>
      <c r="P168">
        <v>0</v>
      </c>
      <c r="Q168">
        <v>0</v>
      </c>
      <c r="R168">
        <v>1.3845000000000001</v>
      </c>
      <c r="S168">
        <v>0.59760000000000002</v>
      </c>
    </row>
    <row r="169" spans="1:19" hidden="1" x14ac:dyDescent="0.25">
      <c r="A169" s="27">
        <v>45003</v>
      </c>
      <c r="B169">
        <v>9.0803999999999991</v>
      </c>
      <c r="C169">
        <v>6.7164000000000001</v>
      </c>
      <c r="D169">
        <v>2.5527000000000002</v>
      </c>
      <c r="E169">
        <v>2.5327999999999999</v>
      </c>
      <c r="F169">
        <v>1.7354000000000001</v>
      </c>
      <c r="G169">
        <v>0</v>
      </c>
      <c r="H169">
        <v>0</v>
      </c>
      <c r="I169">
        <v>2.8E-3</v>
      </c>
      <c r="J169">
        <v>1E-4</v>
      </c>
      <c r="K169">
        <v>0.71140000000000003</v>
      </c>
      <c r="L169">
        <v>2.7000000000000001E-3</v>
      </c>
      <c r="M169">
        <v>0</v>
      </c>
      <c r="N169">
        <v>6.0299999999999999E-2</v>
      </c>
      <c r="O169">
        <v>2.5836999999999999</v>
      </c>
      <c r="P169">
        <v>0</v>
      </c>
      <c r="Q169">
        <v>0.2268</v>
      </c>
      <c r="R169">
        <v>2.6352000000000002</v>
      </c>
      <c r="S169">
        <v>0.56269999999999998</v>
      </c>
    </row>
    <row r="170" spans="1:19" x14ac:dyDescent="0.25">
      <c r="A170" s="27">
        <v>45004</v>
      </c>
      <c r="B170">
        <v>10.401199999999999</v>
      </c>
      <c r="C170">
        <v>7.4013</v>
      </c>
      <c r="D170">
        <v>3.9607999999999999</v>
      </c>
      <c r="E170">
        <v>3.8614000000000002</v>
      </c>
      <c r="F170">
        <v>1.7356</v>
      </c>
      <c r="G170">
        <v>1E-4</v>
      </c>
      <c r="H170">
        <v>0</v>
      </c>
      <c r="I170">
        <v>2.5999999999999999E-3</v>
      </c>
      <c r="J170">
        <v>1E-4</v>
      </c>
      <c r="K170">
        <v>0.56459999999999999</v>
      </c>
      <c r="L170">
        <v>0</v>
      </c>
      <c r="M170">
        <v>0</v>
      </c>
      <c r="N170">
        <v>5.9200000000000003E-2</v>
      </c>
      <c r="O170">
        <v>2.6032999999999999</v>
      </c>
      <c r="P170">
        <v>0</v>
      </c>
      <c r="Q170">
        <v>0.82330000000000003</v>
      </c>
      <c r="R170">
        <v>1.1656</v>
      </c>
      <c r="S170">
        <v>0.60909999999999997</v>
      </c>
    </row>
    <row r="171" spans="1:19" x14ac:dyDescent="0.25">
      <c r="A171" s="27">
        <v>45005</v>
      </c>
      <c r="B171">
        <v>12.508599999999999</v>
      </c>
      <c r="C171">
        <v>9.0954999999999995</v>
      </c>
      <c r="D171">
        <v>5.5898000000000003</v>
      </c>
      <c r="E171">
        <v>5.4074999999999998</v>
      </c>
      <c r="F171">
        <v>1.6408</v>
      </c>
      <c r="G171">
        <v>2.0000000000000001E-4</v>
      </c>
      <c r="H171">
        <v>0</v>
      </c>
      <c r="I171">
        <v>2.7000000000000001E-3</v>
      </c>
      <c r="J171">
        <v>1E-4</v>
      </c>
      <c r="K171">
        <v>0.46579999999999999</v>
      </c>
      <c r="L171">
        <v>1E-3</v>
      </c>
      <c r="M171">
        <v>0</v>
      </c>
      <c r="N171">
        <v>5.9400000000000001E-2</v>
      </c>
      <c r="O171">
        <v>3.6044999999999998</v>
      </c>
      <c r="P171">
        <v>0</v>
      </c>
      <c r="Q171">
        <v>0.34089999999999998</v>
      </c>
      <c r="R171">
        <v>1.3857999999999999</v>
      </c>
      <c r="S171">
        <v>0.55689999999999995</v>
      </c>
    </row>
    <row r="172" spans="1:19" x14ac:dyDescent="0.25">
      <c r="A172" s="27">
        <v>45006</v>
      </c>
      <c r="B172">
        <v>9.0825999999999993</v>
      </c>
      <c r="C172">
        <v>7.0410000000000004</v>
      </c>
      <c r="D172">
        <v>3.6440999999999999</v>
      </c>
      <c r="E172">
        <v>3.5674000000000001</v>
      </c>
      <c r="F172">
        <v>1.6454</v>
      </c>
      <c r="G172">
        <v>1E-4</v>
      </c>
      <c r="H172">
        <v>0</v>
      </c>
      <c r="I172">
        <v>2.8999999999999998E-3</v>
      </c>
      <c r="J172">
        <v>1E-4</v>
      </c>
      <c r="K172">
        <v>0.5343</v>
      </c>
      <c r="L172">
        <v>0</v>
      </c>
      <c r="M172">
        <v>0</v>
      </c>
      <c r="N172">
        <v>5.96E-2</v>
      </c>
      <c r="O172">
        <v>2.4895</v>
      </c>
      <c r="P172">
        <v>0</v>
      </c>
      <c r="Q172">
        <v>4.1700000000000001E-2</v>
      </c>
      <c r="R172">
        <v>1.2168000000000001</v>
      </c>
      <c r="S172">
        <v>0.56000000000000005</v>
      </c>
    </row>
    <row r="173" spans="1:19" x14ac:dyDescent="0.25">
      <c r="A173" s="27">
        <v>45007</v>
      </c>
      <c r="B173">
        <v>7.0538999999999996</v>
      </c>
      <c r="C173">
        <v>6.1955999999999998</v>
      </c>
      <c r="D173">
        <v>2.5411000000000001</v>
      </c>
      <c r="E173">
        <v>2.5226999999999999</v>
      </c>
      <c r="F173">
        <v>1.8787</v>
      </c>
      <c r="G173">
        <v>0</v>
      </c>
      <c r="H173">
        <v>0</v>
      </c>
      <c r="I173">
        <v>3.0999999999999999E-3</v>
      </c>
      <c r="J173">
        <v>1E-4</v>
      </c>
      <c r="K173">
        <v>0.52880000000000005</v>
      </c>
      <c r="L173">
        <v>0</v>
      </c>
      <c r="M173">
        <v>0</v>
      </c>
      <c r="N173">
        <v>5.9799999999999999E-2</v>
      </c>
      <c r="O173">
        <v>1.2617</v>
      </c>
      <c r="P173">
        <v>0</v>
      </c>
      <c r="Q173">
        <v>0.37669999999999998</v>
      </c>
      <c r="R173">
        <v>1.323</v>
      </c>
      <c r="S173">
        <v>0.55979999999999996</v>
      </c>
    </row>
    <row r="174" spans="1:19" x14ac:dyDescent="0.25">
      <c r="A174" s="27">
        <v>45008</v>
      </c>
      <c r="B174">
        <v>7.0919999999999996</v>
      </c>
      <c r="C174">
        <v>5.3253000000000004</v>
      </c>
      <c r="D174">
        <v>2.1217000000000001</v>
      </c>
      <c r="E174">
        <v>2.1339999999999999</v>
      </c>
      <c r="F174">
        <v>1.7349000000000001</v>
      </c>
      <c r="G174">
        <v>1E-4</v>
      </c>
      <c r="H174">
        <v>0</v>
      </c>
      <c r="I174">
        <v>3.2000000000000002E-3</v>
      </c>
      <c r="J174">
        <v>1E-4</v>
      </c>
      <c r="K174">
        <v>1.0558000000000001</v>
      </c>
      <c r="L174">
        <v>0</v>
      </c>
      <c r="M174">
        <v>0</v>
      </c>
      <c r="N174">
        <v>5.9499999999999997E-2</v>
      </c>
      <c r="O174">
        <v>1.5018</v>
      </c>
      <c r="P174">
        <v>0</v>
      </c>
      <c r="Q174">
        <v>0.26919999999999999</v>
      </c>
      <c r="R174">
        <v>0.69059999999999999</v>
      </c>
      <c r="S174">
        <v>0.55579999999999996</v>
      </c>
    </row>
    <row r="175" spans="1:19" x14ac:dyDescent="0.25">
      <c r="A175" s="27">
        <v>45009</v>
      </c>
      <c r="B175">
        <v>6.9194000000000004</v>
      </c>
      <c r="C175">
        <v>5.51</v>
      </c>
      <c r="D175">
        <v>2.0874000000000001</v>
      </c>
      <c r="E175">
        <v>2.0878000000000001</v>
      </c>
      <c r="F175">
        <v>1.6484000000000001</v>
      </c>
      <c r="G175">
        <v>1E-4</v>
      </c>
      <c r="H175">
        <v>0</v>
      </c>
      <c r="I175">
        <v>3.2000000000000002E-3</v>
      </c>
      <c r="J175">
        <v>1E-4</v>
      </c>
      <c r="K175">
        <v>0.8397</v>
      </c>
      <c r="L175">
        <v>0</v>
      </c>
      <c r="M175">
        <v>0</v>
      </c>
      <c r="N175">
        <v>5.9900000000000002E-2</v>
      </c>
      <c r="O175">
        <v>1.5065999999999999</v>
      </c>
      <c r="P175">
        <v>0</v>
      </c>
      <c r="Q175">
        <v>2.1600000000000001E-2</v>
      </c>
      <c r="R175">
        <v>1.3994</v>
      </c>
      <c r="S175">
        <v>0.56159999999999999</v>
      </c>
    </row>
    <row r="176" spans="1:19" x14ac:dyDescent="0.25">
      <c r="A176" s="27">
        <v>45010</v>
      </c>
      <c r="B176">
        <v>8.1033000000000008</v>
      </c>
      <c r="C176">
        <v>8.3946000000000005</v>
      </c>
      <c r="D176">
        <v>4.7732999999999999</v>
      </c>
      <c r="E176">
        <v>4.6368</v>
      </c>
      <c r="F176">
        <v>1.7881</v>
      </c>
      <c r="G176">
        <v>1E-4</v>
      </c>
      <c r="H176">
        <v>0</v>
      </c>
      <c r="I176">
        <v>2.5999999999999999E-3</v>
      </c>
      <c r="J176">
        <v>1E-4</v>
      </c>
      <c r="K176">
        <v>1E-4</v>
      </c>
      <c r="L176">
        <v>0</v>
      </c>
      <c r="M176">
        <v>0</v>
      </c>
      <c r="N176">
        <v>5.9700000000000003E-2</v>
      </c>
      <c r="O176">
        <v>0.87339999999999995</v>
      </c>
      <c r="P176">
        <v>0</v>
      </c>
      <c r="Q176">
        <v>4.7500000000000001E-2</v>
      </c>
      <c r="R176">
        <v>1.333</v>
      </c>
      <c r="S176">
        <v>0.55800000000000005</v>
      </c>
    </row>
    <row r="177" spans="1:19" x14ac:dyDescent="0.25">
      <c r="A177" s="27">
        <v>45011</v>
      </c>
      <c r="B177">
        <v>9.8203999999999994</v>
      </c>
      <c r="C177">
        <v>6.8044000000000002</v>
      </c>
      <c r="D177">
        <v>3.3134999999999999</v>
      </c>
      <c r="E177">
        <v>3.2561</v>
      </c>
      <c r="F177">
        <v>1.7391000000000001</v>
      </c>
      <c r="G177">
        <v>1E-4</v>
      </c>
      <c r="H177">
        <v>0</v>
      </c>
      <c r="I177">
        <v>2.8E-3</v>
      </c>
      <c r="J177">
        <v>1E-4</v>
      </c>
      <c r="K177">
        <v>0.6431</v>
      </c>
      <c r="L177">
        <v>0</v>
      </c>
      <c r="M177">
        <v>0</v>
      </c>
      <c r="N177">
        <v>5.96E-2</v>
      </c>
      <c r="O177">
        <v>3.3279000000000001</v>
      </c>
      <c r="P177">
        <v>0</v>
      </c>
      <c r="Q177">
        <v>0.10979999999999999</v>
      </c>
      <c r="R177">
        <v>1.2193000000000001</v>
      </c>
      <c r="S177">
        <v>0.55030000000000001</v>
      </c>
    </row>
    <row r="178" spans="1:19" x14ac:dyDescent="0.25">
      <c r="A178" s="27">
        <v>45012</v>
      </c>
      <c r="B178">
        <v>9.6419999999999995</v>
      </c>
      <c r="C178">
        <v>5.9526000000000003</v>
      </c>
      <c r="D178">
        <v>2.5478000000000001</v>
      </c>
      <c r="E178">
        <v>2.5274999999999999</v>
      </c>
      <c r="F178">
        <v>1.6868000000000001</v>
      </c>
      <c r="G178">
        <v>1E-4</v>
      </c>
      <c r="H178">
        <v>0</v>
      </c>
      <c r="I178">
        <v>2.8E-3</v>
      </c>
      <c r="J178">
        <v>1E-4</v>
      </c>
      <c r="K178">
        <v>0.63570000000000004</v>
      </c>
      <c r="L178">
        <v>0</v>
      </c>
      <c r="M178">
        <v>0</v>
      </c>
      <c r="N178">
        <v>4.5499999999999999E-2</v>
      </c>
      <c r="O178">
        <v>3.9512999999999998</v>
      </c>
      <c r="P178">
        <v>0</v>
      </c>
      <c r="Q178">
        <v>5.5199999999999999E-2</v>
      </c>
      <c r="R178">
        <v>1.2599</v>
      </c>
      <c r="S178">
        <v>0.55659999999999998</v>
      </c>
    </row>
    <row r="179" spans="1:19" x14ac:dyDescent="0.25">
      <c r="A179" s="27">
        <v>45013</v>
      </c>
      <c r="B179">
        <v>6.8053999999999997</v>
      </c>
      <c r="C179">
        <v>6.6231</v>
      </c>
      <c r="D179">
        <v>3.4573</v>
      </c>
      <c r="E179">
        <v>3.3902000000000001</v>
      </c>
      <c r="F179">
        <v>1.6586000000000001</v>
      </c>
      <c r="G179">
        <v>0</v>
      </c>
      <c r="H179">
        <v>0</v>
      </c>
      <c r="I179">
        <v>2.8999999999999998E-3</v>
      </c>
      <c r="J179">
        <v>1E-4</v>
      </c>
      <c r="K179">
        <v>0.65720000000000001</v>
      </c>
      <c r="L179">
        <v>0</v>
      </c>
      <c r="M179">
        <v>0</v>
      </c>
      <c r="N179">
        <v>5.9900000000000002E-2</v>
      </c>
      <c r="O179">
        <v>0.68220000000000003</v>
      </c>
      <c r="P179">
        <v>0</v>
      </c>
      <c r="Q179">
        <v>0</v>
      </c>
      <c r="R179">
        <v>0.67530000000000001</v>
      </c>
      <c r="S179">
        <v>0.59379999999999999</v>
      </c>
    </row>
    <row r="180" spans="1:19" x14ac:dyDescent="0.25">
      <c r="A180" s="27">
        <v>45014</v>
      </c>
      <c r="B180">
        <v>9.3407</v>
      </c>
      <c r="C180">
        <v>8.1218000000000004</v>
      </c>
      <c r="D180">
        <v>4.4739000000000004</v>
      </c>
      <c r="E180">
        <v>4.3521000000000001</v>
      </c>
      <c r="F180">
        <v>1.8226</v>
      </c>
      <c r="G180">
        <v>0</v>
      </c>
      <c r="H180">
        <v>0</v>
      </c>
      <c r="I180">
        <v>3.0000000000000001E-3</v>
      </c>
      <c r="J180">
        <v>1E-4</v>
      </c>
      <c r="K180">
        <v>0.4486</v>
      </c>
      <c r="L180">
        <v>0</v>
      </c>
      <c r="M180">
        <v>0</v>
      </c>
      <c r="N180">
        <v>5.9700000000000003E-2</v>
      </c>
      <c r="O180">
        <v>1.6834</v>
      </c>
      <c r="P180">
        <v>0</v>
      </c>
      <c r="Q180">
        <v>0.33479999999999999</v>
      </c>
      <c r="R180">
        <v>1.3884000000000001</v>
      </c>
      <c r="S180">
        <v>0.58069999999999999</v>
      </c>
    </row>
    <row r="181" spans="1:19" x14ac:dyDescent="0.25">
      <c r="A181" s="27">
        <v>45015</v>
      </c>
      <c r="B181">
        <v>7.0086000000000004</v>
      </c>
      <c r="C181">
        <v>7.1395999999999997</v>
      </c>
      <c r="D181">
        <v>3.7174999999999998</v>
      </c>
      <c r="E181">
        <v>3.6324000000000001</v>
      </c>
      <c r="F181">
        <v>1.6315</v>
      </c>
      <c r="G181">
        <v>0</v>
      </c>
      <c r="H181">
        <v>0</v>
      </c>
      <c r="I181">
        <v>3.0999999999999999E-3</v>
      </c>
      <c r="J181">
        <v>1E-4</v>
      </c>
      <c r="K181">
        <v>0.47410000000000002</v>
      </c>
      <c r="L181">
        <v>0</v>
      </c>
      <c r="M181">
        <v>0</v>
      </c>
      <c r="N181">
        <v>5.9900000000000002E-2</v>
      </c>
      <c r="O181">
        <v>0.4819</v>
      </c>
      <c r="P181">
        <v>0</v>
      </c>
      <c r="Q181">
        <v>0</v>
      </c>
      <c r="R181">
        <v>1.367</v>
      </c>
      <c r="S181">
        <v>0.55620000000000003</v>
      </c>
    </row>
    <row r="182" spans="1:19" x14ac:dyDescent="0.25">
      <c r="A182" s="27">
        <v>45016</v>
      </c>
      <c r="B182">
        <v>10.824299999999999</v>
      </c>
      <c r="C182">
        <v>7.9363000000000001</v>
      </c>
      <c r="D182">
        <v>4.9424000000000001</v>
      </c>
      <c r="E182">
        <v>4.8841999999999999</v>
      </c>
      <c r="F182">
        <v>1.496</v>
      </c>
      <c r="G182">
        <v>0</v>
      </c>
      <c r="H182">
        <v>0</v>
      </c>
      <c r="I182">
        <v>3.3999999999999998E-3</v>
      </c>
      <c r="J182">
        <v>1E-4</v>
      </c>
      <c r="K182">
        <v>0.52569999999999995</v>
      </c>
      <c r="L182">
        <v>0</v>
      </c>
      <c r="M182">
        <v>0</v>
      </c>
      <c r="N182">
        <v>5.9400000000000001E-2</v>
      </c>
      <c r="O182">
        <v>3.3012999999999999</v>
      </c>
      <c r="P182">
        <v>0</v>
      </c>
      <c r="Q182">
        <v>1.5599999999999999E-2</v>
      </c>
      <c r="R182">
        <v>0.69</v>
      </c>
      <c r="S182">
        <v>0.55600000000000005</v>
      </c>
    </row>
    <row r="183" spans="1:19" x14ac:dyDescent="0.25">
      <c r="A183" s="27">
        <v>45017</v>
      </c>
      <c r="B183">
        <v>10.0025</v>
      </c>
      <c r="C183">
        <v>7.6345000000000001</v>
      </c>
      <c r="D183">
        <v>3.9203000000000001</v>
      </c>
      <c r="E183">
        <v>3.9390999999999998</v>
      </c>
      <c r="F183">
        <v>1.8603000000000001</v>
      </c>
      <c r="G183">
        <v>0</v>
      </c>
      <c r="H183">
        <v>0</v>
      </c>
      <c r="I183">
        <v>3.5999999999999999E-3</v>
      </c>
      <c r="J183">
        <v>1E-4</v>
      </c>
      <c r="K183">
        <v>0.74929999999999997</v>
      </c>
      <c r="L183">
        <v>0</v>
      </c>
      <c r="M183">
        <v>0</v>
      </c>
      <c r="N183">
        <v>5.8900000000000001E-2</v>
      </c>
      <c r="O183">
        <v>2.8340000000000001</v>
      </c>
      <c r="P183">
        <v>0</v>
      </c>
      <c r="Q183">
        <v>0</v>
      </c>
      <c r="R183">
        <v>1.3306</v>
      </c>
      <c r="S183">
        <v>0.59099999999999997</v>
      </c>
    </row>
    <row r="184" spans="1:19" x14ac:dyDescent="0.25">
      <c r="A184" s="27">
        <v>45018</v>
      </c>
      <c r="B184">
        <v>8.7827000000000002</v>
      </c>
      <c r="C184">
        <v>5.5140000000000002</v>
      </c>
      <c r="D184">
        <v>2.0623</v>
      </c>
      <c r="E184">
        <v>2.1172</v>
      </c>
      <c r="F184">
        <v>1.7451000000000001</v>
      </c>
      <c r="G184">
        <v>0</v>
      </c>
      <c r="H184">
        <v>0</v>
      </c>
      <c r="I184">
        <v>3.5000000000000001E-3</v>
      </c>
      <c r="J184">
        <v>0</v>
      </c>
      <c r="K184">
        <v>0.41920000000000002</v>
      </c>
      <c r="L184">
        <v>0</v>
      </c>
      <c r="M184">
        <v>0</v>
      </c>
      <c r="N184">
        <v>5.8999999999999997E-2</v>
      </c>
      <c r="O184">
        <v>3.8835000000000002</v>
      </c>
      <c r="P184">
        <v>0</v>
      </c>
      <c r="Q184">
        <v>0</v>
      </c>
      <c r="R184">
        <v>1.3170999999999999</v>
      </c>
      <c r="S184">
        <v>0.5736</v>
      </c>
    </row>
    <row r="185" spans="1:19" x14ac:dyDescent="0.25">
      <c r="A185" s="27">
        <v>45019</v>
      </c>
      <c r="B185">
        <v>9.4158000000000008</v>
      </c>
      <c r="C185">
        <v>6.9229000000000003</v>
      </c>
      <c r="D185">
        <v>3.5312000000000001</v>
      </c>
      <c r="E185">
        <v>3.5508000000000002</v>
      </c>
      <c r="F185">
        <v>1.6189</v>
      </c>
      <c r="G185">
        <v>1E-4</v>
      </c>
      <c r="H185">
        <v>0</v>
      </c>
      <c r="I185">
        <v>3.8E-3</v>
      </c>
      <c r="J185">
        <v>9.9000000000000008E-3</v>
      </c>
      <c r="K185">
        <v>0.51239999999999997</v>
      </c>
      <c r="L185">
        <v>0</v>
      </c>
      <c r="M185">
        <v>0</v>
      </c>
      <c r="N185">
        <v>5.8999999999999997E-2</v>
      </c>
      <c r="O185">
        <v>2.8914</v>
      </c>
      <c r="P185">
        <v>0</v>
      </c>
      <c r="Q185">
        <v>4.0000000000000002E-4</v>
      </c>
      <c r="R185">
        <v>1.3357000000000001</v>
      </c>
      <c r="S185">
        <v>0.55200000000000005</v>
      </c>
    </row>
    <row r="186" spans="1:19" x14ac:dyDescent="0.25">
      <c r="A186" s="27">
        <v>45020</v>
      </c>
      <c r="B186">
        <v>6.7733999999999996</v>
      </c>
      <c r="C186">
        <v>5.0956000000000001</v>
      </c>
      <c r="D186">
        <v>1.9165000000000001</v>
      </c>
      <c r="E186">
        <v>1.9854000000000001</v>
      </c>
      <c r="F186">
        <v>1.7695000000000001</v>
      </c>
      <c r="G186">
        <v>1E-4</v>
      </c>
      <c r="H186">
        <v>0</v>
      </c>
      <c r="I186">
        <v>3.3E-3</v>
      </c>
      <c r="J186">
        <v>1E-4</v>
      </c>
      <c r="K186">
        <v>0.68779999999999997</v>
      </c>
      <c r="L186">
        <v>0</v>
      </c>
      <c r="M186">
        <v>0</v>
      </c>
      <c r="N186">
        <v>5.91E-2</v>
      </c>
      <c r="O186">
        <v>1.9846999999999999</v>
      </c>
      <c r="P186">
        <v>0</v>
      </c>
      <c r="Q186">
        <v>0</v>
      </c>
      <c r="R186">
        <v>0.65569999999999995</v>
      </c>
      <c r="S186">
        <v>0.55169999999999997</v>
      </c>
    </row>
    <row r="187" spans="1:19" x14ac:dyDescent="0.25">
      <c r="A187" s="27">
        <v>45021</v>
      </c>
      <c r="B187">
        <v>8.9992000000000001</v>
      </c>
      <c r="C187">
        <v>6.1199000000000003</v>
      </c>
      <c r="D187">
        <v>2.5316000000000001</v>
      </c>
      <c r="E187">
        <v>2.5811999999999999</v>
      </c>
      <c r="F187">
        <v>1.8189</v>
      </c>
      <c r="G187">
        <v>1E-4</v>
      </c>
      <c r="H187">
        <v>0</v>
      </c>
      <c r="I187">
        <v>3.0999999999999999E-3</v>
      </c>
      <c r="J187">
        <v>1E-4</v>
      </c>
      <c r="K187">
        <v>0.77310000000000001</v>
      </c>
      <c r="L187">
        <v>0</v>
      </c>
      <c r="M187">
        <v>0</v>
      </c>
      <c r="N187">
        <v>5.9200000000000003E-2</v>
      </c>
      <c r="O187">
        <v>3.1078999999999999</v>
      </c>
      <c r="P187">
        <v>0</v>
      </c>
      <c r="Q187">
        <v>0</v>
      </c>
      <c r="R187">
        <v>1.381</v>
      </c>
      <c r="S187">
        <v>0.54749999999999999</v>
      </c>
    </row>
    <row r="188" spans="1:19" x14ac:dyDescent="0.25">
      <c r="A188" s="27">
        <v>45022</v>
      </c>
      <c r="B188">
        <v>8.2949000000000002</v>
      </c>
      <c r="C188">
        <v>6.3010999999999999</v>
      </c>
      <c r="D188">
        <v>2.8978000000000002</v>
      </c>
      <c r="E188">
        <v>2.9413999999999998</v>
      </c>
      <c r="F188">
        <v>1.6412</v>
      </c>
      <c r="G188">
        <v>0</v>
      </c>
      <c r="H188">
        <v>0</v>
      </c>
      <c r="I188">
        <v>3.7000000000000002E-3</v>
      </c>
      <c r="J188">
        <v>1E-4</v>
      </c>
      <c r="K188">
        <v>0.92210000000000003</v>
      </c>
      <c r="L188">
        <v>0</v>
      </c>
      <c r="M188">
        <v>0</v>
      </c>
      <c r="N188">
        <v>5.9299999999999999E-2</v>
      </c>
      <c r="O188">
        <v>2.0427</v>
      </c>
      <c r="P188">
        <v>0</v>
      </c>
      <c r="Q188">
        <v>0</v>
      </c>
      <c r="R188">
        <v>1.3331</v>
      </c>
      <c r="S188">
        <v>0.54849999999999999</v>
      </c>
    </row>
    <row r="189" spans="1:19" x14ac:dyDescent="0.25">
      <c r="A189" s="27">
        <v>45023</v>
      </c>
      <c r="B189">
        <v>7.1181999999999999</v>
      </c>
      <c r="C189">
        <v>4.8784000000000001</v>
      </c>
      <c r="D189">
        <v>1.8075000000000001</v>
      </c>
      <c r="E189">
        <v>1.8827</v>
      </c>
      <c r="F189">
        <v>1.6278999999999999</v>
      </c>
      <c r="G189">
        <v>1E-4</v>
      </c>
      <c r="H189">
        <v>0</v>
      </c>
      <c r="I189">
        <v>4.1000000000000003E-3</v>
      </c>
      <c r="J189">
        <v>1E-4</v>
      </c>
      <c r="K189">
        <v>0.82430000000000003</v>
      </c>
      <c r="L189">
        <v>0</v>
      </c>
      <c r="M189">
        <v>0</v>
      </c>
      <c r="N189">
        <v>5.9400000000000001E-2</v>
      </c>
      <c r="O189">
        <v>2.2601</v>
      </c>
      <c r="P189">
        <v>0</v>
      </c>
      <c r="Q189">
        <v>0</v>
      </c>
      <c r="R189">
        <v>0.69479999999999997</v>
      </c>
      <c r="S189">
        <v>0.55589999999999995</v>
      </c>
    </row>
    <row r="190" spans="1:19" x14ac:dyDescent="0.25">
      <c r="A190" s="27">
        <v>45024</v>
      </c>
      <c r="B190">
        <v>6.7240000000000002</v>
      </c>
      <c r="C190">
        <v>6.0659999999999998</v>
      </c>
      <c r="D190">
        <v>3.3113000000000001</v>
      </c>
      <c r="E190">
        <v>3.3014000000000001</v>
      </c>
      <c r="F190">
        <v>1.3032999999999999</v>
      </c>
      <c r="G190">
        <v>1E-4</v>
      </c>
      <c r="H190">
        <v>0</v>
      </c>
      <c r="I190">
        <v>2.7000000000000001E-3</v>
      </c>
      <c r="J190">
        <v>0</v>
      </c>
      <c r="K190">
        <v>0.20230000000000001</v>
      </c>
      <c r="L190">
        <v>0</v>
      </c>
      <c r="M190">
        <v>0</v>
      </c>
      <c r="N190">
        <v>2.5999999999999999E-3</v>
      </c>
      <c r="O190">
        <v>1.1402000000000001</v>
      </c>
      <c r="P190">
        <v>0</v>
      </c>
      <c r="Q190">
        <v>0</v>
      </c>
      <c r="R190">
        <v>1.4493</v>
      </c>
      <c r="S190">
        <v>0.38069999999999998</v>
      </c>
    </row>
  </sheetData>
  <autoFilter ref="A1:S190" xr:uid="{B32D04A0-6254-4D18-BE9F-623533FC1617}">
    <filterColumn colId="17">
      <customFilters and="1">
        <customFilter operator="greaterThanOrEqual" val="0.60680000000000001"/>
        <customFilter operator="lessThanOrEqual" val="1.5407"/>
      </customFilters>
    </filterColumn>
  </autoFilter>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3C37-93B7-4D66-98E7-5489188EB093}">
  <dimension ref="A1:S191"/>
  <sheetViews>
    <sheetView workbookViewId="0"/>
    <sheetView workbookViewId="1">
      <selection sqref="A1:S191"/>
    </sheetView>
  </sheetViews>
  <sheetFormatPr defaultRowHeight="15" x14ac:dyDescent="0.25"/>
  <cols>
    <col min="1" max="1" width="31.5703125" bestFit="1" customWidth="1"/>
    <col min="2" max="3" width="28.140625" bestFit="1" customWidth="1"/>
    <col min="4" max="4" width="30.140625" bestFit="1" customWidth="1"/>
    <col min="5" max="5" width="42.5703125" bestFit="1" customWidth="1"/>
    <col min="6" max="6" width="45.85546875" bestFit="1" customWidth="1"/>
    <col min="7" max="7" width="49.28515625" bestFit="1" customWidth="1"/>
    <col min="8" max="8" width="37" bestFit="1" customWidth="1"/>
    <col min="9" max="9" width="52.85546875" bestFit="1" customWidth="1"/>
    <col min="10" max="10" width="36.5703125" bestFit="1" customWidth="1"/>
    <col min="11" max="11" width="38.28515625" bestFit="1" customWidth="1"/>
    <col min="12" max="12" width="41.5703125" bestFit="1" customWidth="1"/>
    <col min="13" max="13" width="16" customWidth="1"/>
  </cols>
  <sheetData>
    <row r="1" spans="1:19" x14ac:dyDescent="0.25">
      <c r="A1" t="s">
        <v>420</v>
      </c>
      <c r="B1" t="s">
        <v>438</v>
      </c>
      <c r="C1" t="s">
        <v>439</v>
      </c>
      <c r="D1" t="s">
        <v>440</v>
      </c>
      <c r="E1" t="s">
        <v>441</v>
      </c>
      <c r="F1" t="s">
        <v>442</v>
      </c>
      <c r="G1" t="s">
        <v>443</v>
      </c>
      <c r="H1" t="s">
        <v>444</v>
      </c>
      <c r="I1" t="s">
        <v>445</v>
      </c>
      <c r="J1" t="s">
        <v>446</v>
      </c>
      <c r="K1" t="s">
        <v>447</v>
      </c>
      <c r="L1" t="s">
        <v>448</v>
      </c>
      <c r="M1" t="s">
        <v>449</v>
      </c>
      <c r="N1" t="s">
        <v>450</v>
      </c>
      <c r="O1" t="s">
        <v>451</v>
      </c>
      <c r="P1" t="s">
        <v>452</v>
      </c>
      <c r="Q1" t="s">
        <v>453</v>
      </c>
      <c r="R1" t="s">
        <v>454</v>
      </c>
      <c r="S1" t="s">
        <v>455</v>
      </c>
    </row>
    <row r="2" spans="1:19" x14ac:dyDescent="0.25">
      <c r="A2" s="27">
        <v>44835</v>
      </c>
      <c r="B2">
        <v>8.7837999999999994</v>
      </c>
      <c r="C2">
        <v>11.361700000000001</v>
      </c>
      <c r="D2">
        <v>0.71479999999999999</v>
      </c>
      <c r="E2">
        <v>0.82199999999999995</v>
      </c>
      <c r="F2">
        <v>2.4478</v>
      </c>
      <c r="G2">
        <v>0</v>
      </c>
      <c r="H2">
        <v>0.26200000000000001</v>
      </c>
      <c r="I2">
        <v>1.5676000000000001</v>
      </c>
      <c r="J2">
        <v>0.69679999999999997</v>
      </c>
      <c r="K2">
        <v>0.19539999999999999</v>
      </c>
      <c r="L2">
        <v>0.78010000000000002</v>
      </c>
      <c r="M2">
        <v>4.1759000000000004</v>
      </c>
      <c r="N2">
        <v>0.75039999999999996</v>
      </c>
      <c r="O2">
        <v>0.79869999999999997</v>
      </c>
      <c r="P2">
        <v>1.2871999999999999</v>
      </c>
      <c r="Q2">
        <v>1.0925</v>
      </c>
      <c r="R2">
        <v>1.8436999999999999</v>
      </c>
      <c r="S2">
        <v>1.8352999999999999</v>
      </c>
    </row>
    <row r="3" spans="1:19" x14ac:dyDescent="0.25">
      <c r="A3" s="27">
        <v>44836</v>
      </c>
      <c r="B3">
        <v>6.7282000000000002</v>
      </c>
      <c r="C3">
        <v>9.4585000000000008</v>
      </c>
      <c r="D3">
        <v>0.70899999999999996</v>
      </c>
      <c r="E3">
        <v>0</v>
      </c>
      <c r="F3">
        <v>2.2107000000000001</v>
      </c>
      <c r="G3">
        <v>0</v>
      </c>
      <c r="H3">
        <v>0.22009999999999999</v>
      </c>
      <c r="I3">
        <v>0.11310000000000001</v>
      </c>
      <c r="J3">
        <v>0.83599999999999997</v>
      </c>
      <c r="K3">
        <v>0.1361</v>
      </c>
      <c r="L3">
        <v>1.5467</v>
      </c>
      <c r="M3">
        <v>4.0792999999999999</v>
      </c>
      <c r="N3">
        <v>0.42830000000000001</v>
      </c>
      <c r="O3">
        <v>0.5696</v>
      </c>
      <c r="P3">
        <v>1.224</v>
      </c>
      <c r="Q3">
        <v>0.96789999999999998</v>
      </c>
      <c r="R3">
        <v>1.1935</v>
      </c>
      <c r="S3">
        <v>1.1852</v>
      </c>
    </row>
    <row r="4" spans="1:19" x14ac:dyDescent="0.25">
      <c r="A4" s="27">
        <v>44837</v>
      </c>
      <c r="B4">
        <v>6.4984999999999999</v>
      </c>
      <c r="C4">
        <v>9.2995000000000001</v>
      </c>
      <c r="D4">
        <v>0.66069999999999995</v>
      </c>
      <c r="E4">
        <v>0.87480000000000002</v>
      </c>
      <c r="F4">
        <v>2.7343000000000002</v>
      </c>
      <c r="G4">
        <v>0</v>
      </c>
      <c r="H4">
        <v>0.31069999999999998</v>
      </c>
      <c r="I4">
        <v>0.3866</v>
      </c>
      <c r="J4">
        <v>0.7087</v>
      </c>
      <c r="K4">
        <v>0.13900000000000001</v>
      </c>
      <c r="L4">
        <v>1.5527</v>
      </c>
      <c r="M4">
        <v>1.1027</v>
      </c>
      <c r="N4">
        <v>0.50829999999999997</v>
      </c>
      <c r="O4">
        <v>0.77639999999999998</v>
      </c>
      <c r="P4">
        <v>1.6866000000000001</v>
      </c>
      <c r="Q4">
        <v>1.0321</v>
      </c>
      <c r="R4">
        <v>1.2595000000000001</v>
      </c>
      <c r="S4">
        <v>1.2581</v>
      </c>
    </row>
    <row r="5" spans="1:19" x14ac:dyDescent="0.25">
      <c r="A5" s="27">
        <v>44838</v>
      </c>
      <c r="B5">
        <v>6.4375</v>
      </c>
      <c r="C5">
        <v>9.4519000000000002</v>
      </c>
      <c r="D5">
        <v>0.82030000000000003</v>
      </c>
      <c r="E5">
        <v>0</v>
      </c>
      <c r="F5">
        <v>2.2038000000000002</v>
      </c>
      <c r="G5">
        <v>0</v>
      </c>
      <c r="H5">
        <v>0.25019999999999998</v>
      </c>
      <c r="I5">
        <v>0.12670000000000001</v>
      </c>
      <c r="J5">
        <v>0.74339999999999995</v>
      </c>
      <c r="K5">
        <v>0.18770000000000001</v>
      </c>
      <c r="L5">
        <v>1.5409999999999999</v>
      </c>
      <c r="M5">
        <v>3.6642999999999999</v>
      </c>
      <c r="N5">
        <v>0.43530000000000002</v>
      </c>
      <c r="O5">
        <v>0.47599999999999998</v>
      </c>
      <c r="P5">
        <v>1.6003000000000001</v>
      </c>
      <c r="Q5">
        <v>0.78080000000000005</v>
      </c>
      <c r="R5">
        <v>1.1102000000000001</v>
      </c>
      <c r="S5">
        <v>1.1021000000000001</v>
      </c>
    </row>
    <row r="6" spans="1:19" x14ac:dyDescent="0.25">
      <c r="A6" s="27">
        <v>44839</v>
      </c>
      <c r="B6">
        <v>5.4409000000000001</v>
      </c>
      <c r="C6">
        <v>8.2891999999999992</v>
      </c>
      <c r="D6">
        <v>0.63759999999999994</v>
      </c>
      <c r="E6">
        <v>0.89319999999999999</v>
      </c>
      <c r="F6">
        <v>2.3967000000000001</v>
      </c>
      <c r="G6">
        <v>0</v>
      </c>
      <c r="H6">
        <v>0.2379</v>
      </c>
      <c r="I6">
        <v>1.0134000000000001</v>
      </c>
      <c r="J6">
        <v>0.78420000000000001</v>
      </c>
      <c r="K6">
        <v>0.1128</v>
      </c>
      <c r="L6">
        <v>1.5375000000000001</v>
      </c>
      <c r="M6">
        <v>1.093</v>
      </c>
      <c r="N6">
        <v>0.84750000000000003</v>
      </c>
      <c r="O6">
        <v>0.6784</v>
      </c>
      <c r="P6">
        <v>1.4547000000000001</v>
      </c>
      <c r="Q6">
        <v>1.0528</v>
      </c>
      <c r="R6">
        <v>0</v>
      </c>
      <c r="S6">
        <v>0</v>
      </c>
    </row>
    <row r="7" spans="1:19" x14ac:dyDescent="0.25">
      <c r="A7" s="27">
        <v>44840</v>
      </c>
      <c r="B7">
        <v>4.7073</v>
      </c>
      <c r="C7">
        <v>7.7983000000000002</v>
      </c>
      <c r="D7">
        <v>0.83919999999999995</v>
      </c>
      <c r="E7">
        <v>0.8518</v>
      </c>
      <c r="F7">
        <v>2.5798999999999999</v>
      </c>
      <c r="G7">
        <v>0.29210000000000003</v>
      </c>
      <c r="H7">
        <v>0.35039999999999999</v>
      </c>
      <c r="I7">
        <v>1E-4</v>
      </c>
      <c r="J7">
        <v>0.77010000000000001</v>
      </c>
      <c r="K7">
        <v>0.14000000000000001</v>
      </c>
      <c r="L7">
        <v>1.534</v>
      </c>
      <c r="M7">
        <v>0.88100000000000001</v>
      </c>
      <c r="N7">
        <v>0.39750000000000002</v>
      </c>
      <c r="O7">
        <v>0.2717</v>
      </c>
      <c r="P7">
        <v>1.7139</v>
      </c>
      <c r="Q7">
        <v>1.0051000000000001</v>
      </c>
      <c r="R7">
        <v>0</v>
      </c>
      <c r="S7">
        <v>0</v>
      </c>
    </row>
    <row r="8" spans="1:19" x14ac:dyDescent="0.25">
      <c r="A8" s="27">
        <v>44841</v>
      </c>
      <c r="B8">
        <v>3.7339000000000002</v>
      </c>
      <c r="C8">
        <v>7.2325999999999997</v>
      </c>
      <c r="D8">
        <v>0.98609999999999998</v>
      </c>
      <c r="E8">
        <v>0</v>
      </c>
      <c r="F8">
        <v>2.7517</v>
      </c>
      <c r="G8">
        <v>0</v>
      </c>
      <c r="H8">
        <v>0.22509999999999999</v>
      </c>
      <c r="I8">
        <v>0.11899999999999999</v>
      </c>
      <c r="J8">
        <v>0.75629999999999997</v>
      </c>
      <c r="K8">
        <v>0.20050000000000001</v>
      </c>
      <c r="L8">
        <v>1.5095000000000001</v>
      </c>
      <c r="M8">
        <v>0.7883</v>
      </c>
      <c r="N8">
        <v>0.42399999999999999</v>
      </c>
      <c r="O8">
        <v>0.1535</v>
      </c>
      <c r="P8">
        <v>0.98519999999999996</v>
      </c>
      <c r="Q8">
        <v>0.65949999999999998</v>
      </c>
      <c r="R8">
        <v>0</v>
      </c>
      <c r="S8">
        <v>0</v>
      </c>
    </row>
    <row r="9" spans="1:19" x14ac:dyDescent="0.25">
      <c r="A9" s="27">
        <v>44842</v>
      </c>
      <c r="B9">
        <v>5.6234999999999999</v>
      </c>
      <c r="C9">
        <v>8.4123000000000001</v>
      </c>
      <c r="D9">
        <v>0.83809999999999996</v>
      </c>
      <c r="E9">
        <v>0.85240000000000005</v>
      </c>
      <c r="F9">
        <v>2.3426</v>
      </c>
      <c r="G9">
        <v>5.1999999999999998E-3</v>
      </c>
      <c r="H9">
        <v>0.29509999999999997</v>
      </c>
      <c r="I9">
        <v>0.11849999999999999</v>
      </c>
      <c r="J9">
        <v>0.80640000000000001</v>
      </c>
      <c r="K9">
        <v>7.2900000000000006E-2</v>
      </c>
      <c r="L9">
        <v>0</v>
      </c>
      <c r="M9">
        <v>1.0389999999999999</v>
      </c>
      <c r="N9">
        <v>0.34489999999999998</v>
      </c>
      <c r="O9">
        <v>0.56779999999999997</v>
      </c>
      <c r="P9">
        <v>1.7089000000000001</v>
      </c>
      <c r="Q9">
        <v>0.99029999999999996</v>
      </c>
      <c r="R9">
        <v>1.1944999999999999</v>
      </c>
      <c r="S9">
        <v>1.1801999999999999</v>
      </c>
    </row>
    <row r="10" spans="1:19" x14ac:dyDescent="0.25">
      <c r="A10" s="27">
        <v>44843</v>
      </c>
      <c r="B10">
        <v>3.9653999999999998</v>
      </c>
      <c r="C10">
        <v>6.5734000000000004</v>
      </c>
      <c r="D10">
        <v>0.97360000000000002</v>
      </c>
      <c r="E10">
        <v>0</v>
      </c>
      <c r="F10">
        <v>2.4609000000000001</v>
      </c>
      <c r="G10">
        <v>0</v>
      </c>
      <c r="H10">
        <v>0.308</v>
      </c>
      <c r="I10">
        <v>0.76600000000000001</v>
      </c>
      <c r="J10">
        <v>0.86160000000000003</v>
      </c>
      <c r="K10">
        <v>0.1087</v>
      </c>
      <c r="L10">
        <v>0</v>
      </c>
      <c r="M10">
        <v>1.03</v>
      </c>
      <c r="N10">
        <v>0.34399999999999997</v>
      </c>
      <c r="O10">
        <v>0.41299999999999998</v>
      </c>
      <c r="P10">
        <v>1.5736000000000001</v>
      </c>
      <c r="Q10">
        <v>0.68279999999999996</v>
      </c>
      <c r="R10">
        <v>0</v>
      </c>
      <c r="S10">
        <v>0</v>
      </c>
    </row>
    <row r="11" spans="1:19" x14ac:dyDescent="0.25">
      <c r="A11" s="27">
        <v>44844</v>
      </c>
      <c r="B11">
        <v>4.4583000000000004</v>
      </c>
      <c r="C11">
        <v>6.2545000000000002</v>
      </c>
      <c r="D11">
        <v>1.1593</v>
      </c>
      <c r="E11">
        <v>0.83650000000000002</v>
      </c>
      <c r="F11">
        <v>2.1764000000000001</v>
      </c>
      <c r="G11">
        <v>0</v>
      </c>
      <c r="H11">
        <v>0.32879999999999998</v>
      </c>
      <c r="I11">
        <v>8.9999999999999998E-4</v>
      </c>
      <c r="J11">
        <v>0.80020000000000002</v>
      </c>
      <c r="K11">
        <v>0.2621</v>
      </c>
      <c r="L11">
        <v>0</v>
      </c>
      <c r="M11">
        <v>1.0287999999999999</v>
      </c>
      <c r="N11">
        <v>0.60099999999999998</v>
      </c>
      <c r="O11">
        <v>0.32379999999999998</v>
      </c>
      <c r="P11">
        <v>1.3844000000000001</v>
      </c>
      <c r="Q11">
        <v>0.81459999999999999</v>
      </c>
      <c r="R11">
        <v>0</v>
      </c>
      <c r="S11">
        <v>0</v>
      </c>
    </row>
    <row r="12" spans="1:19" x14ac:dyDescent="0.25">
      <c r="A12" s="27">
        <v>44845</v>
      </c>
      <c r="B12">
        <v>4.3808999999999996</v>
      </c>
      <c r="C12">
        <v>6.6894999999999998</v>
      </c>
      <c r="D12">
        <v>1.085</v>
      </c>
      <c r="E12">
        <v>0.85660000000000003</v>
      </c>
      <c r="F12">
        <v>2.3186</v>
      </c>
      <c r="G12">
        <v>0</v>
      </c>
      <c r="H12">
        <v>0.21959999999999999</v>
      </c>
      <c r="I12">
        <v>0.38550000000000001</v>
      </c>
      <c r="J12">
        <v>0.71519999999999995</v>
      </c>
      <c r="K12">
        <v>0.10580000000000001</v>
      </c>
      <c r="L12">
        <v>0</v>
      </c>
      <c r="M12">
        <v>1.0315000000000001</v>
      </c>
      <c r="N12">
        <v>0.38069999999999998</v>
      </c>
      <c r="O12">
        <v>0.29759999999999998</v>
      </c>
      <c r="P12">
        <v>1.7169000000000001</v>
      </c>
      <c r="Q12">
        <v>0.85509999999999997</v>
      </c>
      <c r="R12">
        <v>0</v>
      </c>
      <c r="S12">
        <v>0</v>
      </c>
    </row>
    <row r="13" spans="1:19" x14ac:dyDescent="0.25">
      <c r="A13" s="27">
        <v>44846</v>
      </c>
      <c r="B13">
        <v>7.3735999999999997</v>
      </c>
      <c r="C13">
        <v>9.8920999999999992</v>
      </c>
      <c r="D13">
        <v>1.1315999999999999</v>
      </c>
      <c r="E13">
        <v>0</v>
      </c>
      <c r="F13">
        <v>2.4655999999999998</v>
      </c>
      <c r="G13">
        <v>0</v>
      </c>
      <c r="H13">
        <v>0.1772</v>
      </c>
      <c r="I13">
        <v>0.74750000000000005</v>
      </c>
      <c r="J13">
        <v>0.70530000000000004</v>
      </c>
      <c r="K13">
        <v>0.23449999999999999</v>
      </c>
      <c r="L13">
        <v>0</v>
      </c>
      <c r="M13">
        <v>0.7752</v>
      </c>
      <c r="N13">
        <v>0.3427</v>
      </c>
      <c r="O13">
        <v>0.51659999999999995</v>
      </c>
      <c r="P13">
        <v>1.4036999999999999</v>
      </c>
      <c r="Q13">
        <v>0.53039999999999998</v>
      </c>
      <c r="R13">
        <v>3.5649999999999999</v>
      </c>
      <c r="S13">
        <v>3.5467</v>
      </c>
    </row>
    <row r="14" spans="1:19" x14ac:dyDescent="0.25">
      <c r="A14" s="27">
        <v>44847</v>
      </c>
      <c r="B14">
        <v>5.6113999999999997</v>
      </c>
      <c r="C14">
        <v>9.0432000000000006</v>
      </c>
      <c r="D14">
        <v>1.0768</v>
      </c>
      <c r="E14">
        <v>0.89970000000000006</v>
      </c>
      <c r="F14">
        <v>2.4683999999999999</v>
      </c>
      <c r="G14">
        <v>0</v>
      </c>
      <c r="H14">
        <v>0.25269999999999998</v>
      </c>
      <c r="I14">
        <v>1.8667</v>
      </c>
      <c r="J14">
        <v>0.71120000000000005</v>
      </c>
      <c r="K14">
        <v>0.25869999999999999</v>
      </c>
      <c r="L14">
        <v>0</v>
      </c>
      <c r="M14">
        <v>0.93520000000000003</v>
      </c>
      <c r="N14">
        <v>1.3284</v>
      </c>
      <c r="O14">
        <v>0.5252</v>
      </c>
      <c r="P14">
        <v>1.6314</v>
      </c>
      <c r="Q14">
        <v>1.0299</v>
      </c>
      <c r="R14">
        <v>0.2354</v>
      </c>
      <c r="S14">
        <v>0.2369</v>
      </c>
    </row>
    <row r="15" spans="1:19" x14ac:dyDescent="0.25">
      <c r="A15" s="27">
        <v>44848</v>
      </c>
      <c r="B15">
        <v>4.6623999999999999</v>
      </c>
      <c r="C15">
        <v>7.1483999999999996</v>
      </c>
      <c r="D15">
        <v>1.1201000000000001</v>
      </c>
      <c r="E15">
        <v>0.75649999999999995</v>
      </c>
      <c r="F15">
        <v>2.3401000000000001</v>
      </c>
      <c r="G15">
        <v>0</v>
      </c>
      <c r="H15">
        <v>0.25240000000000001</v>
      </c>
      <c r="I15">
        <v>0.56489999999999996</v>
      </c>
      <c r="J15">
        <v>0.70720000000000005</v>
      </c>
      <c r="K15">
        <v>0.2681</v>
      </c>
      <c r="L15">
        <v>0</v>
      </c>
      <c r="M15">
        <v>0.83879999999999999</v>
      </c>
      <c r="N15">
        <v>0.47839999999999999</v>
      </c>
      <c r="O15">
        <v>0.61140000000000005</v>
      </c>
      <c r="P15">
        <v>1.6484000000000001</v>
      </c>
      <c r="Q15">
        <v>1.0975999999999999</v>
      </c>
      <c r="R15">
        <v>0</v>
      </c>
      <c r="S15">
        <v>0</v>
      </c>
    </row>
    <row r="16" spans="1:19" x14ac:dyDescent="0.25">
      <c r="A16" s="27">
        <v>44849</v>
      </c>
      <c r="B16">
        <v>3.52</v>
      </c>
      <c r="C16">
        <v>5.6</v>
      </c>
      <c r="D16">
        <v>1.0805</v>
      </c>
      <c r="E16">
        <v>0</v>
      </c>
      <c r="F16">
        <v>2.2946</v>
      </c>
      <c r="G16">
        <v>0</v>
      </c>
      <c r="H16">
        <v>0.26390000000000002</v>
      </c>
      <c r="I16">
        <v>0.16880000000000001</v>
      </c>
      <c r="J16">
        <v>0.77769999999999995</v>
      </c>
      <c r="K16">
        <v>9.9000000000000005E-2</v>
      </c>
      <c r="L16">
        <v>0</v>
      </c>
      <c r="M16">
        <v>0.88349999999999995</v>
      </c>
      <c r="N16">
        <v>0.4375</v>
      </c>
      <c r="O16">
        <v>0.27889999999999998</v>
      </c>
      <c r="P16">
        <v>1.1558999999999999</v>
      </c>
      <c r="Q16">
        <v>0.53790000000000004</v>
      </c>
      <c r="R16">
        <v>0</v>
      </c>
      <c r="S16">
        <v>0</v>
      </c>
    </row>
    <row r="17" spans="1:19" x14ac:dyDescent="0.25">
      <c r="A17" s="27">
        <v>44850</v>
      </c>
      <c r="B17">
        <v>4.9429999999999996</v>
      </c>
      <c r="C17">
        <v>6.6425999999999998</v>
      </c>
      <c r="D17">
        <v>1.1271</v>
      </c>
      <c r="E17">
        <v>0.88460000000000005</v>
      </c>
      <c r="F17">
        <v>2.3075999999999999</v>
      </c>
      <c r="G17">
        <v>0</v>
      </c>
      <c r="H17">
        <v>0.39169999999999999</v>
      </c>
      <c r="I17">
        <v>0.7732</v>
      </c>
      <c r="J17">
        <v>0.69610000000000005</v>
      </c>
      <c r="K17">
        <v>0.13150000000000001</v>
      </c>
      <c r="L17">
        <v>0</v>
      </c>
      <c r="M17">
        <v>0.92410000000000003</v>
      </c>
      <c r="N17">
        <v>0.64200000000000002</v>
      </c>
      <c r="O17">
        <v>0.49680000000000002</v>
      </c>
      <c r="P17">
        <v>1.4169</v>
      </c>
      <c r="Q17">
        <v>0.73319999999999996</v>
      </c>
      <c r="R17">
        <v>0</v>
      </c>
      <c r="S17">
        <v>0</v>
      </c>
    </row>
    <row r="18" spans="1:19" x14ac:dyDescent="0.25">
      <c r="A18" s="27">
        <v>44851</v>
      </c>
      <c r="B18">
        <v>4.9429999999999996</v>
      </c>
      <c r="C18">
        <v>7.2885</v>
      </c>
      <c r="D18">
        <v>1.0820000000000001</v>
      </c>
      <c r="E18">
        <v>0.84389999999999998</v>
      </c>
      <c r="F18">
        <v>2.3570000000000002</v>
      </c>
      <c r="G18">
        <v>4.1999999999999997E-3</v>
      </c>
      <c r="H18">
        <v>0.20449999999999999</v>
      </c>
      <c r="I18">
        <v>0.78959999999999997</v>
      </c>
      <c r="J18">
        <v>0.70289999999999997</v>
      </c>
      <c r="K18">
        <v>0.15359999999999999</v>
      </c>
      <c r="L18">
        <v>0</v>
      </c>
      <c r="M18">
        <v>1.0247999999999999</v>
      </c>
      <c r="N18">
        <v>0.64349999999999996</v>
      </c>
      <c r="O18">
        <v>0.70420000000000005</v>
      </c>
      <c r="P18">
        <v>1.3891</v>
      </c>
      <c r="Q18">
        <v>1.2347999999999999</v>
      </c>
      <c r="R18">
        <v>0</v>
      </c>
      <c r="S18">
        <v>0</v>
      </c>
    </row>
    <row r="19" spans="1:19" x14ac:dyDescent="0.25">
      <c r="A19" s="27">
        <v>44852</v>
      </c>
      <c r="B19">
        <v>6.1890000000000001</v>
      </c>
      <c r="C19">
        <v>8.0686</v>
      </c>
      <c r="D19">
        <v>1.0914999999999999</v>
      </c>
      <c r="E19">
        <v>0</v>
      </c>
      <c r="F19">
        <v>2.2288999999999999</v>
      </c>
      <c r="G19">
        <v>0</v>
      </c>
      <c r="H19">
        <v>0.27629999999999999</v>
      </c>
      <c r="I19">
        <v>0.1336</v>
      </c>
      <c r="J19">
        <v>0.75519999999999998</v>
      </c>
      <c r="K19">
        <v>0.1862</v>
      </c>
      <c r="L19">
        <v>0</v>
      </c>
      <c r="M19">
        <v>1.0251999999999999</v>
      </c>
      <c r="N19">
        <v>0.49719999999999998</v>
      </c>
      <c r="O19">
        <v>1.2028000000000001</v>
      </c>
      <c r="P19">
        <v>1.4187000000000001</v>
      </c>
      <c r="Q19">
        <v>0.8579</v>
      </c>
      <c r="R19">
        <v>1.7985</v>
      </c>
      <c r="S19">
        <v>1.7898000000000001</v>
      </c>
    </row>
    <row r="20" spans="1:19" x14ac:dyDescent="0.25">
      <c r="A20" s="27">
        <v>44853</v>
      </c>
      <c r="B20">
        <v>4.5395000000000003</v>
      </c>
      <c r="C20">
        <v>6.8061999999999996</v>
      </c>
      <c r="D20">
        <v>1.1064000000000001</v>
      </c>
      <c r="E20">
        <v>0.86750000000000005</v>
      </c>
      <c r="F20">
        <v>2.1833</v>
      </c>
      <c r="G20">
        <v>0</v>
      </c>
      <c r="H20">
        <v>0.25869999999999999</v>
      </c>
      <c r="I20">
        <v>0.24379999999999999</v>
      </c>
      <c r="J20">
        <v>0.69969999999999999</v>
      </c>
      <c r="K20">
        <v>9.7900000000000001E-2</v>
      </c>
      <c r="L20">
        <v>0</v>
      </c>
      <c r="M20">
        <v>1.0278</v>
      </c>
      <c r="N20">
        <v>0.41589999999999999</v>
      </c>
      <c r="O20">
        <v>0.2666</v>
      </c>
      <c r="P20">
        <v>1.7766</v>
      </c>
      <c r="Q20">
        <v>1.0438000000000001</v>
      </c>
      <c r="R20">
        <v>0</v>
      </c>
      <c r="S20">
        <v>0</v>
      </c>
    </row>
    <row r="21" spans="1:19" x14ac:dyDescent="0.25">
      <c r="A21" s="27">
        <v>44854</v>
      </c>
      <c r="B21">
        <v>6.5296000000000003</v>
      </c>
      <c r="C21">
        <v>8.2878000000000007</v>
      </c>
      <c r="D21">
        <v>1.1142000000000001</v>
      </c>
      <c r="E21">
        <v>0.8397</v>
      </c>
      <c r="F21">
        <v>2.2797999999999998</v>
      </c>
      <c r="G21">
        <v>0</v>
      </c>
      <c r="H21">
        <v>0.37140000000000001</v>
      </c>
      <c r="I21">
        <v>0.16039999999999999</v>
      </c>
      <c r="J21">
        <v>0.7823</v>
      </c>
      <c r="K21">
        <v>0.13070000000000001</v>
      </c>
      <c r="L21">
        <v>0</v>
      </c>
      <c r="M21">
        <v>1.0188999999999999</v>
      </c>
      <c r="N21">
        <v>0.4622</v>
      </c>
      <c r="O21">
        <v>0.37140000000000001</v>
      </c>
      <c r="P21">
        <v>1.4815</v>
      </c>
      <c r="Q21">
        <v>0.81689999999999996</v>
      </c>
      <c r="R21">
        <v>1.9742999999999999</v>
      </c>
      <c r="S21">
        <v>1.9654</v>
      </c>
    </row>
    <row r="22" spans="1:19" x14ac:dyDescent="0.25">
      <c r="A22" s="27">
        <v>44855</v>
      </c>
      <c r="B22">
        <v>3.694</v>
      </c>
      <c r="C22">
        <v>6.3752000000000004</v>
      </c>
      <c r="D22">
        <v>1.0552999999999999</v>
      </c>
      <c r="E22">
        <v>0</v>
      </c>
      <c r="F22">
        <v>2.6783000000000001</v>
      </c>
      <c r="G22">
        <v>0</v>
      </c>
      <c r="H22">
        <v>0.26150000000000001</v>
      </c>
      <c r="I22">
        <v>0.74329999999999996</v>
      </c>
      <c r="J22">
        <v>0.7016</v>
      </c>
      <c r="K22">
        <v>0.14299999999999999</v>
      </c>
      <c r="L22">
        <v>0</v>
      </c>
      <c r="M22">
        <v>1.0232000000000001</v>
      </c>
      <c r="N22">
        <v>0.67010000000000003</v>
      </c>
      <c r="O22">
        <v>0.25829999999999997</v>
      </c>
      <c r="P22">
        <v>0.92710000000000004</v>
      </c>
      <c r="Q22">
        <v>0.56830000000000003</v>
      </c>
      <c r="R22">
        <v>0</v>
      </c>
      <c r="S22">
        <v>0</v>
      </c>
    </row>
    <row r="23" spans="1:19" x14ac:dyDescent="0.25">
      <c r="A23" s="27">
        <v>44856</v>
      </c>
      <c r="B23">
        <v>6.0865999999999998</v>
      </c>
      <c r="C23">
        <v>7.0503999999999998</v>
      </c>
      <c r="D23">
        <v>1.1333</v>
      </c>
      <c r="E23">
        <v>0.85919999999999996</v>
      </c>
      <c r="F23">
        <v>2.0552999999999999</v>
      </c>
      <c r="G23">
        <v>7.9000000000000008E-3</v>
      </c>
      <c r="H23">
        <v>0.2591</v>
      </c>
      <c r="I23">
        <v>1.1604000000000001</v>
      </c>
      <c r="J23">
        <v>0.70140000000000002</v>
      </c>
      <c r="K23">
        <v>0.1139</v>
      </c>
      <c r="L23">
        <v>0</v>
      </c>
      <c r="M23">
        <v>0.9304</v>
      </c>
      <c r="N23">
        <v>0.9506</v>
      </c>
      <c r="O23">
        <v>0.81620000000000004</v>
      </c>
      <c r="P23">
        <v>0.81079999999999997</v>
      </c>
      <c r="Q23">
        <v>0.75749999999999995</v>
      </c>
      <c r="R23">
        <v>0.57730000000000004</v>
      </c>
      <c r="S23">
        <v>0.57299999999999995</v>
      </c>
    </row>
    <row r="24" spans="1:19" x14ac:dyDescent="0.25">
      <c r="A24" s="27">
        <v>44857</v>
      </c>
      <c r="B24">
        <v>6.3230000000000004</v>
      </c>
      <c r="C24">
        <v>8.0778999999999996</v>
      </c>
      <c r="D24">
        <v>1.1761999999999999</v>
      </c>
      <c r="E24">
        <v>0.82469999999999999</v>
      </c>
      <c r="F24">
        <v>2.2469999999999999</v>
      </c>
      <c r="G24">
        <v>0</v>
      </c>
      <c r="H24">
        <v>0.23569999999999999</v>
      </c>
      <c r="I24">
        <v>0.72589999999999999</v>
      </c>
      <c r="J24">
        <v>0.82830000000000004</v>
      </c>
      <c r="K24">
        <v>0.255</v>
      </c>
      <c r="L24">
        <v>0</v>
      </c>
      <c r="M24">
        <v>1.0125</v>
      </c>
      <c r="N24">
        <v>0.71079999999999999</v>
      </c>
      <c r="O24">
        <v>0.61670000000000003</v>
      </c>
      <c r="P24">
        <v>1.1422000000000001</v>
      </c>
      <c r="Q24">
        <v>1.0797000000000001</v>
      </c>
      <c r="R24">
        <v>1.2543</v>
      </c>
      <c r="S24">
        <v>1.2453000000000001</v>
      </c>
    </row>
    <row r="25" spans="1:19" x14ac:dyDescent="0.25">
      <c r="A25" s="27">
        <v>44858</v>
      </c>
      <c r="B25">
        <v>4.8692000000000002</v>
      </c>
      <c r="C25">
        <v>7.1791999999999998</v>
      </c>
      <c r="D25">
        <v>1.1429</v>
      </c>
      <c r="E25">
        <v>0</v>
      </c>
      <c r="F25">
        <v>2.0657999999999999</v>
      </c>
      <c r="G25">
        <v>0</v>
      </c>
      <c r="H25">
        <v>0.32629999999999998</v>
      </c>
      <c r="I25">
        <v>8.9999999999999998E-4</v>
      </c>
      <c r="J25">
        <v>0.80640000000000001</v>
      </c>
      <c r="K25">
        <v>0.1905</v>
      </c>
      <c r="L25">
        <v>0</v>
      </c>
      <c r="M25">
        <v>1.02</v>
      </c>
      <c r="N25">
        <v>0.40660000000000002</v>
      </c>
      <c r="O25">
        <v>0.624</v>
      </c>
      <c r="P25">
        <v>1.0218</v>
      </c>
      <c r="Q25">
        <v>1.462</v>
      </c>
      <c r="R25">
        <v>0.95350000000000001</v>
      </c>
      <c r="S25">
        <v>0.94569999999999999</v>
      </c>
    </row>
    <row r="26" spans="1:19" x14ac:dyDescent="0.25">
      <c r="A26" s="27">
        <v>44859</v>
      </c>
      <c r="B26">
        <v>5.0644</v>
      </c>
      <c r="C26">
        <v>6.8810000000000002</v>
      </c>
      <c r="D26">
        <v>1.1174999999999999</v>
      </c>
      <c r="E26">
        <v>0.84950000000000003</v>
      </c>
      <c r="F26">
        <v>2.0243000000000002</v>
      </c>
      <c r="G26">
        <v>0</v>
      </c>
      <c r="H26">
        <v>0.31740000000000002</v>
      </c>
      <c r="I26">
        <v>1.1632</v>
      </c>
      <c r="J26">
        <v>0.56599999999999995</v>
      </c>
      <c r="K26">
        <v>0.1971</v>
      </c>
      <c r="L26">
        <v>0</v>
      </c>
      <c r="M26">
        <v>1.0172000000000001</v>
      </c>
      <c r="N26">
        <v>0.7006</v>
      </c>
      <c r="O26">
        <v>0.61240000000000006</v>
      </c>
      <c r="P26">
        <v>1.0859000000000001</v>
      </c>
      <c r="Q26">
        <v>1.2694000000000001</v>
      </c>
      <c r="R26">
        <v>0</v>
      </c>
      <c r="S26">
        <v>0</v>
      </c>
    </row>
    <row r="27" spans="1:19" x14ac:dyDescent="0.25">
      <c r="A27" s="27">
        <v>44860</v>
      </c>
      <c r="B27">
        <v>5.4062999999999999</v>
      </c>
      <c r="C27">
        <v>7.9657999999999998</v>
      </c>
      <c r="D27">
        <v>1.0503</v>
      </c>
      <c r="E27">
        <v>0.83189999999999997</v>
      </c>
      <c r="F27">
        <v>2.1953999999999998</v>
      </c>
      <c r="G27">
        <v>1.8200000000000001E-2</v>
      </c>
      <c r="H27">
        <v>0.38390000000000002</v>
      </c>
      <c r="I27">
        <v>0.1404</v>
      </c>
      <c r="J27">
        <v>0.60709999999999997</v>
      </c>
      <c r="K27">
        <v>0.19700000000000001</v>
      </c>
      <c r="L27">
        <v>0</v>
      </c>
      <c r="M27">
        <v>0.78749999999999998</v>
      </c>
      <c r="N27">
        <v>0.45650000000000002</v>
      </c>
      <c r="O27">
        <v>0.68300000000000005</v>
      </c>
      <c r="P27">
        <v>1.339</v>
      </c>
      <c r="Q27">
        <v>1.8444</v>
      </c>
      <c r="R27">
        <v>0.8659</v>
      </c>
      <c r="S27">
        <v>0.86070000000000002</v>
      </c>
    </row>
    <row r="28" spans="1:19" x14ac:dyDescent="0.25">
      <c r="A28" s="27">
        <v>44861</v>
      </c>
      <c r="B28">
        <v>4.2641999999999998</v>
      </c>
      <c r="C28">
        <v>6.6779000000000002</v>
      </c>
      <c r="D28">
        <v>1.1001000000000001</v>
      </c>
      <c r="E28">
        <v>0</v>
      </c>
      <c r="F28">
        <v>2.2132999999999998</v>
      </c>
      <c r="G28">
        <v>0</v>
      </c>
      <c r="H28">
        <v>0.20330000000000001</v>
      </c>
      <c r="I28">
        <v>8.0000000000000004E-4</v>
      </c>
      <c r="J28">
        <v>0.70609999999999995</v>
      </c>
      <c r="K28">
        <v>0.19170000000000001</v>
      </c>
      <c r="L28">
        <v>0</v>
      </c>
      <c r="M28">
        <v>1.024</v>
      </c>
      <c r="N28">
        <v>0.36249999999999999</v>
      </c>
      <c r="O28">
        <v>0.3382</v>
      </c>
      <c r="P28">
        <v>1.0648</v>
      </c>
      <c r="Q28">
        <v>0.82750000000000001</v>
      </c>
      <c r="R28">
        <v>0.88749999999999996</v>
      </c>
      <c r="S28">
        <v>0.88300000000000001</v>
      </c>
    </row>
    <row r="29" spans="1:19" x14ac:dyDescent="0.25">
      <c r="A29" s="27">
        <v>44862</v>
      </c>
      <c r="B29">
        <v>6.3124000000000002</v>
      </c>
      <c r="C29">
        <v>8.1754999999999995</v>
      </c>
      <c r="D29">
        <v>1.2323999999999999</v>
      </c>
      <c r="E29">
        <v>0.90610000000000002</v>
      </c>
      <c r="F29">
        <v>2.1320000000000001</v>
      </c>
      <c r="G29">
        <v>1.5100000000000001E-2</v>
      </c>
      <c r="H29">
        <v>0.19639999999999999</v>
      </c>
      <c r="I29">
        <v>0.26329999999999998</v>
      </c>
      <c r="J29">
        <v>0.83050000000000002</v>
      </c>
      <c r="K29">
        <v>0.1802</v>
      </c>
      <c r="L29">
        <v>0</v>
      </c>
      <c r="M29">
        <v>1.0219</v>
      </c>
      <c r="N29">
        <v>0.48649999999999999</v>
      </c>
      <c r="O29">
        <v>0.13539999999999999</v>
      </c>
      <c r="P29">
        <v>1.5421</v>
      </c>
      <c r="Q29">
        <v>0.72989999999999999</v>
      </c>
      <c r="R29">
        <v>1.8689</v>
      </c>
      <c r="S29">
        <v>1.8553999999999999</v>
      </c>
    </row>
    <row r="30" spans="1:19" x14ac:dyDescent="0.25">
      <c r="A30" s="27">
        <v>44863</v>
      </c>
      <c r="B30">
        <v>5.0091999999999999</v>
      </c>
      <c r="C30">
        <v>7.3404999999999996</v>
      </c>
      <c r="D30">
        <v>1.1233</v>
      </c>
      <c r="E30">
        <v>0.78949999999999998</v>
      </c>
      <c r="F30">
        <v>2.2486999999999999</v>
      </c>
      <c r="G30">
        <v>0</v>
      </c>
      <c r="H30">
        <v>0.16170000000000001</v>
      </c>
      <c r="I30">
        <v>1.9787999999999999</v>
      </c>
      <c r="J30">
        <v>0.69359999999999999</v>
      </c>
      <c r="K30">
        <v>0.26500000000000001</v>
      </c>
      <c r="L30">
        <v>0</v>
      </c>
      <c r="M30">
        <v>1.0205</v>
      </c>
      <c r="N30">
        <v>0.97350000000000003</v>
      </c>
      <c r="O30">
        <v>0.1595</v>
      </c>
      <c r="P30">
        <v>1.0547</v>
      </c>
      <c r="Q30">
        <v>0.56989999999999996</v>
      </c>
      <c r="R30">
        <v>0</v>
      </c>
      <c r="S30">
        <v>0</v>
      </c>
    </row>
    <row r="31" spans="1:19" x14ac:dyDescent="0.25">
      <c r="A31" s="27">
        <v>44864</v>
      </c>
      <c r="B31">
        <v>5.2760999999999996</v>
      </c>
      <c r="C31">
        <v>8.6748999999999992</v>
      </c>
      <c r="D31">
        <v>1.1311</v>
      </c>
      <c r="E31">
        <v>0</v>
      </c>
      <c r="F31">
        <v>2.2587999999999999</v>
      </c>
      <c r="G31">
        <v>0</v>
      </c>
      <c r="H31">
        <v>0.23799999999999999</v>
      </c>
      <c r="I31">
        <v>1.9883999999999999</v>
      </c>
      <c r="J31">
        <v>0.70730000000000004</v>
      </c>
      <c r="K31">
        <v>0.3075</v>
      </c>
      <c r="L31">
        <v>0</v>
      </c>
      <c r="M31">
        <v>1.0174000000000001</v>
      </c>
      <c r="N31">
        <v>1.0105999999999999</v>
      </c>
      <c r="O31">
        <v>0.19589999999999999</v>
      </c>
      <c r="P31">
        <v>1.1143000000000001</v>
      </c>
      <c r="Q31">
        <v>0.67569999999999997</v>
      </c>
      <c r="R31">
        <v>0.95499999999999996</v>
      </c>
      <c r="S31">
        <v>0.95089999999999997</v>
      </c>
    </row>
    <row r="32" spans="1:19" x14ac:dyDescent="0.25">
      <c r="A32" s="27">
        <v>44865</v>
      </c>
      <c r="B32">
        <v>5.7176</v>
      </c>
      <c r="C32">
        <v>7.2515000000000001</v>
      </c>
      <c r="D32">
        <v>1.0690999999999999</v>
      </c>
      <c r="E32">
        <v>0.80689999999999995</v>
      </c>
      <c r="F32">
        <v>2.1595</v>
      </c>
      <c r="G32">
        <v>0</v>
      </c>
      <c r="H32">
        <v>0.25819999999999999</v>
      </c>
      <c r="I32">
        <v>2.2081</v>
      </c>
      <c r="J32">
        <v>0.75680000000000003</v>
      </c>
      <c r="K32">
        <v>0.121</v>
      </c>
      <c r="L32">
        <v>0</v>
      </c>
      <c r="M32">
        <v>1.0210999999999999</v>
      </c>
      <c r="N32">
        <v>0.79220000000000002</v>
      </c>
      <c r="O32">
        <v>0.71950000000000003</v>
      </c>
      <c r="P32">
        <v>0.98419999999999996</v>
      </c>
      <c r="Q32">
        <v>0.95779999999999998</v>
      </c>
      <c r="R32">
        <v>0</v>
      </c>
      <c r="S32">
        <v>0</v>
      </c>
    </row>
    <row r="33" spans="1:19" x14ac:dyDescent="0.25">
      <c r="A33" s="27">
        <v>44866</v>
      </c>
      <c r="B33">
        <v>4.7008000000000001</v>
      </c>
      <c r="C33">
        <v>7.6226000000000003</v>
      </c>
      <c r="D33">
        <v>1.1168</v>
      </c>
      <c r="E33">
        <v>0</v>
      </c>
      <c r="F33">
        <v>2.0722999999999998</v>
      </c>
      <c r="G33">
        <v>1.44E-2</v>
      </c>
      <c r="H33">
        <v>0.2301</v>
      </c>
      <c r="I33">
        <v>1E-3</v>
      </c>
      <c r="J33">
        <v>0.76949999999999996</v>
      </c>
      <c r="K33">
        <v>0.24210000000000001</v>
      </c>
      <c r="L33">
        <v>0</v>
      </c>
      <c r="M33">
        <v>1.0226999999999999</v>
      </c>
      <c r="N33">
        <v>0.54259999999999997</v>
      </c>
      <c r="O33">
        <v>0.39079999999999998</v>
      </c>
      <c r="P33">
        <v>1.2774000000000001</v>
      </c>
      <c r="Q33">
        <v>1.2848999999999999</v>
      </c>
      <c r="R33">
        <v>1.1185</v>
      </c>
      <c r="S33">
        <v>1.1149</v>
      </c>
    </row>
    <row r="34" spans="1:19" x14ac:dyDescent="0.25">
      <c r="A34" s="27">
        <v>44867</v>
      </c>
      <c r="B34">
        <v>5.0762</v>
      </c>
      <c r="C34">
        <v>7.1912000000000003</v>
      </c>
      <c r="D34">
        <v>1.0769</v>
      </c>
      <c r="E34">
        <v>0.7903</v>
      </c>
      <c r="F34">
        <v>2.1194000000000002</v>
      </c>
      <c r="G34">
        <v>0</v>
      </c>
      <c r="H34">
        <v>0.24529999999999999</v>
      </c>
      <c r="I34">
        <v>0.58199999999999996</v>
      </c>
      <c r="J34">
        <v>0.77259999999999995</v>
      </c>
      <c r="K34">
        <v>0.1137</v>
      </c>
      <c r="L34">
        <v>0</v>
      </c>
      <c r="M34">
        <v>0.89270000000000005</v>
      </c>
      <c r="N34">
        <v>0.49409999999999998</v>
      </c>
      <c r="O34">
        <v>0.35249999999999998</v>
      </c>
      <c r="P34">
        <v>1.5764</v>
      </c>
      <c r="Q34">
        <v>0.81979999999999997</v>
      </c>
      <c r="R34">
        <v>0.59240000000000004</v>
      </c>
      <c r="S34">
        <v>0.58530000000000004</v>
      </c>
    </row>
    <row r="35" spans="1:19" x14ac:dyDescent="0.25">
      <c r="A35" s="27">
        <v>44868</v>
      </c>
      <c r="B35">
        <v>7.2538</v>
      </c>
      <c r="C35">
        <v>9.6379999999999999</v>
      </c>
      <c r="D35">
        <v>1.1428</v>
      </c>
      <c r="E35">
        <v>0.93200000000000005</v>
      </c>
      <c r="F35">
        <v>2.1044</v>
      </c>
      <c r="G35">
        <v>0</v>
      </c>
      <c r="H35">
        <v>0.21010000000000001</v>
      </c>
      <c r="I35">
        <v>0.9869</v>
      </c>
      <c r="J35">
        <v>0.88570000000000004</v>
      </c>
      <c r="K35">
        <v>0.31559999999999999</v>
      </c>
      <c r="L35">
        <v>0</v>
      </c>
      <c r="M35">
        <v>1.0304</v>
      </c>
      <c r="N35">
        <v>1.4419999999999999</v>
      </c>
      <c r="O35">
        <v>0.45660000000000001</v>
      </c>
      <c r="P35">
        <v>1.3642000000000001</v>
      </c>
      <c r="Q35">
        <v>0.72330000000000005</v>
      </c>
      <c r="R35">
        <v>2.1297000000000001</v>
      </c>
      <c r="S35">
        <v>2.1187</v>
      </c>
    </row>
    <row r="36" spans="1:19" x14ac:dyDescent="0.25">
      <c r="A36" s="27">
        <v>44869</v>
      </c>
      <c r="B36">
        <v>3.4499</v>
      </c>
      <c r="C36">
        <v>5.7233000000000001</v>
      </c>
      <c r="D36">
        <v>1.0982000000000001</v>
      </c>
      <c r="E36">
        <v>0</v>
      </c>
      <c r="F36">
        <v>2.1046999999999998</v>
      </c>
      <c r="G36">
        <v>0</v>
      </c>
      <c r="H36">
        <v>0.17330000000000001</v>
      </c>
      <c r="I36">
        <v>0.74960000000000004</v>
      </c>
      <c r="J36">
        <v>0.69640000000000002</v>
      </c>
      <c r="K36">
        <v>0.26829999999999998</v>
      </c>
      <c r="L36">
        <v>0</v>
      </c>
      <c r="M36">
        <v>0.81100000000000005</v>
      </c>
      <c r="N36">
        <v>0.94669999999999999</v>
      </c>
      <c r="O36">
        <v>0.1799</v>
      </c>
      <c r="P36">
        <v>0.71530000000000005</v>
      </c>
      <c r="Q36">
        <v>0.39900000000000002</v>
      </c>
      <c r="R36">
        <v>0</v>
      </c>
      <c r="S36">
        <v>0</v>
      </c>
    </row>
    <row r="37" spans="1:19" x14ac:dyDescent="0.25">
      <c r="A37" s="27">
        <v>44870</v>
      </c>
      <c r="B37">
        <v>2.5586000000000002</v>
      </c>
      <c r="C37">
        <v>3.7176</v>
      </c>
      <c r="D37">
        <v>1.0539000000000001</v>
      </c>
      <c r="E37">
        <v>0</v>
      </c>
      <c r="F37">
        <v>1.9307000000000001</v>
      </c>
      <c r="G37">
        <v>0</v>
      </c>
      <c r="H37">
        <v>0</v>
      </c>
      <c r="I37">
        <v>8.9999999999999998E-4</v>
      </c>
      <c r="J37">
        <v>0.69499999999999995</v>
      </c>
      <c r="K37">
        <v>0</v>
      </c>
      <c r="L37">
        <v>0</v>
      </c>
      <c r="M37">
        <v>0.52349999999999997</v>
      </c>
      <c r="N37">
        <v>0</v>
      </c>
      <c r="O37">
        <v>0</v>
      </c>
      <c r="P37">
        <v>0.71509999999999996</v>
      </c>
      <c r="Q37">
        <v>0.27950000000000003</v>
      </c>
      <c r="R37">
        <v>0</v>
      </c>
      <c r="S37">
        <v>0</v>
      </c>
    </row>
    <row r="38" spans="1:19" x14ac:dyDescent="0.25">
      <c r="A38" s="27">
        <v>44871</v>
      </c>
      <c r="B38">
        <v>2.42</v>
      </c>
      <c r="C38">
        <v>3.8815</v>
      </c>
      <c r="D38">
        <v>1.0880000000000001</v>
      </c>
      <c r="E38">
        <v>0</v>
      </c>
      <c r="F38">
        <v>2.2218</v>
      </c>
      <c r="G38">
        <v>0</v>
      </c>
      <c r="H38">
        <v>0</v>
      </c>
      <c r="I38">
        <v>8.0000000000000004E-4</v>
      </c>
      <c r="J38">
        <v>0.6915</v>
      </c>
      <c r="K38">
        <v>0</v>
      </c>
      <c r="L38">
        <v>0</v>
      </c>
      <c r="M38">
        <v>6.2399999999999997E-2</v>
      </c>
      <c r="N38">
        <v>0</v>
      </c>
      <c r="O38">
        <v>0</v>
      </c>
      <c r="P38">
        <v>0.74329999999999996</v>
      </c>
      <c r="Q38">
        <v>0.29330000000000001</v>
      </c>
      <c r="R38">
        <v>0</v>
      </c>
      <c r="S38">
        <v>0</v>
      </c>
    </row>
    <row r="39" spans="1:19" x14ac:dyDescent="0.25">
      <c r="A39" s="27">
        <v>44872</v>
      </c>
      <c r="B39">
        <v>2.5478000000000001</v>
      </c>
      <c r="C39">
        <v>4.2312000000000003</v>
      </c>
      <c r="D39">
        <v>1.0727</v>
      </c>
      <c r="E39">
        <v>0</v>
      </c>
      <c r="F39">
        <v>2.1850000000000001</v>
      </c>
      <c r="G39">
        <v>0</v>
      </c>
      <c r="H39">
        <v>0</v>
      </c>
      <c r="I39">
        <v>8.0000000000000004E-4</v>
      </c>
      <c r="J39">
        <v>0.70940000000000003</v>
      </c>
      <c r="K39">
        <v>0.1384</v>
      </c>
      <c r="L39">
        <v>0</v>
      </c>
      <c r="M39">
        <v>0.28539999999999999</v>
      </c>
      <c r="N39">
        <v>0.1716</v>
      </c>
      <c r="O39">
        <v>5.7500000000000002E-2</v>
      </c>
      <c r="P39">
        <v>0.71479999999999999</v>
      </c>
      <c r="Q39">
        <v>0.31819999999999998</v>
      </c>
      <c r="R39">
        <v>0</v>
      </c>
      <c r="S39">
        <v>0</v>
      </c>
    </row>
    <row r="40" spans="1:19" x14ac:dyDescent="0.25">
      <c r="A40" s="27">
        <v>44873</v>
      </c>
      <c r="B40">
        <v>6.1403999999999996</v>
      </c>
      <c r="C40">
        <v>7.8201000000000001</v>
      </c>
      <c r="D40">
        <v>1.1843999999999999</v>
      </c>
      <c r="E40">
        <v>0.80130000000000001</v>
      </c>
      <c r="F40">
        <v>2.2919999999999998</v>
      </c>
      <c r="G40">
        <v>0</v>
      </c>
      <c r="H40">
        <v>0.2084</v>
      </c>
      <c r="I40">
        <v>0.44500000000000001</v>
      </c>
      <c r="J40">
        <v>0.84199999999999997</v>
      </c>
      <c r="K40">
        <v>0.16350000000000001</v>
      </c>
      <c r="L40">
        <v>0</v>
      </c>
      <c r="M40">
        <v>1.0273000000000001</v>
      </c>
      <c r="N40">
        <v>0.6099</v>
      </c>
      <c r="O40">
        <v>0.61099999999999999</v>
      </c>
      <c r="P40">
        <v>1.2416</v>
      </c>
      <c r="Q40">
        <v>1.0276000000000001</v>
      </c>
      <c r="R40">
        <v>1.1739999999999999</v>
      </c>
      <c r="S40">
        <v>1.1722999999999999</v>
      </c>
    </row>
    <row r="41" spans="1:19" x14ac:dyDescent="0.25">
      <c r="A41" s="27">
        <v>44874</v>
      </c>
      <c r="B41">
        <v>8.5509000000000004</v>
      </c>
      <c r="C41">
        <v>9.3979999999999997</v>
      </c>
      <c r="D41">
        <v>1.857</v>
      </c>
      <c r="E41">
        <v>0.79530000000000001</v>
      </c>
      <c r="F41">
        <v>2.3628</v>
      </c>
      <c r="G41">
        <v>0</v>
      </c>
      <c r="H41">
        <v>0.29799999999999999</v>
      </c>
      <c r="I41">
        <v>0.86570000000000003</v>
      </c>
      <c r="J41">
        <v>0.83440000000000003</v>
      </c>
      <c r="K41">
        <v>0.18190000000000001</v>
      </c>
      <c r="L41">
        <v>0</v>
      </c>
      <c r="M41">
        <v>1.0179</v>
      </c>
      <c r="N41">
        <v>0.52629999999999999</v>
      </c>
      <c r="O41">
        <v>0.57730000000000004</v>
      </c>
      <c r="P41">
        <v>1.4799</v>
      </c>
      <c r="Q41">
        <v>0.91490000000000005</v>
      </c>
      <c r="R41">
        <v>2.4632000000000001</v>
      </c>
      <c r="S41">
        <v>2.4514</v>
      </c>
    </row>
    <row r="42" spans="1:19" x14ac:dyDescent="0.25">
      <c r="A42" s="27">
        <v>44875</v>
      </c>
      <c r="B42">
        <v>4.5830000000000002</v>
      </c>
      <c r="C42">
        <v>5.3944000000000001</v>
      </c>
      <c r="D42">
        <v>2.1147</v>
      </c>
      <c r="E42">
        <v>0</v>
      </c>
      <c r="F42">
        <v>2.0756999999999999</v>
      </c>
      <c r="G42">
        <v>0</v>
      </c>
      <c r="H42">
        <v>0.221</v>
      </c>
      <c r="I42">
        <v>0.1152</v>
      </c>
      <c r="J42">
        <v>0.75829999999999997</v>
      </c>
      <c r="K42">
        <v>6.5699999999999995E-2</v>
      </c>
      <c r="L42">
        <v>0</v>
      </c>
      <c r="M42">
        <v>1.0242</v>
      </c>
      <c r="N42">
        <v>6.6100000000000006E-2</v>
      </c>
      <c r="O42">
        <v>0.42380000000000001</v>
      </c>
      <c r="P42">
        <v>1.4116</v>
      </c>
      <c r="Q42">
        <v>0.68479999999999996</v>
      </c>
      <c r="R42">
        <v>0</v>
      </c>
      <c r="S42">
        <v>0</v>
      </c>
    </row>
    <row r="43" spans="1:19" x14ac:dyDescent="0.25">
      <c r="A43" s="27">
        <v>44876</v>
      </c>
      <c r="B43">
        <v>9.2041000000000004</v>
      </c>
      <c r="C43">
        <v>9.6202000000000005</v>
      </c>
      <c r="D43">
        <v>2.0912999999999999</v>
      </c>
      <c r="E43">
        <v>0.84119999999999995</v>
      </c>
      <c r="F43">
        <v>2.2669999999999999</v>
      </c>
      <c r="G43">
        <v>0</v>
      </c>
      <c r="H43">
        <v>0.2253</v>
      </c>
      <c r="I43">
        <v>0.44350000000000001</v>
      </c>
      <c r="J43">
        <v>0.68579999999999997</v>
      </c>
      <c r="K43">
        <v>0.1071</v>
      </c>
      <c r="L43">
        <v>0</v>
      </c>
      <c r="M43">
        <v>0.67630000000000001</v>
      </c>
      <c r="N43">
        <v>0.26079999999999998</v>
      </c>
      <c r="O43">
        <v>0.57169999999999999</v>
      </c>
      <c r="P43">
        <v>1.5944</v>
      </c>
      <c r="Q43">
        <v>0.5766</v>
      </c>
      <c r="R43">
        <v>3.7107000000000001</v>
      </c>
      <c r="S43">
        <v>3.6943000000000001</v>
      </c>
    </row>
    <row r="44" spans="1:19" x14ac:dyDescent="0.25">
      <c r="A44" s="27">
        <v>44877</v>
      </c>
      <c r="B44">
        <v>6.6007999999999996</v>
      </c>
      <c r="C44">
        <v>7.7285000000000004</v>
      </c>
      <c r="D44">
        <v>2.0598999999999998</v>
      </c>
      <c r="E44">
        <v>0.77810000000000001</v>
      </c>
      <c r="F44">
        <v>2.5207000000000002</v>
      </c>
      <c r="G44">
        <v>0</v>
      </c>
      <c r="H44">
        <v>0.1983</v>
      </c>
      <c r="I44">
        <v>3.1360000000000001</v>
      </c>
      <c r="J44">
        <v>0.69350000000000001</v>
      </c>
      <c r="K44">
        <v>3.49E-2</v>
      </c>
      <c r="L44">
        <v>0</v>
      </c>
      <c r="M44">
        <v>0.3821</v>
      </c>
      <c r="N44">
        <v>0.54139999999999999</v>
      </c>
      <c r="O44">
        <v>0.59050000000000002</v>
      </c>
      <c r="P44">
        <v>1.3282</v>
      </c>
      <c r="Q44">
        <v>0.81069999999999998</v>
      </c>
      <c r="R44">
        <v>0</v>
      </c>
      <c r="S44">
        <v>0</v>
      </c>
    </row>
    <row r="45" spans="1:19" x14ac:dyDescent="0.25">
      <c r="A45" s="27">
        <v>44878</v>
      </c>
      <c r="B45">
        <v>5.6462000000000003</v>
      </c>
      <c r="C45">
        <v>6.0770999999999997</v>
      </c>
      <c r="D45">
        <v>1.8169999999999999</v>
      </c>
      <c r="E45">
        <v>0.92520000000000002</v>
      </c>
      <c r="F45">
        <v>2.3456000000000001</v>
      </c>
      <c r="G45">
        <v>7.7000000000000002E-3</v>
      </c>
      <c r="H45">
        <v>0.46779999999999999</v>
      </c>
      <c r="I45">
        <v>8.0000000000000004E-4</v>
      </c>
      <c r="J45">
        <v>0.67820000000000003</v>
      </c>
      <c r="K45">
        <v>0.1071</v>
      </c>
      <c r="L45">
        <v>0</v>
      </c>
      <c r="M45">
        <v>1.0204</v>
      </c>
      <c r="N45">
        <v>3.2899999999999999E-2</v>
      </c>
      <c r="O45">
        <v>0.77890000000000004</v>
      </c>
      <c r="P45">
        <v>1.4944999999999999</v>
      </c>
      <c r="Q45">
        <v>0.99709999999999999</v>
      </c>
      <c r="R45">
        <v>0</v>
      </c>
      <c r="S45">
        <v>0</v>
      </c>
    </row>
    <row r="46" spans="1:19" x14ac:dyDescent="0.25">
      <c r="A46" s="27">
        <v>44879</v>
      </c>
      <c r="B46">
        <v>3.8010999999999999</v>
      </c>
      <c r="C46">
        <v>5.6437999999999997</v>
      </c>
      <c r="D46">
        <v>1.1365000000000001</v>
      </c>
      <c r="E46">
        <v>0</v>
      </c>
      <c r="F46">
        <v>2.2254</v>
      </c>
      <c r="G46">
        <v>0</v>
      </c>
      <c r="H46">
        <v>0.34570000000000001</v>
      </c>
      <c r="I46">
        <v>0.24360000000000001</v>
      </c>
      <c r="J46">
        <v>0.84009999999999996</v>
      </c>
      <c r="K46">
        <v>7.1499999999999994E-2</v>
      </c>
      <c r="L46">
        <v>0</v>
      </c>
      <c r="M46">
        <v>1.0188999999999999</v>
      </c>
      <c r="N46">
        <v>0.1036</v>
      </c>
      <c r="O46">
        <v>0.35310000000000002</v>
      </c>
      <c r="P46">
        <v>1.504</v>
      </c>
      <c r="Q46">
        <v>0.59409999999999996</v>
      </c>
      <c r="R46">
        <v>0</v>
      </c>
      <c r="S46">
        <v>0</v>
      </c>
    </row>
    <row r="47" spans="1:19" x14ac:dyDescent="0.25">
      <c r="A47" s="27">
        <v>44880</v>
      </c>
      <c r="B47">
        <v>10.242000000000001</v>
      </c>
      <c r="C47">
        <v>12.505599999999999</v>
      </c>
      <c r="D47">
        <v>0.88390000000000002</v>
      </c>
      <c r="E47">
        <v>0.91239999999999999</v>
      </c>
      <c r="F47">
        <v>1.9474</v>
      </c>
      <c r="G47">
        <v>0</v>
      </c>
      <c r="H47">
        <v>0.34449999999999997</v>
      </c>
      <c r="I47">
        <v>0.78029999999999999</v>
      </c>
      <c r="J47">
        <v>0.68230000000000002</v>
      </c>
      <c r="K47">
        <v>0.28489999999999999</v>
      </c>
      <c r="L47">
        <v>0.67649999999999999</v>
      </c>
      <c r="M47">
        <v>7.5567000000000002</v>
      </c>
      <c r="N47">
        <v>0.19400000000000001</v>
      </c>
      <c r="O47">
        <v>0.3412</v>
      </c>
      <c r="P47">
        <v>1.9610000000000001</v>
      </c>
      <c r="Q47">
        <v>0.82330000000000003</v>
      </c>
      <c r="R47">
        <v>2.2200000000000002</v>
      </c>
      <c r="S47">
        <v>2.2069000000000001</v>
      </c>
    </row>
    <row r="48" spans="1:19" x14ac:dyDescent="0.25">
      <c r="A48" s="27">
        <v>44881</v>
      </c>
      <c r="B48">
        <v>6.5374999999999996</v>
      </c>
      <c r="C48">
        <v>8.7233999999999998</v>
      </c>
      <c r="D48">
        <v>0.72629999999999995</v>
      </c>
      <c r="E48">
        <v>0.82210000000000005</v>
      </c>
      <c r="F48">
        <v>2.4146000000000001</v>
      </c>
      <c r="G48">
        <v>0</v>
      </c>
      <c r="H48">
        <v>0.29959999999999998</v>
      </c>
      <c r="I48">
        <v>8.0000000000000004E-4</v>
      </c>
      <c r="J48">
        <v>0.70479999999999998</v>
      </c>
      <c r="K48">
        <v>4.6899999999999997E-2</v>
      </c>
      <c r="L48">
        <v>0.36840000000000001</v>
      </c>
      <c r="M48">
        <v>5.2247000000000003</v>
      </c>
      <c r="N48">
        <v>0.15179999999999999</v>
      </c>
      <c r="O48">
        <v>0.77800000000000002</v>
      </c>
      <c r="P48">
        <v>1.5914999999999999</v>
      </c>
      <c r="Q48">
        <v>1.1895</v>
      </c>
      <c r="R48">
        <v>0</v>
      </c>
      <c r="S48">
        <v>0</v>
      </c>
    </row>
    <row r="49" spans="1:19" x14ac:dyDescent="0.25">
      <c r="A49" s="27">
        <v>44882</v>
      </c>
      <c r="B49">
        <v>7.0225999999999997</v>
      </c>
      <c r="C49">
        <v>9.1614000000000004</v>
      </c>
      <c r="D49">
        <v>0.878</v>
      </c>
      <c r="E49">
        <v>0.80720000000000003</v>
      </c>
      <c r="F49">
        <v>2.1798000000000002</v>
      </c>
      <c r="G49">
        <v>0</v>
      </c>
      <c r="H49">
        <v>0.17549999999999999</v>
      </c>
      <c r="I49">
        <v>0.79600000000000004</v>
      </c>
      <c r="J49">
        <v>0.74370000000000003</v>
      </c>
      <c r="K49">
        <v>0.4012</v>
      </c>
      <c r="L49">
        <v>0.23319999999999999</v>
      </c>
      <c r="M49">
        <v>6.1402999999999999</v>
      </c>
      <c r="N49">
        <v>0.36570000000000003</v>
      </c>
      <c r="O49">
        <v>0.45479999999999998</v>
      </c>
      <c r="P49">
        <v>1.4084000000000001</v>
      </c>
      <c r="Q49">
        <v>0.7399</v>
      </c>
      <c r="R49">
        <v>0</v>
      </c>
      <c r="S49">
        <v>0</v>
      </c>
    </row>
    <row r="50" spans="1:19" x14ac:dyDescent="0.25">
      <c r="A50" s="27">
        <v>44883</v>
      </c>
      <c r="B50">
        <v>8.9990000000000006</v>
      </c>
      <c r="C50">
        <v>11.672800000000001</v>
      </c>
      <c r="D50">
        <v>0.8548</v>
      </c>
      <c r="E50">
        <v>0</v>
      </c>
      <c r="F50">
        <v>1.8392999999999999</v>
      </c>
      <c r="G50">
        <v>0</v>
      </c>
      <c r="H50">
        <v>0.18509999999999999</v>
      </c>
      <c r="I50">
        <v>1.7645999999999999</v>
      </c>
      <c r="J50">
        <v>0.71319999999999995</v>
      </c>
      <c r="K50">
        <v>7.6799999999999993E-2</v>
      </c>
      <c r="L50">
        <v>1.3722000000000001</v>
      </c>
      <c r="M50">
        <v>9.3449000000000009</v>
      </c>
      <c r="N50">
        <v>0.42349999999999999</v>
      </c>
      <c r="O50">
        <v>0.7792</v>
      </c>
      <c r="P50">
        <v>1.5058</v>
      </c>
      <c r="Q50">
        <v>1.0743</v>
      </c>
      <c r="R50">
        <v>0</v>
      </c>
      <c r="S50">
        <v>0</v>
      </c>
    </row>
    <row r="51" spans="1:19" x14ac:dyDescent="0.25">
      <c r="A51" s="27">
        <v>44884</v>
      </c>
      <c r="B51">
        <v>11.775700000000001</v>
      </c>
      <c r="C51">
        <v>13.736499999999999</v>
      </c>
      <c r="D51">
        <v>0.91559999999999997</v>
      </c>
      <c r="E51">
        <v>0.81869999999999998</v>
      </c>
      <c r="F51">
        <v>2.0872999999999999</v>
      </c>
      <c r="G51">
        <v>0</v>
      </c>
      <c r="H51">
        <v>0.249</v>
      </c>
      <c r="I51">
        <v>0.62790000000000001</v>
      </c>
      <c r="J51">
        <v>0.66080000000000005</v>
      </c>
      <c r="K51">
        <v>0.15740000000000001</v>
      </c>
      <c r="L51">
        <v>1.8378000000000001</v>
      </c>
      <c r="M51">
        <v>9.2006999999999994</v>
      </c>
      <c r="N51">
        <v>0.32690000000000002</v>
      </c>
      <c r="O51">
        <v>0.50580000000000003</v>
      </c>
      <c r="P51">
        <v>1.4294</v>
      </c>
      <c r="Q51">
        <v>0.78979999999999995</v>
      </c>
      <c r="R51">
        <v>2.6057999999999999</v>
      </c>
      <c r="S51">
        <v>2.5952000000000002</v>
      </c>
    </row>
    <row r="52" spans="1:19" x14ac:dyDescent="0.25">
      <c r="A52" s="27">
        <v>44885</v>
      </c>
      <c r="B52">
        <v>10.028</v>
      </c>
      <c r="C52">
        <v>12.029400000000001</v>
      </c>
      <c r="D52">
        <v>0.86080000000000001</v>
      </c>
      <c r="E52">
        <v>0.90190000000000003</v>
      </c>
      <c r="F52">
        <v>2.0388000000000002</v>
      </c>
      <c r="G52">
        <v>0</v>
      </c>
      <c r="H52">
        <v>0.18149999999999999</v>
      </c>
      <c r="I52">
        <v>0.32019999999999998</v>
      </c>
      <c r="J52">
        <v>0.76180000000000003</v>
      </c>
      <c r="K52">
        <v>0.19750000000000001</v>
      </c>
      <c r="L52">
        <v>1.8207</v>
      </c>
      <c r="M52">
        <v>9.5051000000000005</v>
      </c>
      <c r="N52">
        <v>0.44479999999999997</v>
      </c>
      <c r="O52">
        <v>0.41710000000000003</v>
      </c>
      <c r="P52">
        <v>1.3556999999999999</v>
      </c>
      <c r="Q52">
        <v>0.7218</v>
      </c>
      <c r="R52">
        <v>0.86819999999999997</v>
      </c>
      <c r="S52">
        <v>0.86709999999999998</v>
      </c>
    </row>
    <row r="53" spans="1:19" x14ac:dyDescent="0.25">
      <c r="A53" s="27">
        <v>44886</v>
      </c>
      <c r="B53">
        <v>10.0116</v>
      </c>
      <c r="C53">
        <v>13.6875</v>
      </c>
      <c r="D53">
        <v>0.90269999999999995</v>
      </c>
      <c r="E53">
        <v>0</v>
      </c>
      <c r="F53">
        <v>2.0316999999999998</v>
      </c>
      <c r="G53">
        <v>0</v>
      </c>
      <c r="H53">
        <v>0.311</v>
      </c>
      <c r="I53">
        <v>8.0000000000000004E-4</v>
      </c>
      <c r="J53">
        <v>0.78120000000000001</v>
      </c>
      <c r="K53">
        <v>0.18029999999999999</v>
      </c>
      <c r="L53">
        <v>1.8438000000000001</v>
      </c>
      <c r="M53">
        <v>10.8866</v>
      </c>
      <c r="N53">
        <v>0.63660000000000005</v>
      </c>
      <c r="O53">
        <v>0.48709999999999998</v>
      </c>
      <c r="P53">
        <v>2.3384999999999998</v>
      </c>
      <c r="Q53">
        <v>0.72019999999999995</v>
      </c>
      <c r="R53">
        <v>0.95130000000000003</v>
      </c>
      <c r="S53">
        <v>0.94589999999999996</v>
      </c>
    </row>
    <row r="54" spans="1:19" x14ac:dyDescent="0.25">
      <c r="A54" s="27">
        <v>44887</v>
      </c>
      <c r="B54">
        <v>8.5470000000000006</v>
      </c>
      <c r="C54">
        <v>10.731999999999999</v>
      </c>
      <c r="D54">
        <v>0.87</v>
      </c>
      <c r="E54">
        <v>0.82569999999999999</v>
      </c>
      <c r="F54">
        <v>2.0718000000000001</v>
      </c>
      <c r="G54">
        <v>0</v>
      </c>
      <c r="H54">
        <v>0.19309999999999999</v>
      </c>
      <c r="I54">
        <v>0.53110000000000002</v>
      </c>
      <c r="J54">
        <v>0.69589999999999996</v>
      </c>
      <c r="K54">
        <v>0.14760000000000001</v>
      </c>
      <c r="L54">
        <v>1.8469</v>
      </c>
      <c r="M54">
        <v>8.4824999999999999</v>
      </c>
      <c r="N54">
        <v>0.62539999999999996</v>
      </c>
      <c r="O54">
        <v>0.30819999999999997</v>
      </c>
      <c r="P54">
        <v>1.3379000000000001</v>
      </c>
      <c r="Q54">
        <v>0.61519999999999997</v>
      </c>
      <c r="R54">
        <v>0</v>
      </c>
      <c r="S54">
        <v>0</v>
      </c>
    </row>
    <row r="55" spans="1:19" x14ac:dyDescent="0.25">
      <c r="A55" s="27">
        <v>44888</v>
      </c>
      <c r="B55">
        <v>7.8316999999999997</v>
      </c>
      <c r="C55">
        <v>10.347</v>
      </c>
      <c r="D55">
        <v>0.92979999999999996</v>
      </c>
      <c r="E55">
        <v>0</v>
      </c>
      <c r="F55">
        <v>1.9481999999999999</v>
      </c>
      <c r="G55">
        <v>0</v>
      </c>
      <c r="H55">
        <v>0.28160000000000002</v>
      </c>
      <c r="I55">
        <v>8.9999999999999998E-4</v>
      </c>
      <c r="J55">
        <v>0.68959999999999999</v>
      </c>
      <c r="K55">
        <v>0.115</v>
      </c>
      <c r="L55">
        <v>1.8460000000000001</v>
      </c>
      <c r="M55">
        <v>6.5884999999999998</v>
      </c>
      <c r="N55">
        <v>0.53359999999999996</v>
      </c>
      <c r="O55">
        <v>0.2422</v>
      </c>
      <c r="P55">
        <v>0.91930000000000001</v>
      </c>
      <c r="Q55">
        <v>0.80069999999999997</v>
      </c>
      <c r="R55">
        <v>1.1131</v>
      </c>
      <c r="S55">
        <v>1.1068</v>
      </c>
    </row>
    <row r="56" spans="1:19" x14ac:dyDescent="0.25">
      <c r="A56" s="27">
        <v>44889</v>
      </c>
      <c r="B56">
        <v>7.0494000000000003</v>
      </c>
      <c r="C56">
        <v>9.7776999999999994</v>
      </c>
      <c r="D56">
        <v>0.91920000000000002</v>
      </c>
      <c r="E56">
        <v>0</v>
      </c>
      <c r="F56">
        <v>2.0242</v>
      </c>
      <c r="G56">
        <v>0</v>
      </c>
      <c r="H56">
        <v>0.1641</v>
      </c>
      <c r="I56">
        <v>8.0000000000000004E-4</v>
      </c>
      <c r="J56">
        <v>0.67330000000000001</v>
      </c>
      <c r="K56">
        <v>0.18529999999999999</v>
      </c>
      <c r="L56">
        <v>0.77939999999999998</v>
      </c>
      <c r="M56">
        <v>8.9512999999999998</v>
      </c>
      <c r="N56">
        <v>0.58779999999999999</v>
      </c>
      <c r="O56">
        <v>7.7799999999999994E-2</v>
      </c>
      <c r="P56">
        <v>0.99439999999999995</v>
      </c>
      <c r="Q56">
        <v>0.4012</v>
      </c>
      <c r="R56">
        <v>0</v>
      </c>
      <c r="S56">
        <v>0</v>
      </c>
    </row>
    <row r="57" spans="1:19" x14ac:dyDescent="0.25">
      <c r="A57" s="27">
        <v>44890</v>
      </c>
      <c r="B57">
        <v>7.0682999999999998</v>
      </c>
      <c r="C57">
        <v>8.9214000000000002</v>
      </c>
      <c r="D57">
        <v>0.89510000000000001</v>
      </c>
      <c r="E57">
        <v>0.87080000000000002</v>
      </c>
      <c r="F57">
        <v>2.1987000000000001</v>
      </c>
      <c r="G57">
        <v>0</v>
      </c>
      <c r="H57">
        <v>0.38159999999999999</v>
      </c>
      <c r="I57">
        <v>0.67769999999999997</v>
      </c>
      <c r="J57">
        <v>0.72699999999999998</v>
      </c>
      <c r="K57">
        <v>7.46E-2</v>
      </c>
      <c r="L57">
        <v>0.28370000000000001</v>
      </c>
      <c r="M57">
        <v>5.4461000000000004</v>
      </c>
      <c r="N57">
        <v>0.53139999999999998</v>
      </c>
      <c r="O57">
        <v>0.58399999999999996</v>
      </c>
      <c r="P57">
        <v>1.4470000000000001</v>
      </c>
      <c r="Q57">
        <v>0.9536</v>
      </c>
      <c r="R57">
        <v>0</v>
      </c>
      <c r="S57">
        <v>0</v>
      </c>
    </row>
    <row r="58" spans="1:19" x14ac:dyDescent="0.25">
      <c r="A58" s="27">
        <v>44891</v>
      </c>
      <c r="B58">
        <v>9.8327000000000009</v>
      </c>
      <c r="C58">
        <v>11.835100000000001</v>
      </c>
      <c r="D58">
        <v>0.86839999999999995</v>
      </c>
      <c r="E58">
        <v>0.86199999999999999</v>
      </c>
      <c r="F58">
        <v>2.0775999999999999</v>
      </c>
      <c r="G58">
        <v>0</v>
      </c>
      <c r="H58">
        <v>0.30830000000000002</v>
      </c>
      <c r="I58">
        <v>1.649</v>
      </c>
      <c r="J58">
        <v>0.83489999999999998</v>
      </c>
      <c r="K58">
        <v>0.17549999999999999</v>
      </c>
      <c r="L58">
        <v>0.2581</v>
      </c>
      <c r="M58">
        <v>6.1272000000000002</v>
      </c>
      <c r="N58">
        <v>1.1261000000000001</v>
      </c>
      <c r="O58">
        <v>0.27079999999999999</v>
      </c>
      <c r="P58">
        <v>1.0894999999999999</v>
      </c>
      <c r="Q58">
        <v>0.59030000000000005</v>
      </c>
      <c r="R58">
        <v>2.3071999999999999</v>
      </c>
      <c r="S58">
        <v>2.2980999999999998</v>
      </c>
    </row>
    <row r="59" spans="1:19" x14ac:dyDescent="0.25">
      <c r="A59" s="27">
        <v>44892</v>
      </c>
      <c r="B59">
        <v>7.0819000000000001</v>
      </c>
      <c r="C59">
        <v>8.76</v>
      </c>
      <c r="D59">
        <v>1.0228999999999999</v>
      </c>
      <c r="E59">
        <v>0.9123</v>
      </c>
      <c r="F59">
        <v>2.1993999999999998</v>
      </c>
      <c r="G59">
        <v>0</v>
      </c>
      <c r="H59">
        <v>0.36709999999999998</v>
      </c>
      <c r="I59">
        <v>0.86399999999999999</v>
      </c>
      <c r="J59">
        <v>0.8246</v>
      </c>
      <c r="K59">
        <v>0.42970000000000003</v>
      </c>
      <c r="L59">
        <v>0.21379999999999999</v>
      </c>
      <c r="M59">
        <v>4.6628999999999996</v>
      </c>
      <c r="N59">
        <v>0.73540000000000005</v>
      </c>
      <c r="O59">
        <v>0.68579999999999997</v>
      </c>
      <c r="P59">
        <v>0.9667</v>
      </c>
      <c r="Q59">
        <v>0.93779999999999997</v>
      </c>
      <c r="R59">
        <v>0</v>
      </c>
      <c r="S59">
        <v>0</v>
      </c>
    </row>
    <row r="60" spans="1:19" x14ac:dyDescent="0.25">
      <c r="A60" s="27">
        <v>44893</v>
      </c>
      <c r="B60">
        <v>3.6472000000000002</v>
      </c>
      <c r="C60">
        <v>6.2218</v>
      </c>
      <c r="D60">
        <v>1.0391999999999999</v>
      </c>
      <c r="E60">
        <v>0</v>
      </c>
      <c r="F60">
        <v>2.0011999999999999</v>
      </c>
      <c r="G60">
        <v>0</v>
      </c>
      <c r="H60">
        <v>0.29909999999999998</v>
      </c>
      <c r="I60">
        <v>8.0000000000000004E-4</v>
      </c>
      <c r="J60">
        <v>0.75480000000000003</v>
      </c>
      <c r="K60">
        <v>0.21560000000000001</v>
      </c>
      <c r="L60">
        <v>0</v>
      </c>
      <c r="M60">
        <v>1.0935999999999999</v>
      </c>
      <c r="N60">
        <v>0.61160000000000003</v>
      </c>
      <c r="O60">
        <v>0.50280000000000002</v>
      </c>
      <c r="P60">
        <v>1.2687999999999999</v>
      </c>
      <c r="Q60">
        <v>1.0439000000000001</v>
      </c>
      <c r="R60">
        <v>0</v>
      </c>
      <c r="S60">
        <v>0</v>
      </c>
    </row>
    <row r="61" spans="1:19" x14ac:dyDescent="0.25">
      <c r="A61" s="27">
        <v>44894</v>
      </c>
      <c r="B61">
        <v>10.091100000000001</v>
      </c>
      <c r="C61">
        <v>13.127700000000001</v>
      </c>
      <c r="D61">
        <v>0.93810000000000004</v>
      </c>
      <c r="E61">
        <v>0</v>
      </c>
      <c r="F61">
        <v>2.1208999999999998</v>
      </c>
      <c r="G61">
        <v>0</v>
      </c>
      <c r="H61">
        <v>0.27189999999999998</v>
      </c>
      <c r="I61">
        <v>8.0000000000000004E-4</v>
      </c>
      <c r="J61">
        <v>0.72629999999999995</v>
      </c>
      <c r="K61">
        <v>0.31209999999999999</v>
      </c>
      <c r="L61">
        <v>0.49430000000000002</v>
      </c>
      <c r="M61">
        <v>11.624700000000001</v>
      </c>
      <c r="N61">
        <v>0.64639999999999997</v>
      </c>
      <c r="O61">
        <v>0.52159999999999995</v>
      </c>
      <c r="P61">
        <v>1.2316</v>
      </c>
      <c r="Q61">
        <v>0.85240000000000005</v>
      </c>
      <c r="R61">
        <v>1.2968999999999999</v>
      </c>
      <c r="S61">
        <v>1.2938000000000001</v>
      </c>
    </row>
    <row r="62" spans="1:19" x14ac:dyDescent="0.25">
      <c r="A62" s="27">
        <v>44895</v>
      </c>
      <c r="B62">
        <v>7.7704000000000004</v>
      </c>
      <c r="C62">
        <v>9.9083000000000006</v>
      </c>
      <c r="D62">
        <v>0.89649999999999996</v>
      </c>
      <c r="E62">
        <v>0.90869999999999995</v>
      </c>
      <c r="F62">
        <v>1.8734</v>
      </c>
      <c r="G62">
        <v>0</v>
      </c>
      <c r="H62">
        <v>0.2326</v>
      </c>
      <c r="I62">
        <v>0.1178</v>
      </c>
      <c r="J62">
        <v>0.72599999999999998</v>
      </c>
      <c r="K62">
        <v>0.34260000000000002</v>
      </c>
      <c r="L62">
        <v>0.44569999999999999</v>
      </c>
      <c r="M62">
        <v>7.5911999999999997</v>
      </c>
      <c r="N62">
        <v>0.62070000000000003</v>
      </c>
      <c r="O62">
        <v>0.57820000000000005</v>
      </c>
      <c r="P62">
        <v>1.6084000000000001</v>
      </c>
      <c r="Q62">
        <v>0.74509999999999998</v>
      </c>
      <c r="R62">
        <v>0</v>
      </c>
      <c r="S62">
        <v>0</v>
      </c>
    </row>
    <row r="63" spans="1:19" x14ac:dyDescent="0.25">
      <c r="A63" s="27">
        <v>44896</v>
      </c>
      <c r="B63">
        <v>6.3914</v>
      </c>
      <c r="C63">
        <v>9.7003000000000004</v>
      </c>
      <c r="D63">
        <v>0.8881</v>
      </c>
      <c r="E63">
        <v>0</v>
      </c>
      <c r="F63">
        <v>1.9795</v>
      </c>
      <c r="G63">
        <v>0</v>
      </c>
      <c r="H63">
        <v>0.17349999999999999</v>
      </c>
      <c r="I63">
        <v>0.33439999999999998</v>
      </c>
      <c r="J63">
        <v>0.87319999999999998</v>
      </c>
      <c r="K63">
        <v>0.1469</v>
      </c>
      <c r="L63">
        <v>0.27579999999999999</v>
      </c>
      <c r="M63">
        <v>7.0702999999999996</v>
      </c>
      <c r="N63">
        <v>1.0654999999999999</v>
      </c>
      <c r="O63">
        <v>0.25990000000000002</v>
      </c>
      <c r="P63">
        <v>1.6043000000000001</v>
      </c>
      <c r="Q63">
        <v>0.6179</v>
      </c>
      <c r="R63">
        <v>0</v>
      </c>
      <c r="S63">
        <v>0</v>
      </c>
    </row>
    <row r="64" spans="1:19" x14ac:dyDescent="0.25">
      <c r="A64" s="27">
        <v>44897</v>
      </c>
      <c r="B64">
        <v>7.3385999999999996</v>
      </c>
      <c r="C64">
        <v>9.4918999999999993</v>
      </c>
      <c r="D64">
        <v>0.86850000000000005</v>
      </c>
      <c r="E64">
        <v>0.83840000000000003</v>
      </c>
      <c r="F64">
        <v>2.2052999999999998</v>
      </c>
      <c r="G64">
        <v>0</v>
      </c>
      <c r="H64">
        <v>0.1668</v>
      </c>
      <c r="I64">
        <v>0.52680000000000005</v>
      </c>
      <c r="J64">
        <v>0.66969999999999996</v>
      </c>
      <c r="K64">
        <v>0.1241</v>
      </c>
      <c r="L64">
        <v>0.25740000000000002</v>
      </c>
      <c r="M64">
        <v>7.3780000000000001</v>
      </c>
      <c r="N64">
        <v>0.7077</v>
      </c>
      <c r="O64">
        <v>0.36780000000000002</v>
      </c>
      <c r="P64">
        <v>1.3287</v>
      </c>
      <c r="Q64">
        <v>0.54079999999999995</v>
      </c>
      <c r="R64">
        <v>0</v>
      </c>
      <c r="S64">
        <v>0</v>
      </c>
    </row>
    <row r="65" spans="1:19" x14ac:dyDescent="0.25">
      <c r="A65" s="27">
        <v>44898</v>
      </c>
      <c r="B65">
        <v>9.8033000000000001</v>
      </c>
      <c r="C65">
        <v>13.002700000000001</v>
      </c>
      <c r="D65">
        <v>0.88480000000000003</v>
      </c>
      <c r="E65">
        <v>0</v>
      </c>
      <c r="F65">
        <v>1.9856</v>
      </c>
      <c r="G65">
        <v>0</v>
      </c>
      <c r="H65">
        <v>0.3306</v>
      </c>
      <c r="I65">
        <v>0.43380000000000002</v>
      </c>
      <c r="J65">
        <v>0.77290000000000003</v>
      </c>
      <c r="K65">
        <v>0.2797</v>
      </c>
      <c r="L65">
        <v>0.2893</v>
      </c>
      <c r="M65">
        <v>4.5724</v>
      </c>
      <c r="N65">
        <v>0.77290000000000003</v>
      </c>
      <c r="O65">
        <v>0.67479999999999996</v>
      </c>
      <c r="P65">
        <v>1.7282999999999999</v>
      </c>
      <c r="Q65">
        <v>0.97330000000000005</v>
      </c>
      <c r="R65">
        <v>4.0964999999999998</v>
      </c>
      <c r="S65">
        <v>4.0799000000000003</v>
      </c>
    </row>
    <row r="66" spans="1:19" x14ac:dyDescent="0.25">
      <c r="A66" s="27">
        <v>44899</v>
      </c>
      <c r="B66">
        <v>6.2003000000000004</v>
      </c>
      <c r="C66">
        <v>6.6957000000000004</v>
      </c>
      <c r="D66">
        <v>0.86929999999999996</v>
      </c>
      <c r="E66">
        <v>0.94089999999999996</v>
      </c>
      <c r="F66">
        <v>1.361</v>
      </c>
      <c r="G66">
        <v>0</v>
      </c>
      <c r="H66">
        <v>0.152</v>
      </c>
      <c r="I66">
        <v>0.56359999999999999</v>
      </c>
      <c r="J66">
        <v>0.66410000000000002</v>
      </c>
      <c r="K66">
        <v>0.16020000000000001</v>
      </c>
      <c r="L66">
        <v>0.17230000000000001</v>
      </c>
      <c r="M66">
        <v>5.202</v>
      </c>
      <c r="N66">
        <v>0.61070000000000002</v>
      </c>
      <c r="O66">
        <v>0.1021</v>
      </c>
      <c r="P66">
        <v>0.71650000000000003</v>
      </c>
      <c r="Q66">
        <v>0.35389999999999999</v>
      </c>
      <c r="R66">
        <v>2.8000000000000001E-2</v>
      </c>
      <c r="S66">
        <v>2.76E-2</v>
      </c>
    </row>
    <row r="67" spans="1:19" x14ac:dyDescent="0.25">
      <c r="A67" s="27">
        <v>44900</v>
      </c>
      <c r="B67">
        <v>6.9638999999999998</v>
      </c>
      <c r="C67">
        <v>9.8453999999999997</v>
      </c>
      <c r="D67">
        <v>0.90920000000000001</v>
      </c>
      <c r="E67">
        <v>0</v>
      </c>
      <c r="F67">
        <v>1.6217999999999999</v>
      </c>
      <c r="G67">
        <v>0</v>
      </c>
      <c r="H67">
        <v>0.25440000000000002</v>
      </c>
      <c r="I67">
        <v>8.0000000000000004E-4</v>
      </c>
      <c r="J67">
        <v>0.69989999999999997</v>
      </c>
      <c r="K67">
        <v>0.2402</v>
      </c>
      <c r="L67">
        <v>0.3291</v>
      </c>
      <c r="M67">
        <v>8.6212</v>
      </c>
      <c r="N67">
        <v>0.73740000000000006</v>
      </c>
      <c r="O67">
        <v>0.30059999999999998</v>
      </c>
      <c r="P67">
        <v>1.3495999999999999</v>
      </c>
      <c r="Q67">
        <v>0.95089999999999997</v>
      </c>
      <c r="R67">
        <v>0</v>
      </c>
      <c r="S67">
        <v>0</v>
      </c>
    </row>
    <row r="68" spans="1:19" x14ac:dyDescent="0.25">
      <c r="A68" s="27">
        <v>44901</v>
      </c>
      <c r="B68">
        <v>6.5185000000000004</v>
      </c>
      <c r="C68">
        <v>9.3779000000000003</v>
      </c>
      <c r="D68">
        <v>0.87670000000000003</v>
      </c>
      <c r="E68">
        <v>0</v>
      </c>
      <c r="F68">
        <v>2.0762</v>
      </c>
      <c r="G68">
        <v>0</v>
      </c>
      <c r="H68">
        <v>0.28499999999999998</v>
      </c>
      <c r="I68">
        <v>8.0000000000000004E-4</v>
      </c>
      <c r="J68">
        <v>0.76049999999999995</v>
      </c>
      <c r="K68">
        <v>0.13450000000000001</v>
      </c>
      <c r="L68">
        <v>0.40550000000000003</v>
      </c>
      <c r="M68">
        <v>7.0716999999999999</v>
      </c>
      <c r="N68">
        <v>0.52459999999999996</v>
      </c>
      <c r="O68">
        <v>0.49669999999999997</v>
      </c>
      <c r="P68">
        <v>1.0771999999999999</v>
      </c>
      <c r="Q68">
        <v>0.91090000000000004</v>
      </c>
      <c r="R68">
        <v>0</v>
      </c>
      <c r="S68">
        <v>0</v>
      </c>
    </row>
    <row r="69" spans="1:19" x14ac:dyDescent="0.25">
      <c r="A69" s="27">
        <v>44902</v>
      </c>
      <c r="B69">
        <v>7.8014000000000001</v>
      </c>
      <c r="C69">
        <v>9.1713000000000005</v>
      </c>
      <c r="D69">
        <v>0.85389999999999999</v>
      </c>
      <c r="E69">
        <v>0.8821</v>
      </c>
      <c r="F69">
        <v>2.3041</v>
      </c>
      <c r="G69">
        <v>0</v>
      </c>
      <c r="H69">
        <v>0.43020000000000003</v>
      </c>
      <c r="I69">
        <v>1.2606999999999999</v>
      </c>
      <c r="J69">
        <v>0.73109999999999997</v>
      </c>
      <c r="K69">
        <v>0.1968</v>
      </c>
      <c r="L69">
        <v>0.16320000000000001</v>
      </c>
      <c r="M69">
        <v>2.9121999999999999</v>
      </c>
      <c r="N69">
        <v>0.79149999999999998</v>
      </c>
      <c r="O69">
        <v>0.51759999999999995</v>
      </c>
      <c r="P69">
        <v>0.82599999999999996</v>
      </c>
      <c r="Q69">
        <v>0.62219999999999998</v>
      </c>
      <c r="R69">
        <v>1.7542</v>
      </c>
      <c r="S69">
        <v>1.7456</v>
      </c>
    </row>
    <row r="70" spans="1:19" x14ac:dyDescent="0.25">
      <c r="A70" s="27">
        <v>44903</v>
      </c>
      <c r="B70">
        <v>3.6581000000000001</v>
      </c>
      <c r="C70">
        <v>7.4622000000000002</v>
      </c>
      <c r="D70">
        <v>1.3536999999999999</v>
      </c>
      <c r="E70">
        <v>0</v>
      </c>
      <c r="F70">
        <v>2.0550000000000002</v>
      </c>
      <c r="G70">
        <v>0</v>
      </c>
      <c r="H70">
        <v>0.26290000000000002</v>
      </c>
      <c r="I70">
        <v>8.0000000000000004E-4</v>
      </c>
      <c r="J70">
        <v>0.6633</v>
      </c>
      <c r="K70">
        <v>0.28299999999999997</v>
      </c>
      <c r="L70">
        <v>0</v>
      </c>
      <c r="M70">
        <v>1.0967</v>
      </c>
      <c r="N70">
        <v>0.69440000000000002</v>
      </c>
      <c r="O70">
        <v>0.29809999999999998</v>
      </c>
      <c r="P70">
        <v>2.0404</v>
      </c>
      <c r="Q70">
        <v>1.0875999999999999</v>
      </c>
      <c r="R70">
        <v>0</v>
      </c>
      <c r="S70">
        <v>0</v>
      </c>
    </row>
    <row r="71" spans="1:19" x14ac:dyDescent="0.25">
      <c r="A71" s="27">
        <v>44904</v>
      </c>
      <c r="B71">
        <v>8.8226999999999993</v>
      </c>
      <c r="C71">
        <v>11.8239</v>
      </c>
      <c r="D71">
        <v>1.1471</v>
      </c>
      <c r="E71">
        <v>0</v>
      </c>
      <c r="F71">
        <v>2.6480000000000001</v>
      </c>
      <c r="G71">
        <v>0</v>
      </c>
      <c r="H71">
        <v>0.30659999999999998</v>
      </c>
      <c r="I71">
        <v>8.0000000000000004E-4</v>
      </c>
      <c r="J71">
        <v>0.66569999999999996</v>
      </c>
      <c r="K71">
        <v>0.19989999999999999</v>
      </c>
      <c r="L71">
        <v>0.2331</v>
      </c>
      <c r="M71">
        <v>6.8141999999999996</v>
      </c>
      <c r="N71">
        <v>0.34129999999999999</v>
      </c>
      <c r="O71">
        <v>0.377</v>
      </c>
      <c r="P71">
        <v>1.5764</v>
      </c>
      <c r="Q71">
        <v>0.54090000000000005</v>
      </c>
      <c r="R71">
        <v>2.4533</v>
      </c>
      <c r="S71">
        <v>2.4426000000000001</v>
      </c>
    </row>
    <row r="72" spans="1:19" x14ac:dyDescent="0.25">
      <c r="A72" s="27">
        <v>44905</v>
      </c>
      <c r="B72">
        <v>8.8042999999999996</v>
      </c>
      <c r="C72">
        <v>11.838200000000001</v>
      </c>
      <c r="D72">
        <v>1.133</v>
      </c>
      <c r="E72">
        <v>0</v>
      </c>
      <c r="F72">
        <v>1.8206</v>
      </c>
      <c r="G72">
        <v>0</v>
      </c>
      <c r="H72">
        <v>0.2273</v>
      </c>
      <c r="I72">
        <v>6.9999999999999999E-4</v>
      </c>
      <c r="J72">
        <v>0.65629999999999999</v>
      </c>
      <c r="K72">
        <v>0.15240000000000001</v>
      </c>
      <c r="L72">
        <v>0.43070000000000003</v>
      </c>
      <c r="M72">
        <v>11.8148</v>
      </c>
      <c r="N72">
        <v>0.56010000000000004</v>
      </c>
      <c r="O72">
        <v>0.377</v>
      </c>
      <c r="P72">
        <v>1.8222</v>
      </c>
      <c r="Q72">
        <v>0.74480000000000002</v>
      </c>
      <c r="R72">
        <v>0</v>
      </c>
      <c r="S72">
        <v>0</v>
      </c>
    </row>
    <row r="73" spans="1:19" x14ac:dyDescent="0.25">
      <c r="A73" s="27">
        <v>44906</v>
      </c>
      <c r="B73">
        <v>12.0596</v>
      </c>
      <c r="C73">
        <v>15.610099999999999</v>
      </c>
      <c r="D73">
        <v>1.1437999999999999</v>
      </c>
      <c r="E73">
        <v>0.89090000000000003</v>
      </c>
      <c r="F73">
        <v>2.0811999999999999</v>
      </c>
      <c r="G73">
        <v>0</v>
      </c>
      <c r="H73">
        <v>0.22370000000000001</v>
      </c>
      <c r="I73">
        <v>0.8105</v>
      </c>
      <c r="J73">
        <v>0.84519999999999995</v>
      </c>
      <c r="K73">
        <v>0.19939999999999999</v>
      </c>
      <c r="L73">
        <v>0.49619999999999997</v>
      </c>
      <c r="M73">
        <v>14.8903</v>
      </c>
      <c r="N73">
        <v>0.95740000000000003</v>
      </c>
      <c r="O73">
        <v>0.69240000000000002</v>
      </c>
      <c r="P73">
        <v>2.5678999999999998</v>
      </c>
      <c r="Q73">
        <v>1.1854</v>
      </c>
      <c r="R73">
        <v>0</v>
      </c>
      <c r="S73">
        <v>0</v>
      </c>
    </row>
    <row r="74" spans="1:19" x14ac:dyDescent="0.25">
      <c r="A74" s="27">
        <v>44907</v>
      </c>
      <c r="B74">
        <v>8.9411000000000005</v>
      </c>
      <c r="C74">
        <v>12.445499999999999</v>
      </c>
      <c r="D74">
        <v>1.1616</v>
      </c>
      <c r="E74">
        <v>0</v>
      </c>
      <c r="F74">
        <v>2.3534999999999999</v>
      </c>
      <c r="G74">
        <v>0</v>
      </c>
      <c r="H74">
        <v>0.29399999999999998</v>
      </c>
      <c r="I74">
        <v>5.0000000000000001E-4</v>
      </c>
      <c r="J74">
        <v>0.67230000000000001</v>
      </c>
      <c r="K74">
        <v>0.26840000000000003</v>
      </c>
      <c r="L74">
        <v>0.36020000000000002</v>
      </c>
      <c r="M74">
        <v>11.806800000000001</v>
      </c>
      <c r="N74">
        <v>0.62160000000000004</v>
      </c>
      <c r="O74">
        <v>0.42109999999999997</v>
      </c>
      <c r="P74">
        <v>2.0705</v>
      </c>
      <c r="Q74">
        <v>0.54330000000000001</v>
      </c>
      <c r="R74">
        <v>0</v>
      </c>
      <c r="S74">
        <v>0</v>
      </c>
    </row>
    <row r="75" spans="1:19" x14ac:dyDescent="0.25">
      <c r="A75" s="27">
        <v>44908</v>
      </c>
      <c r="B75">
        <v>10.388199999999999</v>
      </c>
      <c r="C75">
        <v>13.7598</v>
      </c>
      <c r="D75">
        <v>1.1212</v>
      </c>
      <c r="E75">
        <v>0</v>
      </c>
      <c r="F75">
        <v>1.8108</v>
      </c>
      <c r="G75">
        <v>0</v>
      </c>
      <c r="H75">
        <v>0.14960000000000001</v>
      </c>
      <c r="I75">
        <v>0.12609999999999999</v>
      </c>
      <c r="J75">
        <v>0.71599999999999997</v>
      </c>
      <c r="K75">
        <v>0.23849999999999999</v>
      </c>
      <c r="L75">
        <v>0.41899999999999998</v>
      </c>
      <c r="M75">
        <v>12.658099999999999</v>
      </c>
      <c r="N75">
        <v>0.62070000000000003</v>
      </c>
      <c r="O75">
        <v>0.59819999999999995</v>
      </c>
      <c r="P75">
        <v>2.2391999999999999</v>
      </c>
      <c r="Q75">
        <v>0.71040000000000003</v>
      </c>
      <c r="R75">
        <v>1.0046999999999999</v>
      </c>
      <c r="S75">
        <v>0.99880000000000002</v>
      </c>
    </row>
    <row r="76" spans="1:19" x14ac:dyDescent="0.25">
      <c r="A76" s="27">
        <v>44909</v>
      </c>
      <c r="B76">
        <v>11.305300000000001</v>
      </c>
      <c r="C76">
        <v>13.837899999999999</v>
      </c>
      <c r="D76">
        <v>1.1327</v>
      </c>
      <c r="E76">
        <v>0.93079999999999996</v>
      </c>
      <c r="F76">
        <v>2.0324</v>
      </c>
      <c r="G76">
        <v>0</v>
      </c>
      <c r="H76">
        <v>0.2591</v>
      </c>
      <c r="I76">
        <v>1E-4</v>
      </c>
      <c r="J76">
        <v>0.69399999999999995</v>
      </c>
      <c r="K76">
        <v>0.3579</v>
      </c>
      <c r="L76">
        <v>0.43030000000000002</v>
      </c>
      <c r="M76">
        <v>13.4336</v>
      </c>
      <c r="N76">
        <v>0.56240000000000001</v>
      </c>
      <c r="O76">
        <v>0.2361</v>
      </c>
      <c r="P76">
        <v>1.8469</v>
      </c>
      <c r="Q76">
        <v>0.66120000000000001</v>
      </c>
      <c r="R76">
        <v>0.93540000000000001</v>
      </c>
      <c r="S76">
        <v>0.93210000000000004</v>
      </c>
    </row>
    <row r="77" spans="1:19" x14ac:dyDescent="0.25">
      <c r="A77" s="27">
        <v>44910</v>
      </c>
      <c r="B77">
        <v>9.2579999999999991</v>
      </c>
      <c r="C77">
        <v>11.7014</v>
      </c>
      <c r="D77">
        <v>1.0672999999999999</v>
      </c>
      <c r="E77">
        <v>0</v>
      </c>
      <c r="F77">
        <v>1.8805000000000001</v>
      </c>
      <c r="G77">
        <v>0</v>
      </c>
      <c r="H77">
        <v>0.249</v>
      </c>
      <c r="I77">
        <v>0.15620000000000001</v>
      </c>
      <c r="J77">
        <v>0.66049999999999998</v>
      </c>
      <c r="K77">
        <v>0.11899999999999999</v>
      </c>
      <c r="L77">
        <v>0.60529999999999995</v>
      </c>
      <c r="M77">
        <v>12.877599999999999</v>
      </c>
      <c r="N77">
        <v>0.10199999999999999</v>
      </c>
      <c r="O77">
        <v>0.2215</v>
      </c>
      <c r="P77">
        <v>1.5062</v>
      </c>
      <c r="Q77">
        <v>0.74260000000000004</v>
      </c>
      <c r="R77">
        <v>0</v>
      </c>
      <c r="S77">
        <v>0</v>
      </c>
    </row>
    <row r="78" spans="1:19" x14ac:dyDescent="0.25">
      <c r="A78" s="27">
        <v>44911</v>
      </c>
      <c r="B78">
        <v>8.9884000000000004</v>
      </c>
      <c r="C78">
        <v>12.9034</v>
      </c>
      <c r="D78">
        <v>0.93940000000000001</v>
      </c>
      <c r="E78">
        <v>0.92649999999999999</v>
      </c>
      <c r="F78">
        <v>2.4256000000000002</v>
      </c>
      <c r="G78">
        <v>5.7000000000000002E-3</v>
      </c>
      <c r="H78">
        <v>0.20150000000000001</v>
      </c>
      <c r="I78">
        <v>1E-4</v>
      </c>
      <c r="J78">
        <v>0.76670000000000005</v>
      </c>
      <c r="K78">
        <v>0.20330000000000001</v>
      </c>
      <c r="L78">
        <v>0.33850000000000002</v>
      </c>
      <c r="M78">
        <v>6.9151999999999996</v>
      </c>
      <c r="N78">
        <v>0.32219999999999999</v>
      </c>
      <c r="O78">
        <v>0.52429999999999999</v>
      </c>
      <c r="P78">
        <v>2.5863999999999998</v>
      </c>
      <c r="Q78">
        <v>0.84079999999999999</v>
      </c>
      <c r="R78">
        <v>1.5616000000000001</v>
      </c>
      <c r="S78">
        <v>1.5571999999999999</v>
      </c>
    </row>
    <row r="79" spans="1:19" x14ac:dyDescent="0.25">
      <c r="A79" s="27">
        <v>44912</v>
      </c>
      <c r="B79">
        <v>7.5491999999999999</v>
      </c>
      <c r="C79">
        <v>11.8964</v>
      </c>
      <c r="D79">
        <v>0.91969999999999996</v>
      </c>
      <c r="E79">
        <v>0</v>
      </c>
      <c r="F79">
        <v>1.9854000000000001</v>
      </c>
      <c r="G79">
        <v>0</v>
      </c>
      <c r="H79">
        <v>0.17780000000000001</v>
      </c>
      <c r="I79">
        <v>1E-4</v>
      </c>
      <c r="J79">
        <v>0.66690000000000005</v>
      </c>
      <c r="K79">
        <v>0.2707</v>
      </c>
      <c r="L79">
        <v>0.38469999999999999</v>
      </c>
      <c r="M79">
        <v>9.6186000000000007</v>
      </c>
      <c r="N79">
        <v>0.61199999999999999</v>
      </c>
      <c r="O79">
        <v>0.43559999999999999</v>
      </c>
      <c r="P79">
        <v>2.6272000000000002</v>
      </c>
      <c r="Q79">
        <v>0.82230000000000003</v>
      </c>
      <c r="R79">
        <v>0</v>
      </c>
      <c r="S79">
        <v>0</v>
      </c>
    </row>
    <row r="80" spans="1:19" x14ac:dyDescent="0.25">
      <c r="A80" s="27">
        <v>44913</v>
      </c>
      <c r="B80">
        <v>8.4106000000000005</v>
      </c>
      <c r="C80">
        <v>12.1517</v>
      </c>
      <c r="D80">
        <v>0.84630000000000005</v>
      </c>
      <c r="E80">
        <v>0.90939999999999999</v>
      </c>
      <c r="F80">
        <v>2.7534999999999998</v>
      </c>
      <c r="G80">
        <v>0</v>
      </c>
      <c r="H80">
        <v>0.18779999999999999</v>
      </c>
      <c r="I80">
        <v>1.1302000000000001</v>
      </c>
      <c r="J80">
        <v>0.81269999999999998</v>
      </c>
      <c r="K80">
        <v>0.26269999999999999</v>
      </c>
      <c r="L80">
        <v>0.30859999999999999</v>
      </c>
      <c r="M80">
        <v>8.3340999999999994</v>
      </c>
      <c r="N80">
        <v>1.093</v>
      </c>
      <c r="O80">
        <v>0.39700000000000002</v>
      </c>
      <c r="P80">
        <v>1.9372</v>
      </c>
      <c r="Q80">
        <v>0.68389999999999995</v>
      </c>
      <c r="R80">
        <v>0</v>
      </c>
      <c r="S80">
        <v>0</v>
      </c>
    </row>
    <row r="81" spans="1:19" x14ac:dyDescent="0.25">
      <c r="A81" s="27">
        <v>44914</v>
      </c>
      <c r="B81">
        <v>11.144399999999999</v>
      </c>
      <c r="C81">
        <v>14.074</v>
      </c>
      <c r="D81">
        <v>0.91069999999999995</v>
      </c>
      <c r="E81">
        <v>0.95860000000000001</v>
      </c>
      <c r="F81">
        <v>2.4443999999999999</v>
      </c>
      <c r="G81">
        <v>0</v>
      </c>
      <c r="H81">
        <v>0.2702</v>
      </c>
      <c r="I81">
        <v>2.1394000000000002</v>
      </c>
      <c r="J81">
        <v>0.71360000000000001</v>
      </c>
      <c r="K81">
        <v>0.28789999999999999</v>
      </c>
      <c r="L81">
        <v>0.27139999999999997</v>
      </c>
      <c r="M81">
        <v>7.8301999999999996</v>
      </c>
      <c r="N81">
        <v>1.1128</v>
      </c>
      <c r="O81">
        <v>0.76890000000000003</v>
      </c>
      <c r="P81">
        <v>2.1705000000000001</v>
      </c>
      <c r="Q81">
        <v>1.3304</v>
      </c>
      <c r="R81">
        <v>0.93740000000000001</v>
      </c>
      <c r="S81">
        <v>0.93400000000000005</v>
      </c>
    </row>
    <row r="82" spans="1:19" x14ac:dyDescent="0.25">
      <c r="A82" s="27">
        <v>44915</v>
      </c>
      <c r="B82">
        <v>9.9171999999999993</v>
      </c>
      <c r="C82">
        <v>11.6881</v>
      </c>
      <c r="D82">
        <v>1.1967000000000001</v>
      </c>
      <c r="E82">
        <v>0.87760000000000005</v>
      </c>
      <c r="F82">
        <v>2.3898999999999999</v>
      </c>
      <c r="G82">
        <v>0</v>
      </c>
      <c r="H82">
        <v>0.40949999999999998</v>
      </c>
      <c r="I82">
        <v>0.86919999999999997</v>
      </c>
      <c r="J82">
        <v>0.8014</v>
      </c>
      <c r="K82">
        <v>0.24929999999999999</v>
      </c>
      <c r="L82">
        <v>0.24629999999999999</v>
      </c>
      <c r="M82">
        <v>7.7389000000000001</v>
      </c>
      <c r="N82">
        <v>0.69530000000000003</v>
      </c>
      <c r="O82">
        <v>0.58460000000000001</v>
      </c>
      <c r="P82">
        <v>2.2338</v>
      </c>
      <c r="Q82">
        <v>0.90710000000000002</v>
      </c>
      <c r="R82">
        <v>0</v>
      </c>
      <c r="S82">
        <v>0</v>
      </c>
    </row>
    <row r="83" spans="1:19" x14ac:dyDescent="0.25">
      <c r="A83" s="27">
        <v>44916</v>
      </c>
      <c r="B83">
        <v>11.6707</v>
      </c>
      <c r="C83">
        <v>12.7857</v>
      </c>
      <c r="D83">
        <v>1.0979000000000001</v>
      </c>
      <c r="E83">
        <v>0.96020000000000005</v>
      </c>
      <c r="F83">
        <v>2.181</v>
      </c>
      <c r="G83">
        <v>0</v>
      </c>
      <c r="H83">
        <v>0.52659999999999996</v>
      </c>
      <c r="I83">
        <v>0.74580000000000002</v>
      </c>
      <c r="J83">
        <v>0.71089999999999998</v>
      </c>
      <c r="K83">
        <v>0.1198</v>
      </c>
      <c r="L83">
        <v>0.21709999999999999</v>
      </c>
      <c r="M83">
        <v>7.4187000000000003</v>
      </c>
      <c r="N83">
        <v>0.80530000000000002</v>
      </c>
      <c r="O83">
        <v>0.71870000000000001</v>
      </c>
      <c r="P83">
        <v>1.7128000000000001</v>
      </c>
      <c r="Q83">
        <v>0.99909999999999999</v>
      </c>
      <c r="R83">
        <v>2.1657000000000002</v>
      </c>
      <c r="S83">
        <v>2.1564000000000001</v>
      </c>
    </row>
    <row r="84" spans="1:19" x14ac:dyDescent="0.25">
      <c r="A84" s="27">
        <v>44917</v>
      </c>
      <c r="B84">
        <v>8.6496999999999993</v>
      </c>
      <c r="C84">
        <v>11.364100000000001</v>
      </c>
      <c r="D84">
        <v>1.1649</v>
      </c>
      <c r="E84">
        <v>0.88970000000000005</v>
      </c>
      <c r="F84">
        <v>2.6427999999999998</v>
      </c>
      <c r="G84">
        <v>0</v>
      </c>
      <c r="H84">
        <v>0.58850000000000002</v>
      </c>
      <c r="I84">
        <v>0.64219999999999999</v>
      </c>
      <c r="J84">
        <v>0.67879999999999996</v>
      </c>
      <c r="K84">
        <v>0.25030000000000002</v>
      </c>
      <c r="L84">
        <v>0.19289999999999999</v>
      </c>
      <c r="M84">
        <v>6.8394000000000004</v>
      </c>
      <c r="N84">
        <v>0.62680000000000002</v>
      </c>
      <c r="O84">
        <v>0.90669999999999995</v>
      </c>
      <c r="P84">
        <v>2.3184999999999998</v>
      </c>
      <c r="Q84">
        <v>1.0749</v>
      </c>
      <c r="R84">
        <v>0</v>
      </c>
      <c r="S84">
        <v>0</v>
      </c>
    </row>
    <row r="85" spans="1:19" x14ac:dyDescent="0.25">
      <c r="A85" s="27">
        <v>44918</v>
      </c>
      <c r="B85">
        <v>12.0123</v>
      </c>
      <c r="C85">
        <v>15.0397</v>
      </c>
      <c r="D85">
        <v>1.1032</v>
      </c>
      <c r="E85">
        <v>1.6092</v>
      </c>
      <c r="F85">
        <v>2.9241000000000001</v>
      </c>
      <c r="G85">
        <v>3.1199999999999999E-2</v>
      </c>
      <c r="H85">
        <v>0.75309999999999999</v>
      </c>
      <c r="I85">
        <v>2.1781999999999999</v>
      </c>
      <c r="J85">
        <v>0.74690000000000001</v>
      </c>
      <c r="K85">
        <v>0.15210000000000001</v>
      </c>
      <c r="L85">
        <v>0</v>
      </c>
      <c r="M85">
        <v>1.0811999999999999</v>
      </c>
      <c r="N85">
        <v>1.0645</v>
      </c>
      <c r="O85">
        <v>1.2947</v>
      </c>
      <c r="P85">
        <v>2.5238999999999998</v>
      </c>
      <c r="Q85">
        <v>1.6119000000000001</v>
      </c>
      <c r="R85">
        <v>4.1212</v>
      </c>
      <c r="S85">
        <v>4.1021999999999998</v>
      </c>
    </row>
    <row r="86" spans="1:19" x14ac:dyDescent="0.25">
      <c r="A86" s="27">
        <v>44919</v>
      </c>
      <c r="B86">
        <v>14.974299999999999</v>
      </c>
      <c r="C86">
        <v>17.786799999999999</v>
      </c>
      <c r="D86">
        <v>1.1022000000000001</v>
      </c>
      <c r="E86">
        <v>2.4148999999999998</v>
      </c>
      <c r="F86">
        <v>2.9346999999999999</v>
      </c>
      <c r="G86">
        <v>2.5999999999999999E-2</v>
      </c>
      <c r="H86">
        <v>0.77569999999999995</v>
      </c>
      <c r="I86">
        <v>2.6743000000000001</v>
      </c>
      <c r="J86">
        <v>0.84379999999999999</v>
      </c>
      <c r="K86">
        <v>0.45429999999999998</v>
      </c>
      <c r="L86">
        <v>0.1704</v>
      </c>
      <c r="M86">
        <v>7.6973000000000003</v>
      </c>
      <c r="N86">
        <v>1.3951</v>
      </c>
      <c r="O86">
        <v>1.1757</v>
      </c>
      <c r="P86">
        <v>2.7816000000000001</v>
      </c>
      <c r="Q86">
        <v>1.1634</v>
      </c>
      <c r="R86">
        <v>2.7138</v>
      </c>
      <c r="S86">
        <v>2.7008000000000001</v>
      </c>
    </row>
    <row r="87" spans="1:19" x14ac:dyDescent="0.25">
      <c r="A87" s="27">
        <v>44920</v>
      </c>
      <c r="B87">
        <v>16.4575</v>
      </c>
      <c r="C87">
        <v>20.1676</v>
      </c>
      <c r="D87">
        <v>1.0748</v>
      </c>
      <c r="E87">
        <v>1.6376999999999999</v>
      </c>
      <c r="F87">
        <v>2.7153999999999998</v>
      </c>
      <c r="G87">
        <v>1.78E-2</v>
      </c>
      <c r="H87">
        <v>0.76039999999999996</v>
      </c>
      <c r="I87">
        <v>6.4850000000000003</v>
      </c>
      <c r="J87">
        <v>0.67779999999999996</v>
      </c>
      <c r="K87">
        <v>0.1865</v>
      </c>
      <c r="L87">
        <v>0.34499999999999997</v>
      </c>
      <c r="M87">
        <v>14.0395</v>
      </c>
      <c r="N87">
        <v>1.5044</v>
      </c>
      <c r="O87">
        <v>1.3008</v>
      </c>
      <c r="P87">
        <v>2.6009000000000002</v>
      </c>
      <c r="Q87">
        <v>1.1876</v>
      </c>
      <c r="R87">
        <v>0</v>
      </c>
      <c r="S87">
        <v>0</v>
      </c>
    </row>
    <row r="88" spans="1:19" x14ac:dyDescent="0.25">
      <c r="A88" s="27">
        <v>44921</v>
      </c>
      <c r="B88">
        <v>14.714399999999999</v>
      </c>
      <c r="C88">
        <v>16.7379</v>
      </c>
      <c r="D88">
        <v>1.1640999999999999</v>
      </c>
      <c r="E88">
        <v>1.6817</v>
      </c>
      <c r="F88">
        <v>2.8980999999999999</v>
      </c>
      <c r="G88">
        <v>0</v>
      </c>
      <c r="H88">
        <v>0.92</v>
      </c>
      <c r="I88">
        <v>1.4382999999999999</v>
      </c>
      <c r="J88">
        <v>0.7732</v>
      </c>
      <c r="K88">
        <v>0.28370000000000001</v>
      </c>
      <c r="L88">
        <v>0.25580000000000003</v>
      </c>
      <c r="M88">
        <v>9.4709000000000003</v>
      </c>
      <c r="N88">
        <v>0.83509999999999995</v>
      </c>
      <c r="O88">
        <v>0.8589</v>
      </c>
      <c r="P88">
        <v>2.1240000000000001</v>
      </c>
      <c r="Q88">
        <v>0.92100000000000004</v>
      </c>
      <c r="R88">
        <v>3.0773000000000001</v>
      </c>
      <c r="S88">
        <v>3.0663999999999998</v>
      </c>
    </row>
    <row r="89" spans="1:19" x14ac:dyDescent="0.25">
      <c r="A89" s="27">
        <v>44922</v>
      </c>
      <c r="B89">
        <v>15.906000000000001</v>
      </c>
      <c r="C89">
        <v>17.820699999999999</v>
      </c>
      <c r="D89">
        <v>1.0984</v>
      </c>
      <c r="E89">
        <v>1.8855999999999999</v>
      </c>
      <c r="F89">
        <v>2.5003000000000002</v>
      </c>
      <c r="G89">
        <v>1.35E-2</v>
      </c>
      <c r="H89">
        <v>0.33119999999999999</v>
      </c>
      <c r="I89">
        <v>2.5985</v>
      </c>
      <c r="J89">
        <v>0.96509999999999996</v>
      </c>
      <c r="K89">
        <v>0.32800000000000001</v>
      </c>
      <c r="L89">
        <v>0.31630000000000003</v>
      </c>
      <c r="M89">
        <v>10.1122</v>
      </c>
      <c r="N89">
        <v>1.4400999999999999</v>
      </c>
      <c r="O89">
        <v>0.94540000000000002</v>
      </c>
      <c r="P89">
        <v>2.2109000000000001</v>
      </c>
      <c r="Q89">
        <v>0.98850000000000005</v>
      </c>
      <c r="R89">
        <v>2.5804</v>
      </c>
      <c r="S89">
        <v>2.5668000000000002</v>
      </c>
    </row>
    <row r="90" spans="1:19" x14ac:dyDescent="0.25">
      <c r="A90" s="27">
        <v>44923</v>
      </c>
      <c r="B90">
        <v>16.626100000000001</v>
      </c>
      <c r="C90">
        <v>18.950700000000001</v>
      </c>
      <c r="D90">
        <v>1.1575</v>
      </c>
      <c r="E90">
        <v>1.6897</v>
      </c>
      <c r="F90">
        <v>2.5503</v>
      </c>
      <c r="G90">
        <v>0</v>
      </c>
      <c r="H90">
        <v>0.4476</v>
      </c>
      <c r="I90">
        <v>2.7909000000000002</v>
      </c>
      <c r="J90">
        <v>0.85240000000000005</v>
      </c>
      <c r="K90">
        <v>0.34670000000000001</v>
      </c>
      <c r="L90">
        <v>0.37090000000000001</v>
      </c>
      <c r="M90">
        <v>11.755699999999999</v>
      </c>
      <c r="N90">
        <v>1.6080000000000001</v>
      </c>
      <c r="O90">
        <v>0.98009999999999997</v>
      </c>
      <c r="P90">
        <v>2.0583999999999998</v>
      </c>
      <c r="Q90">
        <v>1.1639999999999999</v>
      </c>
      <c r="R90">
        <v>2.2986</v>
      </c>
      <c r="S90">
        <v>2.2885</v>
      </c>
    </row>
    <row r="91" spans="1:19" x14ac:dyDescent="0.25">
      <c r="A91" s="27">
        <v>44924</v>
      </c>
      <c r="B91">
        <v>11.951599999999999</v>
      </c>
      <c r="C91">
        <v>12.519</v>
      </c>
      <c r="D91">
        <v>1.1738999999999999</v>
      </c>
      <c r="E91">
        <v>1.7225999999999999</v>
      </c>
      <c r="F91">
        <v>2.4409999999999998</v>
      </c>
      <c r="G91">
        <v>4.0000000000000001E-3</v>
      </c>
      <c r="H91">
        <v>0.63460000000000005</v>
      </c>
      <c r="I91">
        <v>2.1846000000000001</v>
      </c>
      <c r="J91">
        <v>0.84489999999999998</v>
      </c>
      <c r="K91">
        <v>0.35089999999999999</v>
      </c>
      <c r="L91">
        <v>0.26019999999999999</v>
      </c>
      <c r="M91">
        <v>7.5951000000000004</v>
      </c>
      <c r="N91">
        <v>0.90669999999999995</v>
      </c>
      <c r="O91">
        <v>0.88109999999999999</v>
      </c>
      <c r="P91">
        <v>2.0615999999999999</v>
      </c>
      <c r="Q91">
        <v>0.98460000000000003</v>
      </c>
      <c r="R91">
        <v>0</v>
      </c>
      <c r="S91">
        <v>0</v>
      </c>
    </row>
    <row r="92" spans="1:19" x14ac:dyDescent="0.25">
      <c r="A92" s="27">
        <v>44925</v>
      </c>
      <c r="B92">
        <v>14.3978</v>
      </c>
      <c r="C92">
        <v>15.291</v>
      </c>
      <c r="D92">
        <v>1.0759000000000001</v>
      </c>
      <c r="E92">
        <v>1.9241999999999999</v>
      </c>
      <c r="F92">
        <v>2.7166000000000001</v>
      </c>
      <c r="G92">
        <v>0</v>
      </c>
      <c r="H92">
        <v>0.90310000000000001</v>
      </c>
      <c r="I92">
        <v>1.3173999999999999</v>
      </c>
      <c r="J92">
        <v>0.86670000000000003</v>
      </c>
      <c r="K92">
        <v>0.1928</v>
      </c>
      <c r="L92">
        <v>0</v>
      </c>
      <c r="M92">
        <v>1.0864</v>
      </c>
      <c r="N92">
        <v>1.1443000000000001</v>
      </c>
      <c r="O92">
        <v>0.86819999999999997</v>
      </c>
      <c r="P92">
        <v>2.1793</v>
      </c>
      <c r="Q92">
        <v>1.1193</v>
      </c>
      <c r="R92">
        <v>5.8867000000000003</v>
      </c>
      <c r="S92">
        <v>5.8421000000000003</v>
      </c>
    </row>
    <row r="93" spans="1:19" x14ac:dyDescent="0.25">
      <c r="A93" s="27">
        <v>44926</v>
      </c>
      <c r="B93">
        <v>4.9206000000000003</v>
      </c>
      <c r="C93">
        <v>8.0236000000000001</v>
      </c>
      <c r="D93">
        <v>1.3432999999999999</v>
      </c>
      <c r="E93">
        <v>0</v>
      </c>
      <c r="F93">
        <v>2.4500999999999999</v>
      </c>
      <c r="G93">
        <v>0</v>
      </c>
      <c r="H93">
        <v>0.32369999999999999</v>
      </c>
      <c r="I93">
        <v>0.34439999999999998</v>
      </c>
      <c r="J93">
        <v>0.86929999999999996</v>
      </c>
      <c r="K93">
        <v>0.3584</v>
      </c>
      <c r="L93">
        <v>0</v>
      </c>
      <c r="M93">
        <v>1.0858000000000001</v>
      </c>
      <c r="N93">
        <v>0.66320000000000001</v>
      </c>
      <c r="O93">
        <v>0.85409999999999997</v>
      </c>
      <c r="P93">
        <v>2.1036000000000001</v>
      </c>
      <c r="Q93">
        <v>1.1283000000000001</v>
      </c>
      <c r="R93">
        <v>0</v>
      </c>
      <c r="S93">
        <v>0</v>
      </c>
    </row>
    <row r="94" spans="1:19" x14ac:dyDescent="0.25">
      <c r="A94" s="27">
        <v>44927</v>
      </c>
      <c r="B94">
        <v>10.4641</v>
      </c>
      <c r="C94">
        <v>12.751899999999999</v>
      </c>
      <c r="D94">
        <v>1.6601999999999999</v>
      </c>
      <c r="E94">
        <v>1.7403999999999999</v>
      </c>
      <c r="F94">
        <v>2.4967000000000001</v>
      </c>
      <c r="G94">
        <v>0</v>
      </c>
      <c r="H94">
        <v>0.3836</v>
      </c>
      <c r="I94">
        <v>1.7841</v>
      </c>
      <c r="J94">
        <v>0.69430000000000003</v>
      </c>
      <c r="K94">
        <v>0.36780000000000002</v>
      </c>
      <c r="L94">
        <v>0</v>
      </c>
      <c r="M94">
        <v>1.083</v>
      </c>
      <c r="N94">
        <v>0.68389999999999995</v>
      </c>
      <c r="O94">
        <v>0.78190000000000004</v>
      </c>
      <c r="P94">
        <v>2.8959999999999999</v>
      </c>
      <c r="Q94">
        <v>1.0341</v>
      </c>
      <c r="R94">
        <v>3.1211000000000002</v>
      </c>
      <c r="S94">
        <v>3.1070000000000002</v>
      </c>
    </row>
    <row r="95" spans="1:19" x14ac:dyDescent="0.25">
      <c r="A95" s="27">
        <v>44928</v>
      </c>
      <c r="B95">
        <v>9.6890000000000001</v>
      </c>
      <c r="C95">
        <v>11.681800000000001</v>
      </c>
      <c r="D95">
        <v>1.6962999999999999</v>
      </c>
      <c r="E95">
        <v>0.87929999999999997</v>
      </c>
      <c r="F95">
        <v>2.7109000000000001</v>
      </c>
      <c r="G95">
        <v>0</v>
      </c>
      <c r="H95">
        <v>0.30409999999999998</v>
      </c>
      <c r="I95">
        <v>2.9649000000000001</v>
      </c>
      <c r="J95">
        <v>0.80369999999999997</v>
      </c>
      <c r="K95">
        <v>0.1351</v>
      </c>
      <c r="L95">
        <v>0.17069999999999999</v>
      </c>
      <c r="M95">
        <v>3.28</v>
      </c>
      <c r="N95">
        <v>1.478</v>
      </c>
      <c r="O95">
        <v>0.94869999999999999</v>
      </c>
      <c r="P95">
        <v>2.2738</v>
      </c>
      <c r="Q95">
        <v>1.1337999999999999</v>
      </c>
      <c r="R95">
        <v>0</v>
      </c>
      <c r="S95">
        <v>0</v>
      </c>
    </row>
    <row r="96" spans="1:19" x14ac:dyDescent="0.25">
      <c r="A96" s="27">
        <v>44929</v>
      </c>
      <c r="B96">
        <v>11.9254</v>
      </c>
      <c r="C96">
        <v>11.747</v>
      </c>
      <c r="D96">
        <v>1.4326000000000001</v>
      </c>
      <c r="E96">
        <v>1.8142</v>
      </c>
      <c r="F96">
        <v>2.4220000000000002</v>
      </c>
      <c r="G96">
        <v>0</v>
      </c>
      <c r="H96">
        <v>0.35310000000000002</v>
      </c>
      <c r="I96">
        <v>1.0028999999999999</v>
      </c>
      <c r="J96">
        <v>0.78480000000000005</v>
      </c>
      <c r="K96">
        <v>0.18279999999999999</v>
      </c>
      <c r="L96">
        <v>0.30620000000000003</v>
      </c>
      <c r="M96">
        <v>7.2351999999999999</v>
      </c>
      <c r="N96">
        <v>0.5292</v>
      </c>
      <c r="O96">
        <v>0.68110000000000004</v>
      </c>
      <c r="P96">
        <v>1.8136000000000001</v>
      </c>
      <c r="Q96">
        <v>1.0523</v>
      </c>
      <c r="R96">
        <v>0.78349999999999997</v>
      </c>
      <c r="S96">
        <v>0.77969999999999995</v>
      </c>
    </row>
    <row r="97" spans="1:19" x14ac:dyDescent="0.25">
      <c r="A97" s="27">
        <v>44930</v>
      </c>
      <c r="B97">
        <v>9.7385000000000002</v>
      </c>
      <c r="C97">
        <v>10.6045</v>
      </c>
      <c r="D97">
        <v>1.0750999999999999</v>
      </c>
      <c r="E97">
        <v>0.95709999999999995</v>
      </c>
      <c r="F97">
        <v>2.2642000000000002</v>
      </c>
      <c r="G97">
        <v>0</v>
      </c>
      <c r="H97">
        <v>0.32369999999999999</v>
      </c>
      <c r="I97">
        <v>0.42770000000000002</v>
      </c>
      <c r="J97">
        <v>0.71960000000000002</v>
      </c>
      <c r="K97">
        <v>0.28760000000000002</v>
      </c>
      <c r="L97">
        <v>0.1933</v>
      </c>
      <c r="M97">
        <v>4.5282999999999998</v>
      </c>
      <c r="N97">
        <v>0.70960000000000001</v>
      </c>
      <c r="O97">
        <v>0.75460000000000005</v>
      </c>
      <c r="P97">
        <v>2.0424000000000002</v>
      </c>
      <c r="Q97">
        <v>0.93930000000000002</v>
      </c>
      <c r="R97">
        <v>1.2594000000000001</v>
      </c>
      <c r="S97">
        <v>1.2512000000000001</v>
      </c>
    </row>
    <row r="98" spans="1:19" x14ac:dyDescent="0.25">
      <c r="A98" s="27">
        <v>44931</v>
      </c>
      <c r="B98">
        <v>13.765700000000001</v>
      </c>
      <c r="C98">
        <v>15.551500000000001</v>
      </c>
      <c r="D98">
        <v>1.0837000000000001</v>
      </c>
      <c r="E98">
        <v>1.6534</v>
      </c>
      <c r="F98">
        <v>2.4015</v>
      </c>
      <c r="G98">
        <v>0</v>
      </c>
      <c r="H98">
        <v>0.35780000000000001</v>
      </c>
      <c r="I98">
        <v>4.5803000000000003</v>
      </c>
      <c r="J98">
        <v>0.69299999999999995</v>
      </c>
      <c r="K98">
        <v>0.17399999999999999</v>
      </c>
      <c r="L98">
        <v>0.24460000000000001</v>
      </c>
      <c r="M98">
        <v>5.8994999999999997</v>
      </c>
      <c r="N98">
        <v>1.7364999999999999</v>
      </c>
      <c r="O98">
        <v>1.1552</v>
      </c>
      <c r="P98">
        <v>1.9202999999999999</v>
      </c>
      <c r="Q98">
        <v>1.0531999999999999</v>
      </c>
      <c r="R98">
        <v>1.7611000000000001</v>
      </c>
      <c r="S98">
        <v>1.7522</v>
      </c>
    </row>
    <row r="99" spans="1:19" x14ac:dyDescent="0.25">
      <c r="A99" s="27">
        <v>44932</v>
      </c>
      <c r="B99">
        <v>17.5718</v>
      </c>
      <c r="C99">
        <v>19.915099999999999</v>
      </c>
      <c r="D99">
        <v>1.1549</v>
      </c>
      <c r="E99">
        <v>0.99619999999999997</v>
      </c>
      <c r="F99">
        <v>2.5754000000000001</v>
      </c>
      <c r="G99">
        <v>0</v>
      </c>
      <c r="H99">
        <v>0.44230000000000003</v>
      </c>
      <c r="I99">
        <v>6.085</v>
      </c>
      <c r="J99">
        <v>0.68600000000000005</v>
      </c>
      <c r="K99">
        <v>0.22309999999999999</v>
      </c>
      <c r="L99">
        <v>0.33679999999999999</v>
      </c>
      <c r="M99">
        <v>10.112399999999999</v>
      </c>
      <c r="N99">
        <v>1.8338000000000001</v>
      </c>
      <c r="O99">
        <v>1.05</v>
      </c>
      <c r="P99">
        <v>1.9779</v>
      </c>
      <c r="Q99">
        <v>1.2642</v>
      </c>
      <c r="R99">
        <v>3.2877000000000001</v>
      </c>
      <c r="S99">
        <v>3.2707999999999999</v>
      </c>
    </row>
    <row r="100" spans="1:19" x14ac:dyDescent="0.25">
      <c r="A100" s="27">
        <v>44933</v>
      </c>
      <c r="B100">
        <v>15.9468</v>
      </c>
      <c r="C100">
        <v>17.917300000000001</v>
      </c>
      <c r="D100">
        <v>0.92649999999999999</v>
      </c>
      <c r="E100">
        <v>0.9052</v>
      </c>
      <c r="F100">
        <v>2.1724999999999999</v>
      </c>
      <c r="G100">
        <v>0</v>
      </c>
      <c r="H100">
        <v>0.31850000000000001</v>
      </c>
      <c r="I100">
        <v>0.1633</v>
      </c>
      <c r="J100">
        <v>0.7903</v>
      </c>
      <c r="K100">
        <v>0.317</v>
      </c>
      <c r="L100">
        <v>0.27979999999999999</v>
      </c>
      <c r="M100">
        <v>8.3360000000000003</v>
      </c>
      <c r="N100">
        <v>0.56389999999999996</v>
      </c>
      <c r="O100">
        <v>0.65159999999999996</v>
      </c>
      <c r="P100">
        <v>1.2278</v>
      </c>
      <c r="Q100">
        <v>0.70989999999999998</v>
      </c>
      <c r="R100">
        <v>7.5122999999999998</v>
      </c>
      <c r="S100">
        <v>7.4668000000000001</v>
      </c>
    </row>
    <row r="101" spans="1:19" x14ac:dyDescent="0.25">
      <c r="A101" s="27">
        <v>44934</v>
      </c>
      <c r="B101">
        <v>6.1063000000000001</v>
      </c>
      <c r="C101">
        <v>8.8605</v>
      </c>
      <c r="D101">
        <v>0.69</v>
      </c>
      <c r="E101">
        <v>0</v>
      </c>
      <c r="F101">
        <v>2.0333000000000001</v>
      </c>
      <c r="G101">
        <v>0</v>
      </c>
      <c r="H101">
        <v>0.2203</v>
      </c>
      <c r="I101">
        <v>0.1182</v>
      </c>
      <c r="J101">
        <v>0.747</v>
      </c>
      <c r="K101">
        <v>0.10580000000000001</v>
      </c>
      <c r="L101">
        <v>0</v>
      </c>
      <c r="M101">
        <v>1.0129999999999999</v>
      </c>
      <c r="N101">
        <v>0.61509999999999998</v>
      </c>
      <c r="O101">
        <v>0.36580000000000001</v>
      </c>
      <c r="P101">
        <v>1.4916</v>
      </c>
      <c r="Q101">
        <v>0.53680000000000005</v>
      </c>
      <c r="R101">
        <v>3.0005000000000002</v>
      </c>
      <c r="S101">
        <v>2.9872999999999998</v>
      </c>
    </row>
    <row r="102" spans="1:19" x14ac:dyDescent="0.25">
      <c r="A102" s="27">
        <v>44935</v>
      </c>
      <c r="B102">
        <v>8.9314</v>
      </c>
      <c r="C102">
        <v>12.4983</v>
      </c>
      <c r="D102">
        <v>0.7288</v>
      </c>
      <c r="E102">
        <v>0</v>
      </c>
      <c r="F102">
        <v>2.1288999999999998</v>
      </c>
      <c r="G102">
        <v>0</v>
      </c>
      <c r="H102">
        <v>0.22639999999999999</v>
      </c>
      <c r="I102">
        <v>0.35049999999999998</v>
      </c>
      <c r="J102">
        <v>0.65410000000000001</v>
      </c>
      <c r="K102">
        <v>0.20799999999999999</v>
      </c>
      <c r="L102">
        <v>0.3609</v>
      </c>
      <c r="M102">
        <v>7.6917999999999997</v>
      </c>
      <c r="N102">
        <v>0.64739999999999998</v>
      </c>
      <c r="O102">
        <v>0.36249999999999999</v>
      </c>
      <c r="P102">
        <v>1.4317</v>
      </c>
      <c r="Q102">
        <v>0.74819999999999998</v>
      </c>
      <c r="R102">
        <v>2.4068999999999998</v>
      </c>
      <c r="S102">
        <v>2.4001000000000001</v>
      </c>
    </row>
    <row r="103" spans="1:19" x14ac:dyDescent="0.25">
      <c r="A103" s="27">
        <v>44936</v>
      </c>
      <c r="B103">
        <v>7.5648999999999997</v>
      </c>
      <c r="C103">
        <v>9.7530999999999999</v>
      </c>
      <c r="D103">
        <v>0.60160000000000002</v>
      </c>
      <c r="E103">
        <v>0</v>
      </c>
      <c r="F103">
        <v>2.0044</v>
      </c>
      <c r="G103">
        <v>0</v>
      </c>
      <c r="H103">
        <v>0.25990000000000002</v>
      </c>
      <c r="I103">
        <v>0.46489999999999998</v>
      </c>
      <c r="J103">
        <v>0.68189999999999995</v>
      </c>
      <c r="K103">
        <v>0.1153</v>
      </c>
      <c r="L103">
        <v>0.30009999999999998</v>
      </c>
      <c r="M103">
        <v>6.9534000000000002</v>
      </c>
      <c r="N103">
        <v>0.5454</v>
      </c>
      <c r="O103">
        <v>0.36149999999999999</v>
      </c>
      <c r="P103">
        <v>0.87819999999999998</v>
      </c>
      <c r="Q103">
        <v>0.66120000000000001</v>
      </c>
      <c r="R103">
        <v>1.1960999999999999</v>
      </c>
      <c r="S103">
        <v>1.1943999999999999</v>
      </c>
    </row>
    <row r="104" spans="1:19" x14ac:dyDescent="0.25">
      <c r="A104" s="27">
        <v>44937</v>
      </c>
      <c r="B104">
        <v>9.1158000000000001</v>
      </c>
      <c r="C104">
        <v>11.457100000000001</v>
      </c>
      <c r="D104">
        <v>0.64749999999999996</v>
      </c>
      <c r="E104">
        <v>0.877</v>
      </c>
      <c r="F104">
        <v>2.4603000000000002</v>
      </c>
      <c r="G104">
        <v>0</v>
      </c>
      <c r="H104">
        <v>0.18329999999999999</v>
      </c>
      <c r="I104">
        <v>1.7537</v>
      </c>
      <c r="J104">
        <v>0.69220000000000004</v>
      </c>
      <c r="K104">
        <v>7.9299999999999995E-2</v>
      </c>
      <c r="L104">
        <v>0.29420000000000002</v>
      </c>
      <c r="M104">
        <v>9.7370999999999999</v>
      </c>
      <c r="N104">
        <v>0.87150000000000005</v>
      </c>
      <c r="O104">
        <v>0.4889</v>
      </c>
      <c r="P104">
        <v>1.0944</v>
      </c>
      <c r="Q104">
        <v>0.4289</v>
      </c>
      <c r="R104">
        <v>0</v>
      </c>
      <c r="S104">
        <v>0</v>
      </c>
    </row>
    <row r="105" spans="1:19" x14ac:dyDescent="0.25">
      <c r="A105" s="27">
        <v>44938</v>
      </c>
      <c r="B105">
        <v>10.902900000000001</v>
      </c>
      <c r="C105">
        <v>13.639200000000001</v>
      </c>
      <c r="D105">
        <v>0.74199999999999999</v>
      </c>
      <c r="E105">
        <v>0</v>
      </c>
      <c r="F105">
        <v>1.9255</v>
      </c>
      <c r="G105">
        <v>0</v>
      </c>
      <c r="H105">
        <v>0.18079999999999999</v>
      </c>
      <c r="I105">
        <v>0.61860000000000004</v>
      </c>
      <c r="J105">
        <v>0.68279999999999996</v>
      </c>
      <c r="K105">
        <v>7.0699999999999999E-2</v>
      </c>
      <c r="L105">
        <v>0.46029999999999999</v>
      </c>
      <c r="M105">
        <v>13.396000000000001</v>
      </c>
      <c r="N105">
        <v>0.46989999999999998</v>
      </c>
      <c r="O105">
        <v>0.76859999999999995</v>
      </c>
      <c r="P105">
        <v>1.5086999999999999</v>
      </c>
      <c r="Q105">
        <v>0.84509999999999996</v>
      </c>
      <c r="R105">
        <v>1.0699000000000001</v>
      </c>
      <c r="S105">
        <v>1.0697000000000001</v>
      </c>
    </row>
    <row r="106" spans="1:19" x14ac:dyDescent="0.25">
      <c r="A106" s="27">
        <v>44939</v>
      </c>
      <c r="B106">
        <v>3.9586999999999999</v>
      </c>
      <c r="C106">
        <v>6.5109000000000004</v>
      </c>
      <c r="D106">
        <v>0.69040000000000001</v>
      </c>
      <c r="E106">
        <v>0.87609999999999999</v>
      </c>
      <c r="F106">
        <v>1.9823</v>
      </c>
      <c r="G106">
        <v>0</v>
      </c>
      <c r="H106">
        <v>0.17780000000000001</v>
      </c>
      <c r="I106">
        <v>0.12470000000000001</v>
      </c>
      <c r="J106">
        <v>0.7893</v>
      </c>
      <c r="K106">
        <v>0.32050000000000001</v>
      </c>
      <c r="L106">
        <v>0</v>
      </c>
      <c r="M106">
        <v>1.0908</v>
      </c>
      <c r="N106">
        <v>0.55510000000000004</v>
      </c>
      <c r="O106">
        <v>0.2697</v>
      </c>
      <c r="P106">
        <v>1.6739999999999999</v>
      </c>
      <c r="Q106">
        <v>0.80349999999999999</v>
      </c>
      <c r="R106">
        <v>0</v>
      </c>
      <c r="S106">
        <v>0</v>
      </c>
    </row>
    <row r="107" spans="1:19" x14ac:dyDescent="0.25">
      <c r="A107" s="27">
        <v>44940</v>
      </c>
      <c r="B107">
        <v>7.8083</v>
      </c>
      <c r="C107">
        <v>9.9685000000000006</v>
      </c>
      <c r="D107">
        <v>0.69550000000000001</v>
      </c>
      <c r="E107">
        <v>0.93320000000000003</v>
      </c>
      <c r="F107">
        <v>2.1417000000000002</v>
      </c>
      <c r="G107">
        <v>0</v>
      </c>
      <c r="H107">
        <v>0.19409999999999999</v>
      </c>
      <c r="I107">
        <v>0.78180000000000005</v>
      </c>
      <c r="J107">
        <v>0.73580000000000001</v>
      </c>
      <c r="K107">
        <v>5.2499999999999998E-2</v>
      </c>
      <c r="L107">
        <v>0.25169999999999998</v>
      </c>
      <c r="M107">
        <v>7.7942</v>
      </c>
      <c r="N107">
        <v>0.48709999999999998</v>
      </c>
      <c r="O107">
        <v>0.4733</v>
      </c>
      <c r="P107">
        <v>1.4160999999999999</v>
      </c>
      <c r="Q107">
        <v>0.91459999999999997</v>
      </c>
      <c r="R107">
        <v>0</v>
      </c>
      <c r="S107">
        <v>0</v>
      </c>
    </row>
    <row r="108" spans="1:19" x14ac:dyDescent="0.25">
      <c r="A108" s="27">
        <v>44941</v>
      </c>
      <c r="B108">
        <v>9.07</v>
      </c>
      <c r="C108">
        <v>11.601599999999999</v>
      </c>
      <c r="D108">
        <v>0.64090000000000003</v>
      </c>
      <c r="E108">
        <v>0</v>
      </c>
      <c r="F108">
        <v>1.9963</v>
      </c>
      <c r="G108">
        <v>0</v>
      </c>
      <c r="H108">
        <v>0.25430000000000003</v>
      </c>
      <c r="I108">
        <v>1E-4</v>
      </c>
      <c r="J108">
        <v>0.69430000000000003</v>
      </c>
      <c r="K108">
        <v>0.1386</v>
      </c>
      <c r="L108">
        <v>0.38929999999999998</v>
      </c>
      <c r="M108">
        <v>10.443899999999999</v>
      </c>
      <c r="N108">
        <v>0.38159999999999999</v>
      </c>
      <c r="O108">
        <v>0.6331</v>
      </c>
      <c r="P108">
        <v>1.0505</v>
      </c>
      <c r="Q108">
        <v>0.95469999999999999</v>
      </c>
      <c r="R108">
        <v>1.1328</v>
      </c>
      <c r="S108">
        <v>1.1322000000000001</v>
      </c>
    </row>
    <row r="109" spans="1:19" x14ac:dyDescent="0.25">
      <c r="A109" s="27">
        <v>44942</v>
      </c>
      <c r="B109">
        <v>12.6386</v>
      </c>
      <c r="C109">
        <v>15.083600000000001</v>
      </c>
      <c r="D109">
        <v>0.68620000000000003</v>
      </c>
      <c r="E109">
        <v>1.0282</v>
      </c>
      <c r="F109">
        <v>2.1865999999999999</v>
      </c>
      <c r="G109">
        <v>0</v>
      </c>
      <c r="H109">
        <v>0.1956</v>
      </c>
      <c r="I109">
        <v>0.76400000000000001</v>
      </c>
      <c r="J109">
        <v>0.76970000000000005</v>
      </c>
      <c r="K109">
        <v>0.19639999999999999</v>
      </c>
      <c r="L109">
        <v>0.45469999999999999</v>
      </c>
      <c r="M109">
        <v>13.5502</v>
      </c>
      <c r="N109">
        <v>0.72370000000000001</v>
      </c>
      <c r="O109">
        <v>0.78410000000000002</v>
      </c>
      <c r="P109">
        <v>1.427</v>
      </c>
      <c r="Q109">
        <v>1.0589</v>
      </c>
      <c r="R109">
        <v>1.5757000000000001</v>
      </c>
      <c r="S109">
        <v>1.5676000000000001</v>
      </c>
    </row>
    <row r="110" spans="1:19" x14ac:dyDescent="0.25">
      <c r="A110" s="27">
        <v>44943</v>
      </c>
      <c r="B110">
        <v>7.7431000000000001</v>
      </c>
      <c r="C110">
        <v>10.7005</v>
      </c>
      <c r="D110">
        <v>0.63600000000000001</v>
      </c>
      <c r="E110">
        <v>0.80249999999999999</v>
      </c>
      <c r="F110">
        <v>2.3906000000000001</v>
      </c>
      <c r="G110">
        <v>0</v>
      </c>
      <c r="H110">
        <v>0.2374</v>
      </c>
      <c r="I110">
        <v>0.86260000000000003</v>
      </c>
      <c r="J110">
        <v>0.66069999999999995</v>
      </c>
      <c r="K110">
        <v>0.12870000000000001</v>
      </c>
      <c r="L110">
        <v>0.27610000000000001</v>
      </c>
      <c r="M110">
        <v>7.8940000000000001</v>
      </c>
      <c r="N110">
        <v>0.83109999999999995</v>
      </c>
      <c r="O110">
        <v>0.53120000000000001</v>
      </c>
      <c r="P110">
        <v>1.5749</v>
      </c>
      <c r="Q110">
        <v>0.72409999999999997</v>
      </c>
      <c r="R110">
        <v>0</v>
      </c>
      <c r="S110">
        <v>0</v>
      </c>
    </row>
    <row r="111" spans="1:19" x14ac:dyDescent="0.25">
      <c r="A111" s="27">
        <v>44944</v>
      </c>
      <c r="B111">
        <v>4.6363000000000003</v>
      </c>
      <c r="C111">
        <v>7.7220000000000004</v>
      </c>
      <c r="D111">
        <v>0.68700000000000006</v>
      </c>
      <c r="E111">
        <v>0</v>
      </c>
      <c r="F111">
        <v>2.1198999999999999</v>
      </c>
      <c r="G111">
        <v>0</v>
      </c>
      <c r="H111">
        <v>0.33229999999999998</v>
      </c>
      <c r="I111">
        <v>1E-4</v>
      </c>
      <c r="J111">
        <v>0.65600000000000003</v>
      </c>
      <c r="K111">
        <v>0.1946</v>
      </c>
      <c r="L111">
        <v>0.17380000000000001</v>
      </c>
      <c r="M111">
        <v>4.0128000000000004</v>
      </c>
      <c r="N111">
        <v>0.46839999999999998</v>
      </c>
      <c r="O111">
        <v>0.38350000000000001</v>
      </c>
      <c r="P111">
        <v>1.5384</v>
      </c>
      <c r="Q111">
        <v>0.79339999999999999</v>
      </c>
      <c r="R111">
        <v>0</v>
      </c>
      <c r="S111">
        <v>0</v>
      </c>
    </row>
    <row r="112" spans="1:19" x14ac:dyDescent="0.25">
      <c r="A112" s="27">
        <v>44945</v>
      </c>
      <c r="B112">
        <v>9.3638999999999992</v>
      </c>
      <c r="C112">
        <v>11.721299999999999</v>
      </c>
      <c r="D112">
        <v>0.68879999999999997</v>
      </c>
      <c r="E112">
        <v>0.94720000000000004</v>
      </c>
      <c r="F112">
        <v>2.3243</v>
      </c>
      <c r="G112">
        <v>0</v>
      </c>
      <c r="H112">
        <v>0.2087</v>
      </c>
      <c r="I112">
        <v>0.56740000000000002</v>
      </c>
      <c r="J112">
        <v>0.71479999999999999</v>
      </c>
      <c r="K112">
        <v>0.10440000000000001</v>
      </c>
      <c r="L112">
        <v>0.23699999999999999</v>
      </c>
      <c r="M112">
        <v>6.4013</v>
      </c>
      <c r="N112">
        <v>0.66049999999999998</v>
      </c>
      <c r="O112">
        <v>0.72540000000000004</v>
      </c>
      <c r="P112">
        <v>1.4728000000000001</v>
      </c>
      <c r="Q112">
        <v>0.99560000000000004</v>
      </c>
      <c r="R112">
        <v>2.0527000000000002</v>
      </c>
      <c r="S112">
        <v>2.0428999999999999</v>
      </c>
    </row>
    <row r="113" spans="1:19" x14ac:dyDescent="0.25">
      <c r="A113" s="27">
        <v>44946</v>
      </c>
      <c r="B113">
        <v>7.4532999999999996</v>
      </c>
      <c r="C113">
        <v>10.8714</v>
      </c>
      <c r="D113">
        <v>0.63629999999999998</v>
      </c>
      <c r="E113">
        <v>0</v>
      </c>
      <c r="F113">
        <v>2.2099000000000002</v>
      </c>
      <c r="G113">
        <v>0</v>
      </c>
      <c r="H113">
        <v>0.25640000000000002</v>
      </c>
      <c r="I113">
        <v>9.5299999999999996E-2</v>
      </c>
      <c r="J113">
        <v>0.70099999999999996</v>
      </c>
      <c r="K113">
        <v>9.5200000000000007E-2</v>
      </c>
      <c r="L113">
        <v>0.33910000000000001</v>
      </c>
      <c r="M113">
        <v>10.036</v>
      </c>
      <c r="N113">
        <v>0.50900000000000001</v>
      </c>
      <c r="O113">
        <v>0.2797</v>
      </c>
      <c r="P113">
        <v>1.4628000000000001</v>
      </c>
      <c r="Q113">
        <v>0.86639999999999995</v>
      </c>
      <c r="R113">
        <v>0</v>
      </c>
      <c r="S113">
        <v>0</v>
      </c>
    </row>
    <row r="114" spans="1:19" x14ac:dyDescent="0.25">
      <c r="A114" s="27">
        <v>44947</v>
      </c>
      <c r="B114">
        <v>11.6952</v>
      </c>
      <c r="C114">
        <v>14.972300000000001</v>
      </c>
      <c r="D114">
        <v>0.67330000000000001</v>
      </c>
      <c r="E114">
        <v>0</v>
      </c>
      <c r="F114">
        <v>2.0518000000000001</v>
      </c>
      <c r="G114">
        <v>0</v>
      </c>
      <c r="H114">
        <v>0.2104</v>
      </c>
      <c r="I114">
        <v>2.4782000000000002</v>
      </c>
      <c r="J114">
        <v>0.73219999999999996</v>
      </c>
      <c r="K114">
        <v>0.69259999999999999</v>
      </c>
      <c r="L114">
        <v>0.39240000000000003</v>
      </c>
      <c r="M114">
        <v>11.5129</v>
      </c>
      <c r="N114">
        <v>0.59009999999999996</v>
      </c>
      <c r="O114">
        <v>0.95809999999999995</v>
      </c>
      <c r="P114">
        <v>1.3977999999999999</v>
      </c>
      <c r="Q114">
        <v>0.71530000000000005</v>
      </c>
      <c r="R114">
        <v>1.6644000000000001</v>
      </c>
      <c r="S114">
        <v>1.6578999999999999</v>
      </c>
    </row>
    <row r="115" spans="1:19" x14ac:dyDescent="0.25">
      <c r="A115" s="27">
        <v>44948</v>
      </c>
      <c r="B115">
        <v>10.4435</v>
      </c>
      <c r="C115">
        <v>11.9902</v>
      </c>
      <c r="D115">
        <v>0.96919999999999995</v>
      </c>
      <c r="E115">
        <v>0.97989999999999999</v>
      </c>
      <c r="F115">
        <v>2.0444</v>
      </c>
      <c r="G115">
        <v>0</v>
      </c>
      <c r="H115">
        <v>0.35239999999999999</v>
      </c>
      <c r="I115">
        <v>1E-4</v>
      </c>
      <c r="J115">
        <v>0.66120000000000001</v>
      </c>
      <c r="K115">
        <v>7.51E-2</v>
      </c>
      <c r="L115">
        <v>0.48110000000000003</v>
      </c>
      <c r="M115">
        <v>13.056800000000001</v>
      </c>
      <c r="N115">
        <v>0.56610000000000005</v>
      </c>
      <c r="O115">
        <v>0.42420000000000002</v>
      </c>
      <c r="P115">
        <v>1.0562</v>
      </c>
      <c r="Q115">
        <v>0.9849</v>
      </c>
      <c r="R115">
        <v>0</v>
      </c>
      <c r="S115">
        <v>0</v>
      </c>
    </row>
    <row r="116" spans="1:19" x14ac:dyDescent="0.25">
      <c r="A116" s="27">
        <v>44949</v>
      </c>
      <c r="B116">
        <v>11.0076</v>
      </c>
      <c r="C116">
        <v>13.277900000000001</v>
      </c>
      <c r="D116">
        <v>0.86550000000000005</v>
      </c>
      <c r="E116">
        <v>0</v>
      </c>
      <c r="F116">
        <v>1.9438</v>
      </c>
      <c r="G116">
        <v>0</v>
      </c>
      <c r="H116">
        <v>0.40639999999999998</v>
      </c>
      <c r="I116">
        <v>1E-4</v>
      </c>
      <c r="J116">
        <v>0.64939999999999998</v>
      </c>
      <c r="K116">
        <v>0.1918</v>
      </c>
      <c r="L116">
        <v>0.53739999999999999</v>
      </c>
      <c r="M116">
        <v>15.6587</v>
      </c>
      <c r="N116">
        <v>0.41610000000000003</v>
      </c>
      <c r="O116">
        <v>0.80720000000000003</v>
      </c>
      <c r="P116">
        <v>1.0449999999999999</v>
      </c>
      <c r="Q116">
        <v>0.85009999999999997</v>
      </c>
      <c r="R116">
        <v>0</v>
      </c>
      <c r="S116">
        <v>0</v>
      </c>
    </row>
    <row r="117" spans="1:19" x14ac:dyDescent="0.25">
      <c r="A117" s="27">
        <v>44950</v>
      </c>
      <c r="B117">
        <v>9.4047999999999998</v>
      </c>
      <c r="C117">
        <v>11.579499999999999</v>
      </c>
      <c r="D117">
        <v>0.81130000000000002</v>
      </c>
      <c r="E117">
        <v>0.8125</v>
      </c>
      <c r="F117">
        <v>2.3250000000000002</v>
      </c>
      <c r="G117">
        <v>0</v>
      </c>
      <c r="H117">
        <v>0.20669999999999999</v>
      </c>
      <c r="I117">
        <v>0.79930000000000001</v>
      </c>
      <c r="J117">
        <v>0.56910000000000005</v>
      </c>
      <c r="K117">
        <v>0.25790000000000002</v>
      </c>
      <c r="L117">
        <v>0.3891</v>
      </c>
      <c r="M117">
        <v>10.9413</v>
      </c>
      <c r="N117">
        <v>0.54159999999999997</v>
      </c>
      <c r="O117">
        <v>0.6895</v>
      </c>
      <c r="P117">
        <v>0.93469999999999998</v>
      </c>
      <c r="Q117">
        <v>0.96279999999999999</v>
      </c>
      <c r="R117">
        <v>0</v>
      </c>
      <c r="S117">
        <v>0</v>
      </c>
    </row>
    <row r="118" spans="1:19" x14ac:dyDescent="0.25">
      <c r="A118" s="27">
        <v>44951</v>
      </c>
      <c r="B118">
        <v>8.2763000000000009</v>
      </c>
      <c r="C118">
        <v>11.670400000000001</v>
      </c>
      <c r="D118">
        <v>0.85840000000000005</v>
      </c>
      <c r="E118">
        <v>0</v>
      </c>
      <c r="F118">
        <v>2.1141999999999999</v>
      </c>
      <c r="G118">
        <v>0</v>
      </c>
      <c r="H118">
        <v>0.29299999999999998</v>
      </c>
      <c r="I118">
        <v>1E-4</v>
      </c>
      <c r="J118">
        <v>0.64170000000000005</v>
      </c>
      <c r="K118">
        <v>0.1012</v>
      </c>
      <c r="L118">
        <v>0.38850000000000001</v>
      </c>
      <c r="M118">
        <v>10.974299999999999</v>
      </c>
      <c r="N118">
        <v>0.36499999999999999</v>
      </c>
      <c r="O118">
        <v>0.51429999999999998</v>
      </c>
      <c r="P118">
        <v>1.9710000000000001</v>
      </c>
      <c r="Q118">
        <v>0.87470000000000003</v>
      </c>
      <c r="R118">
        <v>0</v>
      </c>
      <c r="S118">
        <v>0</v>
      </c>
    </row>
    <row r="119" spans="1:19" x14ac:dyDescent="0.25">
      <c r="A119" s="27">
        <v>44952</v>
      </c>
      <c r="B119">
        <v>7.6904000000000003</v>
      </c>
      <c r="C119">
        <v>9.6372</v>
      </c>
      <c r="D119">
        <v>0.83499999999999996</v>
      </c>
      <c r="E119">
        <v>0.83169999999999999</v>
      </c>
      <c r="F119">
        <v>1.9798</v>
      </c>
      <c r="G119">
        <v>0</v>
      </c>
      <c r="H119">
        <v>0.2676</v>
      </c>
      <c r="I119">
        <v>6.83E-2</v>
      </c>
      <c r="J119">
        <v>0.64119999999999999</v>
      </c>
      <c r="K119">
        <v>0.13600000000000001</v>
      </c>
      <c r="L119">
        <v>0.40699999999999997</v>
      </c>
      <c r="M119">
        <v>7.8232999999999997</v>
      </c>
      <c r="N119">
        <v>0.59099999999999997</v>
      </c>
      <c r="O119">
        <v>0.60819999999999996</v>
      </c>
      <c r="P119">
        <v>1.1142000000000001</v>
      </c>
      <c r="Q119">
        <v>1.218</v>
      </c>
      <c r="R119">
        <v>0</v>
      </c>
      <c r="S119">
        <v>0</v>
      </c>
    </row>
    <row r="120" spans="1:19" x14ac:dyDescent="0.25">
      <c r="A120" s="27">
        <v>44953</v>
      </c>
      <c r="B120">
        <v>11.9838</v>
      </c>
      <c r="C120">
        <v>13.950100000000001</v>
      </c>
      <c r="D120">
        <v>0.88090000000000002</v>
      </c>
      <c r="E120">
        <v>0.79169999999999996</v>
      </c>
      <c r="F120">
        <v>2.1665999999999999</v>
      </c>
      <c r="G120">
        <v>0</v>
      </c>
      <c r="H120">
        <v>0.3639</v>
      </c>
      <c r="I120">
        <v>0.1011</v>
      </c>
      <c r="J120">
        <v>0.71330000000000005</v>
      </c>
      <c r="K120">
        <v>0.12130000000000001</v>
      </c>
      <c r="L120">
        <v>0.2722</v>
      </c>
      <c r="M120">
        <v>7.9215</v>
      </c>
      <c r="N120">
        <v>0.54049999999999998</v>
      </c>
      <c r="O120">
        <v>0.71830000000000005</v>
      </c>
      <c r="P120">
        <v>1.2531000000000001</v>
      </c>
      <c r="Q120">
        <v>1.0415000000000001</v>
      </c>
      <c r="R120">
        <v>4.0091999999999999</v>
      </c>
      <c r="S120">
        <v>3.9931999999999999</v>
      </c>
    </row>
    <row r="121" spans="1:19" x14ac:dyDescent="0.25">
      <c r="A121" s="27">
        <v>44954</v>
      </c>
      <c r="B121">
        <v>7.2918000000000003</v>
      </c>
      <c r="C121">
        <v>9.1875</v>
      </c>
      <c r="D121">
        <v>0.87039999999999995</v>
      </c>
      <c r="E121">
        <v>0.8528</v>
      </c>
      <c r="F121">
        <v>2.0108000000000001</v>
      </c>
      <c r="G121">
        <v>0</v>
      </c>
      <c r="H121">
        <v>0.36899999999999999</v>
      </c>
      <c r="I121">
        <v>0.33950000000000002</v>
      </c>
      <c r="J121">
        <v>0.68789999999999996</v>
      </c>
      <c r="K121">
        <v>0.2306</v>
      </c>
      <c r="L121">
        <v>0.28520000000000001</v>
      </c>
      <c r="M121">
        <v>7.0867000000000004</v>
      </c>
      <c r="N121">
        <v>0.53410000000000002</v>
      </c>
      <c r="O121">
        <v>0.2571</v>
      </c>
      <c r="P121">
        <v>1.2315</v>
      </c>
      <c r="Q121">
        <v>0.74939999999999996</v>
      </c>
      <c r="R121">
        <v>0</v>
      </c>
      <c r="S121">
        <v>0</v>
      </c>
    </row>
    <row r="122" spans="1:19" x14ac:dyDescent="0.25">
      <c r="A122" s="27">
        <v>44955</v>
      </c>
      <c r="B122">
        <v>8.3688000000000002</v>
      </c>
      <c r="C122">
        <v>10.510999999999999</v>
      </c>
      <c r="D122">
        <v>0.86880000000000002</v>
      </c>
      <c r="E122">
        <v>0.83640000000000003</v>
      </c>
      <c r="F122">
        <v>2.3466999999999998</v>
      </c>
      <c r="G122">
        <v>0</v>
      </c>
      <c r="H122">
        <v>0.20200000000000001</v>
      </c>
      <c r="I122">
        <v>1.0087999999999999</v>
      </c>
      <c r="J122">
        <v>0.74560000000000004</v>
      </c>
      <c r="K122">
        <v>0.28560000000000002</v>
      </c>
      <c r="L122">
        <v>0.30590000000000001</v>
      </c>
      <c r="M122">
        <v>7.5330000000000004</v>
      </c>
      <c r="N122">
        <v>0.71519999999999995</v>
      </c>
      <c r="O122">
        <v>0.92849999999999999</v>
      </c>
      <c r="P122">
        <v>1.3072999999999999</v>
      </c>
      <c r="Q122">
        <v>0.77929999999999999</v>
      </c>
      <c r="R122">
        <v>0</v>
      </c>
      <c r="S122">
        <v>0</v>
      </c>
    </row>
    <row r="123" spans="1:19" x14ac:dyDescent="0.25">
      <c r="A123" s="27">
        <v>44956</v>
      </c>
      <c r="B123">
        <v>5.9813999999999998</v>
      </c>
      <c r="C123">
        <v>8.6926000000000005</v>
      </c>
      <c r="D123">
        <v>0.91900000000000004</v>
      </c>
      <c r="E123">
        <v>0</v>
      </c>
      <c r="F123">
        <v>2.0106000000000002</v>
      </c>
      <c r="G123">
        <v>0</v>
      </c>
      <c r="H123">
        <v>0.2515</v>
      </c>
      <c r="I123">
        <v>0.25069999999999998</v>
      </c>
      <c r="J123">
        <v>0.74329999999999996</v>
      </c>
      <c r="K123">
        <v>0.1429</v>
      </c>
      <c r="L123">
        <v>0.24579999999999999</v>
      </c>
      <c r="M123">
        <v>5.8654999999999999</v>
      </c>
      <c r="N123">
        <v>0.5</v>
      </c>
      <c r="O123">
        <v>0.46300000000000002</v>
      </c>
      <c r="P123">
        <v>1.7938000000000001</v>
      </c>
      <c r="Q123">
        <v>0.58640000000000003</v>
      </c>
      <c r="R123">
        <v>0</v>
      </c>
      <c r="S123">
        <v>0</v>
      </c>
    </row>
    <row r="124" spans="1:19" x14ac:dyDescent="0.25">
      <c r="A124" s="27">
        <v>44957</v>
      </c>
      <c r="B124">
        <v>8.1061999999999994</v>
      </c>
      <c r="C124">
        <v>10.3437</v>
      </c>
      <c r="D124">
        <v>0.88600000000000001</v>
      </c>
      <c r="E124">
        <v>0.95309999999999995</v>
      </c>
      <c r="F124">
        <v>2.5752000000000002</v>
      </c>
      <c r="G124">
        <v>0</v>
      </c>
      <c r="H124">
        <v>0.45440000000000003</v>
      </c>
      <c r="I124">
        <v>0.40079999999999999</v>
      </c>
      <c r="J124">
        <v>0.74339999999999995</v>
      </c>
      <c r="K124">
        <v>0.19620000000000001</v>
      </c>
      <c r="L124">
        <v>0.2442</v>
      </c>
      <c r="M124">
        <v>7.3483999999999998</v>
      </c>
      <c r="N124">
        <v>0.64770000000000005</v>
      </c>
      <c r="O124">
        <v>0.68859999999999999</v>
      </c>
      <c r="P124">
        <v>0.95140000000000002</v>
      </c>
      <c r="Q124">
        <v>1.381</v>
      </c>
      <c r="R124">
        <v>0</v>
      </c>
      <c r="S124">
        <v>0</v>
      </c>
    </row>
    <row r="125" spans="1:19" x14ac:dyDescent="0.25">
      <c r="A125" s="27">
        <v>44958</v>
      </c>
      <c r="B125">
        <v>12.0617</v>
      </c>
      <c r="C125">
        <v>15.2639</v>
      </c>
      <c r="D125">
        <v>0.90649999999999997</v>
      </c>
      <c r="E125">
        <v>0</v>
      </c>
      <c r="F125">
        <v>2.1334</v>
      </c>
      <c r="G125">
        <v>0</v>
      </c>
      <c r="H125">
        <v>0.24709999999999999</v>
      </c>
      <c r="I125">
        <v>0.42970000000000003</v>
      </c>
      <c r="J125">
        <v>0.69410000000000005</v>
      </c>
      <c r="K125">
        <v>0.21099999999999999</v>
      </c>
      <c r="L125">
        <v>0.36049999999999999</v>
      </c>
      <c r="M125">
        <v>12.184699999999999</v>
      </c>
      <c r="N125">
        <v>0.62480000000000002</v>
      </c>
      <c r="O125">
        <v>0.54339999999999999</v>
      </c>
      <c r="P125">
        <v>1.6243000000000001</v>
      </c>
      <c r="Q125">
        <v>0.68589999999999995</v>
      </c>
      <c r="R125">
        <v>2.9306999999999999</v>
      </c>
      <c r="S125">
        <v>2.9108000000000001</v>
      </c>
    </row>
    <row r="126" spans="1:19" x14ac:dyDescent="0.25">
      <c r="A126" s="27">
        <v>44959</v>
      </c>
      <c r="B126">
        <v>10.9415</v>
      </c>
      <c r="C126">
        <v>13.124700000000001</v>
      </c>
      <c r="D126">
        <v>0.8861</v>
      </c>
      <c r="E126">
        <v>0.89959999999999996</v>
      </c>
      <c r="F126">
        <v>2.2631000000000001</v>
      </c>
      <c r="G126">
        <v>0</v>
      </c>
      <c r="H126">
        <v>0.51890000000000003</v>
      </c>
      <c r="I126">
        <v>1.482</v>
      </c>
      <c r="J126">
        <v>0.69279999999999997</v>
      </c>
      <c r="K126">
        <v>0.19139999999999999</v>
      </c>
      <c r="L126">
        <v>0.41820000000000002</v>
      </c>
      <c r="M126">
        <v>12.2814</v>
      </c>
      <c r="N126">
        <v>0.96630000000000005</v>
      </c>
      <c r="O126">
        <v>0.58950000000000002</v>
      </c>
      <c r="P126">
        <v>1.2970999999999999</v>
      </c>
      <c r="Q126">
        <v>0.65010000000000001</v>
      </c>
      <c r="R126">
        <v>0</v>
      </c>
      <c r="S126">
        <v>0</v>
      </c>
    </row>
    <row r="127" spans="1:19" x14ac:dyDescent="0.25">
      <c r="A127" s="27">
        <v>44960</v>
      </c>
      <c r="B127">
        <v>10.093</v>
      </c>
      <c r="C127">
        <v>12.0046</v>
      </c>
      <c r="D127">
        <v>0.85640000000000005</v>
      </c>
      <c r="E127">
        <v>0.99670000000000003</v>
      </c>
      <c r="F127">
        <v>2.2275</v>
      </c>
      <c r="G127">
        <v>0</v>
      </c>
      <c r="H127">
        <v>0.33439999999999998</v>
      </c>
      <c r="I127">
        <v>0.86450000000000005</v>
      </c>
      <c r="J127">
        <v>0.64190000000000003</v>
      </c>
      <c r="K127">
        <v>0.13420000000000001</v>
      </c>
      <c r="L127">
        <v>0.32869999999999999</v>
      </c>
      <c r="M127">
        <v>11.755699999999999</v>
      </c>
      <c r="N127">
        <v>0.41710000000000003</v>
      </c>
      <c r="O127">
        <v>0.49709999999999999</v>
      </c>
      <c r="P127">
        <v>1.1971000000000001</v>
      </c>
      <c r="Q127">
        <v>0.84119999999999995</v>
      </c>
      <c r="R127">
        <v>0</v>
      </c>
      <c r="S127">
        <v>0</v>
      </c>
    </row>
    <row r="128" spans="1:19" x14ac:dyDescent="0.25">
      <c r="A128" s="27">
        <v>44961</v>
      </c>
      <c r="B128">
        <v>18.9068</v>
      </c>
      <c r="C128">
        <v>21.813300000000002</v>
      </c>
      <c r="D128">
        <v>0.36499999999999999</v>
      </c>
      <c r="E128">
        <v>0.97240000000000004</v>
      </c>
      <c r="F128">
        <v>1.9347000000000001</v>
      </c>
      <c r="G128">
        <v>0</v>
      </c>
      <c r="H128">
        <v>0.41799999999999998</v>
      </c>
      <c r="I128">
        <v>0.62549999999999994</v>
      </c>
      <c r="J128">
        <v>0.68740000000000001</v>
      </c>
      <c r="K128">
        <v>0.14460000000000001</v>
      </c>
      <c r="L128">
        <v>0.95199999999999996</v>
      </c>
      <c r="M128">
        <v>30.067799999999998</v>
      </c>
      <c r="N128">
        <v>0.56740000000000002</v>
      </c>
      <c r="O128">
        <v>0.76959999999999995</v>
      </c>
      <c r="P128">
        <v>1.1892</v>
      </c>
      <c r="Q128">
        <v>1.0731999999999999</v>
      </c>
      <c r="R128">
        <v>0</v>
      </c>
      <c r="S128">
        <v>0</v>
      </c>
    </row>
    <row r="129" spans="1:19" x14ac:dyDescent="0.25">
      <c r="A129" s="27">
        <v>44962</v>
      </c>
      <c r="B129">
        <v>11.2552</v>
      </c>
      <c r="C129">
        <v>14.283300000000001</v>
      </c>
      <c r="D129">
        <v>0.27429999999999999</v>
      </c>
      <c r="E129">
        <v>0</v>
      </c>
      <c r="F129">
        <v>2.0762999999999998</v>
      </c>
      <c r="G129">
        <v>0</v>
      </c>
      <c r="H129">
        <v>0.28070000000000001</v>
      </c>
      <c r="I129">
        <v>6.9999999999999999E-4</v>
      </c>
      <c r="J129">
        <v>0.65429999999999999</v>
      </c>
      <c r="K129">
        <v>0.24479999999999999</v>
      </c>
      <c r="L129">
        <v>0.46800000000000003</v>
      </c>
      <c r="M129">
        <v>11.802</v>
      </c>
      <c r="N129">
        <v>0.57840000000000003</v>
      </c>
      <c r="O129">
        <v>0.27279999999999999</v>
      </c>
      <c r="P129">
        <v>0.80349999999999999</v>
      </c>
      <c r="Q129">
        <v>0.57299999999999995</v>
      </c>
      <c r="R129">
        <v>3.3473999999999999</v>
      </c>
      <c r="S129">
        <v>3.331</v>
      </c>
    </row>
    <row r="130" spans="1:19" x14ac:dyDescent="0.25">
      <c r="A130" s="27">
        <v>44963</v>
      </c>
      <c r="B130">
        <v>7.3708999999999998</v>
      </c>
      <c r="C130">
        <v>9.5798000000000005</v>
      </c>
      <c r="D130">
        <v>0.30259999999999998</v>
      </c>
      <c r="E130">
        <v>0.8427</v>
      </c>
      <c r="F130">
        <v>2.0878999999999999</v>
      </c>
      <c r="G130">
        <v>0</v>
      </c>
      <c r="H130">
        <v>0.25480000000000003</v>
      </c>
      <c r="I130">
        <v>1E-4</v>
      </c>
      <c r="J130">
        <v>0.64749999999999996</v>
      </c>
      <c r="K130">
        <v>0.2041</v>
      </c>
      <c r="L130">
        <v>0.42830000000000001</v>
      </c>
      <c r="M130">
        <v>8.5101999999999993</v>
      </c>
      <c r="N130">
        <v>0.50949999999999995</v>
      </c>
      <c r="O130">
        <v>0.46700000000000003</v>
      </c>
      <c r="P130">
        <v>1.1017999999999999</v>
      </c>
      <c r="Q130">
        <v>0.54279999999999995</v>
      </c>
      <c r="R130">
        <v>0</v>
      </c>
      <c r="S130">
        <v>0</v>
      </c>
    </row>
    <row r="131" spans="1:19" x14ac:dyDescent="0.25">
      <c r="A131" s="27">
        <v>44964</v>
      </c>
      <c r="B131">
        <v>8.3082999999999991</v>
      </c>
      <c r="C131">
        <v>10.7949</v>
      </c>
      <c r="D131">
        <v>0.2959</v>
      </c>
      <c r="E131">
        <v>0.94299999999999995</v>
      </c>
      <c r="F131">
        <v>2.2341000000000002</v>
      </c>
      <c r="G131">
        <v>0</v>
      </c>
      <c r="H131">
        <v>0.25519999999999998</v>
      </c>
      <c r="I131">
        <v>1.0142</v>
      </c>
      <c r="J131">
        <v>0.7802</v>
      </c>
      <c r="K131">
        <v>0.16300000000000001</v>
      </c>
      <c r="L131">
        <v>0.33239999999999997</v>
      </c>
      <c r="M131">
        <v>9.0983999999999998</v>
      </c>
      <c r="N131">
        <v>0.73509999999999998</v>
      </c>
      <c r="O131">
        <v>0.38879999999999998</v>
      </c>
      <c r="P131">
        <v>1.048</v>
      </c>
      <c r="Q131">
        <v>0.82599999999999996</v>
      </c>
      <c r="R131">
        <v>0</v>
      </c>
      <c r="S131">
        <v>0</v>
      </c>
    </row>
    <row r="132" spans="1:19" x14ac:dyDescent="0.25">
      <c r="A132" s="27">
        <v>44965</v>
      </c>
      <c r="B132">
        <v>5.9429999999999996</v>
      </c>
      <c r="C132">
        <v>9.3176000000000005</v>
      </c>
      <c r="D132">
        <v>0.21310000000000001</v>
      </c>
      <c r="E132">
        <v>0</v>
      </c>
      <c r="F132">
        <v>2.0211999999999999</v>
      </c>
      <c r="G132">
        <v>0</v>
      </c>
      <c r="H132">
        <v>0.27329999999999999</v>
      </c>
      <c r="I132">
        <v>1E-4</v>
      </c>
      <c r="J132">
        <v>0.65269999999999995</v>
      </c>
      <c r="K132">
        <v>0.16109999999999999</v>
      </c>
      <c r="L132">
        <v>0.44169999999999998</v>
      </c>
      <c r="M132">
        <v>7.6386000000000003</v>
      </c>
      <c r="N132">
        <v>0.48209999999999997</v>
      </c>
      <c r="O132">
        <v>0.36759999999999998</v>
      </c>
      <c r="P132">
        <v>1.3310999999999999</v>
      </c>
      <c r="Q132">
        <v>0.75</v>
      </c>
      <c r="R132">
        <v>0</v>
      </c>
      <c r="S132">
        <v>0</v>
      </c>
    </row>
    <row r="133" spans="1:19" x14ac:dyDescent="0.25">
      <c r="A133" s="27">
        <v>44966</v>
      </c>
      <c r="B133">
        <v>7.2545999999999999</v>
      </c>
      <c r="C133">
        <v>9.9311000000000007</v>
      </c>
      <c r="D133">
        <v>0.3342</v>
      </c>
      <c r="E133">
        <v>0.93989999999999996</v>
      </c>
      <c r="F133">
        <v>2.2218</v>
      </c>
      <c r="G133">
        <v>0</v>
      </c>
      <c r="H133">
        <v>0.25869999999999999</v>
      </c>
      <c r="I133">
        <v>0.65069999999999995</v>
      </c>
      <c r="J133">
        <v>0.74839999999999995</v>
      </c>
      <c r="K133">
        <v>0.109</v>
      </c>
      <c r="L133">
        <v>0.27750000000000002</v>
      </c>
      <c r="M133">
        <v>6.9668000000000001</v>
      </c>
      <c r="N133">
        <v>0.55920000000000003</v>
      </c>
      <c r="O133">
        <v>0.6341</v>
      </c>
      <c r="P133">
        <v>1.5096000000000001</v>
      </c>
      <c r="Q133">
        <v>1.0167999999999999</v>
      </c>
      <c r="R133">
        <v>0</v>
      </c>
      <c r="S133">
        <v>0</v>
      </c>
    </row>
    <row r="134" spans="1:19" x14ac:dyDescent="0.25">
      <c r="A134" s="27">
        <v>44967</v>
      </c>
      <c r="B134">
        <v>5.9050000000000002</v>
      </c>
      <c r="C134">
        <v>9.7034000000000002</v>
      </c>
      <c r="D134">
        <v>0.2394</v>
      </c>
      <c r="E134">
        <v>0</v>
      </c>
      <c r="F134">
        <v>2.2239</v>
      </c>
      <c r="G134">
        <v>0</v>
      </c>
      <c r="H134">
        <v>0.24160000000000001</v>
      </c>
      <c r="I134">
        <v>1E-4</v>
      </c>
      <c r="J134">
        <v>0.69779999999999998</v>
      </c>
      <c r="K134">
        <v>0.24390000000000001</v>
      </c>
      <c r="L134">
        <v>0.2346</v>
      </c>
      <c r="M134">
        <v>4.6607000000000003</v>
      </c>
      <c r="N134">
        <v>0.49690000000000001</v>
      </c>
      <c r="O134">
        <v>0.27610000000000001</v>
      </c>
      <c r="P134">
        <v>1.296</v>
      </c>
      <c r="Q134">
        <v>0.81489999999999996</v>
      </c>
      <c r="R134">
        <v>1.5427</v>
      </c>
      <c r="S134">
        <v>1.5384</v>
      </c>
    </row>
    <row r="135" spans="1:19" x14ac:dyDescent="0.25">
      <c r="A135" s="27">
        <v>44968</v>
      </c>
      <c r="B135">
        <v>3.2315999999999998</v>
      </c>
      <c r="C135">
        <v>6.5270000000000001</v>
      </c>
      <c r="D135">
        <v>0.20710000000000001</v>
      </c>
      <c r="E135">
        <v>0</v>
      </c>
      <c r="F135">
        <v>2.3252999999999999</v>
      </c>
      <c r="G135">
        <v>0</v>
      </c>
      <c r="H135">
        <v>0.26550000000000001</v>
      </c>
      <c r="I135">
        <v>0.3397</v>
      </c>
      <c r="J135">
        <v>0.65300000000000002</v>
      </c>
      <c r="K135">
        <v>0.21920000000000001</v>
      </c>
      <c r="L135">
        <v>0</v>
      </c>
      <c r="M135">
        <v>1.1031</v>
      </c>
      <c r="N135">
        <v>0.40770000000000001</v>
      </c>
      <c r="O135">
        <v>0.83689999999999998</v>
      </c>
      <c r="P135">
        <v>1.3053999999999999</v>
      </c>
      <c r="Q135">
        <v>0.96040000000000003</v>
      </c>
      <c r="R135">
        <v>0</v>
      </c>
      <c r="S135">
        <v>0</v>
      </c>
    </row>
    <row r="136" spans="1:19" x14ac:dyDescent="0.25">
      <c r="A136" s="27">
        <v>44969</v>
      </c>
      <c r="B136">
        <v>5.1765999999999996</v>
      </c>
      <c r="C136">
        <v>7.5202</v>
      </c>
      <c r="D136">
        <v>0.32619999999999999</v>
      </c>
      <c r="E136">
        <v>0.84650000000000003</v>
      </c>
      <c r="F136">
        <v>2.1913</v>
      </c>
      <c r="G136">
        <v>0</v>
      </c>
      <c r="H136">
        <v>0.18090000000000001</v>
      </c>
      <c r="I136">
        <v>1E-4</v>
      </c>
      <c r="J136">
        <v>0.65</v>
      </c>
      <c r="K136">
        <v>0.15359999999999999</v>
      </c>
      <c r="L136">
        <v>0</v>
      </c>
      <c r="M136">
        <v>1.0923</v>
      </c>
      <c r="N136">
        <v>0.5776</v>
      </c>
      <c r="O136">
        <v>0.36720000000000003</v>
      </c>
      <c r="P136">
        <v>1.1223000000000001</v>
      </c>
      <c r="Q136">
        <v>0.56179999999999997</v>
      </c>
      <c r="R136">
        <v>1.7056</v>
      </c>
      <c r="S136">
        <v>1.7009000000000001</v>
      </c>
    </row>
    <row r="137" spans="1:19" x14ac:dyDescent="0.25">
      <c r="A137" s="27">
        <v>44970</v>
      </c>
      <c r="B137">
        <v>6.2801</v>
      </c>
      <c r="C137">
        <v>10.2699</v>
      </c>
      <c r="D137">
        <v>0.30070000000000002</v>
      </c>
      <c r="E137">
        <v>0</v>
      </c>
      <c r="F137">
        <v>2.2847</v>
      </c>
      <c r="G137">
        <v>0</v>
      </c>
      <c r="H137">
        <v>0.25390000000000001</v>
      </c>
      <c r="I137">
        <v>0.2389</v>
      </c>
      <c r="J137">
        <v>0.6875</v>
      </c>
      <c r="K137">
        <v>0.14480000000000001</v>
      </c>
      <c r="L137">
        <v>0.3841</v>
      </c>
      <c r="M137">
        <v>7.3891999999999998</v>
      </c>
      <c r="N137">
        <v>0.61799999999999999</v>
      </c>
      <c r="O137">
        <v>0.63980000000000004</v>
      </c>
      <c r="P137">
        <v>1.7405999999999999</v>
      </c>
      <c r="Q137">
        <v>0.92420000000000002</v>
      </c>
      <c r="R137">
        <v>0</v>
      </c>
      <c r="S137">
        <v>0</v>
      </c>
    </row>
    <row r="138" spans="1:19" x14ac:dyDescent="0.25">
      <c r="A138" s="27">
        <v>44971</v>
      </c>
      <c r="B138">
        <v>7.1285999999999996</v>
      </c>
      <c r="C138">
        <v>10.358000000000001</v>
      </c>
      <c r="D138">
        <v>0.33229999999999998</v>
      </c>
      <c r="E138">
        <v>0</v>
      </c>
      <c r="F138">
        <v>1.9964999999999999</v>
      </c>
      <c r="G138">
        <v>0</v>
      </c>
      <c r="H138">
        <v>0.25430000000000003</v>
      </c>
      <c r="I138">
        <v>1E-4</v>
      </c>
      <c r="J138">
        <v>0.65100000000000002</v>
      </c>
      <c r="K138">
        <v>0.17480000000000001</v>
      </c>
      <c r="L138">
        <v>0.35859999999999997</v>
      </c>
      <c r="M138">
        <v>6.1825999999999999</v>
      </c>
      <c r="N138">
        <v>0.5353</v>
      </c>
      <c r="O138">
        <v>0.41710000000000003</v>
      </c>
      <c r="P138">
        <v>1.2918000000000001</v>
      </c>
      <c r="Q138">
        <v>0.65049999999999997</v>
      </c>
      <c r="R138">
        <v>1.7727999999999999</v>
      </c>
      <c r="S138">
        <v>1.7661</v>
      </c>
    </row>
    <row r="139" spans="1:19" x14ac:dyDescent="0.25">
      <c r="A139" s="27">
        <v>44972</v>
      </c>
      <c r="B139">
        <v>8.2241</v>
      </c>
      <c r="C139">
        <v>11.037800000000001</v>
      </c>
      <c r="D139">
        <v>0.47510000000000002</v>
      </c>
      <c r="E139">
        <v>0.84289999999999998</v>
      </c>
      <c r="F139">
        <v>2.1819999999999999</v>
      </c>
      <c r="G139">
        <v>0</v>
      </c>
      <c r="H139">
        <v>0.39829999999999999</v>
      </c>
      <c r="I139">
        <v>1E-4</v>
      </c>
      <c r="J139">
        <v>0.64170000000000005</v>
      </c>
      <c r="K139">
        <v>0.33040000000000003</v>
      </c>
      <c r="L139">
        <v>0.27379999999999999</v>
      </c>
      <c r="M139">
        <v>5.6224999999999996</v>
      </c>
      <c r="N139">
        <v>0.3846</v>
      </c>
      <c r="O139">
        <v>0.34710000000000002</v>
      </c>
      <c r="P139">
        <v>1.4235</v>
      </c>
      <c r="Q139">
        <v>1.1044</v>
      </c>
      <c r="R139">
        <v>2.1456</v>
      </c>
      <c r="S139">
        <v>2.1305999999999998</v>
      </c>
    </row>
    <row r="140" spans="1:19" x14ac:dyDescent="0.25">
      <c r="A140" s="27">
        <v>44973</v>
      </c>
      <c r="B140">
        <v>4.3574000000000002</v>
      </c>
      <c r="C140">
        <v>7.4505999999999997</v>
      </c>
      <c r="D140">
        <v>0.52070000000000005</v>
      </c>
      <c r="E140">
        <v>0.92500000000000004</v>
      </c>
      <c r="F140">
        <v>2.2444000000000002</v>
      </c>
      <c r="G140">
        <v>0</v>
      </c>
      <c r="H140">
        <v>0.249</v>
      </c>
      <c r="I140">
        <v>0.6885</v>
      </c>
      <c r="J140">
        <v>0.70179999999999998</v>
      </c>
      <c r="K140">
        <v>0.46139999999999998</v>
      </c>
      <c r="L140">
        <v>0</v>
      </c>
      <c r="M140">
        <v>1.0912999999999999</v>
      </c>
      <c r="N140">
        <v>0.5514</v>
      </c>
      <c r="O140">
        <v>0.50019999999999998</v>
      </c>
      <c r="P140">
        <v>1.8223</v>
      </c>
      <c r="Q140">
        <v>0.83530000000000004</v>
      </c>
      <c r="R140">
        <v>0</v>
      </c>
      <c r="S140">
        <v>0</v>
      </c>
    </row>
    <row r="141" spans="1:19" x14ac:dyDescent="0.25">
      <c r="A141" s="27">
        <v>44974</v>
      </c>
      <c r="B141">
        <v>5.6242999999999999</v>
      </c>
      <c r="C141">
        <v>8.4444999999999997</v>
      </c>
      <c r="D141">
        <v>0.44819999999999999</v>
      </c>
      <c r="E141">
        <v>0</v>
      </c>
      <c r="F141">
        <v>2.0966</v>
      </c>
      <c r="G141">
        <v>0</v>
      </c>
      <c r="H141">
        <v>0.2641</v>
      </c>
      <c r="I141">
        <v>1.1716</v>
      </c>
      <c r="J141">
        <v>0.64529999999999998</v>
      </c>
      <c r="K141">
        <v>0.1835</v>
      </c>
      <c r="L141">
        <v>0</v>
      </c>
      <c r="M141">
        <v>1.0846</v>
      </c>
      <c r="N141">
        <v>0.48060000000000003</v>
      </c>
      <c r="O141">
        <v>1.0270999999999999</v>
      </c>
      <c r="P141">
        <v>1.3589</v>
      </c>
      <c r="Q141">
        <v>1.1031</v>
      </c>
      <c r="R141">
        <v>1.5350999999999999</v>
      </c>
      <c r="S141">
        <v>1.5289999999999999</v>
      </c>
    </row>
    <row r="142" spans="1:19" x14ac:dyDescent="0.25">
      <c r="A142" s="27">
        <v>44975</v>
      </c>
      <c r="B142">
        <v>5.9875999999999996</v>
      </c>
      <c r="C142">
        <v>8.1477000000000004</v>
      </c>
      <c r="D142">
        <v>0.50900000000000001</v>
      </c>
      <c r="E142">
        <v>1.5900000000000001E-2</v>
      </c>
      <c r="F142">
        <v>2.1791999999999998</v>
      </c>
      <c r="G142">
        <v>0</v>
      </c>
      <c r="H142">
        <v>0.2235</v>
      </c>
      <c r="I142">
        <v>1E-4</v>
      </c>
      <c r="J142">
        <v>0.6411</v>
      </c>
      <c r="K142">
        <v>3.4799999999999998E-2</v>
      </c>
      <c r="L142">
        <v>0.24560000000000001</v>
      </c>
      <c r="M142">
        <v>7.6266999999999996</v>
      </c>
      <c r="N142">
        <v>0.3427</v>
      </c>
      <c r="O142">
        <v>0.12759999999999999</v>
      </c>
      <c r="P142">
        <v>0.79120000000000001</v>
      </c>
      <c r="Q142">
        <v>0.34189999999999998</v>
      </c>
      <c r="R142">
        <v>0</v>
      </c>
      <c r="S142">
        <v>0</v>
      </c>
    </row>
    <row r="143" spans="1:19" x14ac:dyDescent="0.25">
      <c r="A143" s="27">
        <v>44976</v>
      </c>
      <c r="B143">
        <v>6.7804000000000002</v>
      </c>
      <c r="C143">
        <v>9.4027999999999992</v>
      </c>
      <c r="D143">
        <v>0.48159999999999997</v>
      </c>
      <c r="E143">
        <v>0.86660000000000004</v>
      </c>
      <c r="F143">
        <v>2.2713999999999999</v>
      </c>
      <c r="G143">
        <v>0</v>
      </c>
      <c r="H143">
        <v>0.12180000000000001</v>
      </c>
      <c r="I143">
        <v>0.49640000000000001</v>
      </c>
      <c r="J143">
        <v>0.6421</v>
      </c>
      <c r="K143">
        <v>0.29220000000000002</v>
      </c>
      <c r="L143">
        <v>0.2626</v>
      </c>
      <c r="M143">
        <v>6.8006000000000002</v>
      </c>
      <c r="N143">
        <v>0.63180000000000003</v>
      </c>
      <c r="O143">
        <v>0.504</v>
      </c>
      <c r="P143">
        <v>1.0344</v>
      </c>
      <c r="Q143">
        <v>0.89219999999999999</v>
      </c>
      <c r="R143">
        <v>0</v>
      </c>
      <c r="S143">
        <v>0</v>
      </c>
    </row>
    <row r="144" spans="1:19" x14ac:dyDescent="0.25">
      <c r="A144" s="27">
        <v>44977</v>
      </c>
      <c r="B144">
        <v>8.0528999999999993</v>
      </c>
      <c r="C144">
        <v>10.513299999999999</v>
      </c>
      <c r="D144">
        <v>0.51629999999999998</v>
      </c>
      <c r="E144">
        <v>0.95209999999999995</v>
      </c>
      <c r="F144">
        <v>2.2477999999999998</v>
      </c>
      <c r="G144">
        <v>0</v>
      </c>
      <c r="H144">
        <v>0.31609999999999999</v>
      </c>
      <c r="I144">
        <v>0.246</v>
      </c>
      <c r="J144">
        <v>0.75609999999999999</v>
      </c>
      <c r="K144">
        <v>0.26429999999999998</v>
      </c>
      <c r="L144">
        <v>0.2601</v>
      </c>
      <c r="M144">
        <v>4.0347</v>
      </c>
      <c r="N144">
        <v>0.59309999999999996</v>
      </c>
      <c r="O144">
        <v>0.57350000000000001</v>
      </c>
      <c r="P144">
        <v>1.2070000000000001</v>
      </c>
      <c r="Q144">
        <v>1.2248000000000001</v>
      </c>
      <c r="R144">
        <v>2.2141999999999999</v>
      </c>
      <c r="S144">
        <v>2.2021000000000002</v>
      </c>
    </row>
    <row r="145" spans="1:19" x14ac:dyDescent="0.25">
      <c r="A145" s="27">
        <v>44978</v>
      </c>
      <c r="B145">
        <v>6.6624999999999996</v>
      </c>
      <c r="C145">
        <v>7.6454000000000004</v>
      </c>
      <c r="D145">
        <v>0.42059999999999997</v>
      </c>
      <c r="E145">
        <v>2.4390000000000001</v>
      </c>
      <c r="F145">
        <v>2.2839999999999998</v>
      </c>
      <c r="G145">
        <v>0</v>
      </c>
      <c r="H145">
        <v>0.2853</v>
      </c>
      <c r="I145">
        <v>1.2168000000000001</v>
      </c>
      <c r="J145">
        <v>0.69830000000000003</v>
      </c>
      <c r="K145">
        <v>0.32779999999999998</v>
      </c>
      <c r="L145">
        <v>0</v>
      </c>
      <c r="M145">
        <v>1.0843</v>
      </c>
      <c r="N145">
        <v>0.68</v>
      </c>
      <c r="O145">
        <v>1.1511</v>
      </c>
      <c r="P145">
        <v>1.516</v>
      </c>
      <c r="Q145">
        <v>1.1769000000000001</v>
      </c>
      <c r="R145">
        <v>0</v>
      </c>
      <c r="S145">
        <v>0</v>
      </c>
    </row>
    <row r="146" spans="1:19" x14ac:dyDescent="0.25">
      <c r="A146" s="27">
        <v>44979</v>
      </c>
      <c r="B146">
        <v>9.4801000000000002</v>
      </c>
      <c r="C146">
        <v>12.1303</v>
      </c>
      <c r="D146">
        <v>0.47249999999999998</v>
      </c>
      <c r="E146">
        <v>0.90400000000000003</v>
      </c>
      <c r="F146">
        <v>2.4542000000000002</v>
      </c>
      <c r="G146">
        <v>0</v>
      </c>
      <c r="H146">
        <v>0.23469999999999999</v>
      </c>
      <c r="I146">
        <v>1.3048</v>
      </c>
      <c r="J146">
        <v>0.64449999999999996</v>
      </c>
      <c r="K146">
        <v>0.18010000000000001</v>
      </c>
      <c r="L146">
        <v>0.3276</v>
      </c>
      <c r="M146">
        <v>7.2026000000000003</v>
      </c>
      <c r="N146">
        <v>0.50700000000000001</v>
      </c>
      <c r="O146">
        <v>0.58530000000000004</v>
      </c>
      <c r="P146">
        <v>1.4787999999999999</v>
      </c>
      <c r="Q146">
        <v>0.6946</v>
      </c>
      <c r="R146">
        <v>1.8467</v>
      </c>
      <c r="S146">
        <v>1.8391999999999999</v>
      </c>
    </row>
    <row r="147" spans="1:19" x14ac:dyDescent="0.25">
      <c r="A147" s="27">
        <v>44980</v>
      </c>
      <c r="B147">
        <v>7.6982999999999997</v>
      </c>
      <c r="C147">
        <v>11.311500000000001</v>
      </c>
      <c r="D147">
        <v>0.44450000000000001</v>
      </c>
      <c r="E147">
        <v>0</v>
      </c>
      <c r="F147">
        <v>2.1185</v>
      </c>
      <c r="G147">
        <v>0</v>
      </c>
      <c r="H147">
        <v>0.37</v>
      </c>
      <c r="I147">
        <v>1E-4</v>
      </c>
      <c r="J147">
        <v>0.63549999999999995</v>
      </c>
      <c r="K147">
        <v>0.28620000000000001</v>
      </c>
      <c r="L147">
        <v>0.35639999999999999</v>
      </c>
      <c r="M147">
        <v>10.2897</v>
      </c>
      <c r="N147">
        <v>0.39100000000000001</v>
      </c>
      <c r="O147">
        <v>0.61929999999999996</v>
      </c>
      <c r="P147">
        <v>1.8828</v>
      </c>
      <c r="Q147">
        <v>0.72040000000000004</v>
      </c>
      <c r="R147">
        <v>0</v>
      </c>
      <c r="S147">
        <v>0</v>
      </c>
    </row>
    <row r="148" spans="1:19" x14ac:dyDescent="0.25">
      <c r="A148" s="27">
        <v>44981</v>
      </c>
      <c r="B148">
        <v>7.4973000000000001</v>
      </c>
      <c r="C148">
        <v>10.8332</v>
      </c>
      <c r="D148">
        <v>0.47060000000000002</v>
      </c>
      <c r="E148">
        <v>0</v>
      </c>
      <c r="F148">
        <v>2.4407000000000001</v>
      </c>
      <c r="G148">
        <v>1.23E-2</v>
      </c>
      <c r="H148">
        <v>0.2928</v>
      </c>
      <c r="I148">
        <v>8.4199999999999997E-2</v>
      </c>
      <c r="J148">
        <v>0.70230000000000004</v>
      </c>
      <c r="K148">
        <v>0.12559999999999999</v>
      </c>
      <c r="L148">
        <v>0.3901</v>
      </c>
      <c r="M148">
        <v>9.7932000000000006</v>
      </c>
      <c r="N148">
        <v>0.36159999999999998</v>
      </c>
      <c r="O148">
        <v>0.56120000000000003</v>
      </c>
      <c r="P148">
        <v>1.532</v>
      </c>
      <c r="Q148">
        <v>0.71279999999999999</v>
      </c>
      <c r="R148">
        <v>0</v>
      </c>
      <c r="S148">
        <v>0</v>
      </c>
    </row>
    <row r="149" spans="1:19" x14ac:dyDescent="0.25">
      <c r="A149" s="27">
        <v>44982</v>
      </c>
      <c r="B149">
        <v>11.377800000000001</v>
      </c>
      <c r="C149">
        <v>13.8348</v>
      </c>
      <c r="D149">
        <v>0.46400000000000002</v>
      </c>
      <c r="E149">
        <v>0.90329999999999999</v>
      </c>
      <c r="F149">
        <v>2.1575000000000002</v>
      </c>
      <c r="G149">
        <v>0</v>
      </c>
      <c r="H149">
        <v>0.38500000000000001</v>
      </c>
      <c r="I149">
        <v>0.38269999999999998</v>
      </c>
      <c r="J149">
        <v>0.70750000000000002</v>
      </c>
      <c r="K149">
        <v>0.16539999999999999</v>
      </c>
      <c r="L149">
        <v>0.46189999999999998</v>
      </c>
      <c r="M149">
        <v>15.36</v>
      </c>
      <c r="N149">
        <v>0.44919999999999999</v>
      </c>
      <c r="O149">
        <v>0.6361</v>
      </c>
      <c r="P149">
        <v>1.4549000000000001</v>
      </c>
      <c r="Q149">
        <v>0.73619999999999997</v>
      </c>
      <c r="R149">
        <v>0</v>
      </c>
      <c r="S149">
        <v>0</v>
      </c>
    </row>
    <row r="150" spans="1:19" x14ac:dyDescent="0.25">
      <c r="A150" s="27">
        <v>44983</v>
      </c>
      <c r="B150">
        <v>17.211500000000001</v>
      </c>
      <c r="C150">
        <v>19.671299999999999</v>
      </c>
      <c r="D150">
        <v>0.46460000000000001</v>
      </c>
      <c r="E150">
        <v>0.87039999999999995</v>
      </c>
      <c r="F150">
        <v>1.9503999999999999</v>
      </c>
      <c r="G150">
        <v>0</v>
      </c>
      <c r="H150">
        <v>0.34229999999999999</v>
      </c>
      <c r="I150">
        <v>0.45350000000000001</v>
      </c>
      <c r="J150">
        <v>0.66369999999999996</v>
      </c>
      <c r="K150">
        <v>0.18029999999999999</v>
      </c>
      <c r="L150">
        <v>0.65190000000000003</v>
      </c>
      <c r="M150">
        <v>17.7668</v>
      </c>
      <c r="N150">
        <v>0.73450000000000004</v>
      </c>
      <c r="O150">
        <v>0.45200000000000001</v>
      </c>
      <c r="P150">
        <v>1.1860999999999999</v>
      </c>
      <c r="Q150">
        <v>0.69489999999999996</v>
      </c>
      <c r="R150">
        <v>4.8547000000000002</v>
      </c>
      <c r="S150">
        <v>4.827</v>
      </c>
    </row>
    <row r="151" spans="1:19" x14ac:dyDescent="0.25">
      <c r="A151" s="27">
        <v>44984</v>
      </c>
      <c r="B151">
        <v>7.8064999999999998</v>
      </c>
      <c r="C151">
        <v>11.4335</v>
      </c>
      <c r="D151">
        <v>0.44119999999999998</v>
      </c>
      <c r="E151">
        <v>0</v>
      </c>
      <c r="F151">
        <v>2.1728999999999998</v>
      </c>
      <c r="G151">
        <v>0</v>
      </c>
      <c r="H151">
        <v>0.24959999999999999</v>
      </c>
      <c r="I151">
        <v>0.97909999999999997</v>
      </c>
      <c r="J151">
        <v>0.74709999999999999</v>
      </c>
      <c r="K151">
        <v>9.9199999999999997E-2</v>
      </c>
      <c r="L151">
        <v>0.35959999999999998</v>
      </c>
      <c r="M151">
        <v>9.6707000000000001</v>
      </c>
      <c r="N151">
        <v>0.80300000000000005</v>
      </c>
      <c r="O151">
        <v>0.53979999999999995</v>
      </c>
      <c r="P151">
        <v>1.6095999999999999</v>
      </c>
      <c r="Q151">
        <v>0.72160000000000002</v>
      </c>
      <c r="R151">
        <v>0</v>
      </c>
      <c r="S151">
        <v>0</v>
      </c>
    </row>
    <row r="152" spans="1:19" x14ac:dyDescent="0.25">
      <c r="A152" s="27">
        <v>44985</v>
      </c>
      <c r="B152">
        <v>11.4115</v>
      </c>
      <c r="C152">
        <v>13.5402</v>
      </c>
      <c r="D152">
        <v>0.63180000000000003</v>
      </c>
      <c r="E152">
        <v>0.9224</v>
      </c>
      <c r="F152">
        <v>1.9381999999999999</v>
      </c>
      <c r="G152">
        <v>0</v>
      </c>
      <c r="H152">
        <v>0.436</v>
      </c>
      <c r="I152">
        <v>9.1200000000000003E-2</v>
      </c>
      <c r="J152">
        <v>0.69910000000000005</v>
      </c>
      <c r="K152">
        <v>0.20899999999999999</v>
      </c>
      <c r="L152">
        <v>0.52310000000000001</v>
      </c>
      <c r="M152">
        <v>13.234500000000001</v>
      </c>
      <c r="N152">
        <v>0.59060000000000001</v>
      </c>
      <c r="O152">
        <v>0.57269999999999999</v>
      </c>
      <c r="P152">
        <v>1.5653999999999999</v>
      </c>
      <c r="Q152">
        <v>0.83689999999999998</v>
      </c>
      <c r="R152">
        <v>0.95379999999999998</v>
      </c>
      <c r="S152">
        <v>0.94899999999999995</v>
      </c>
    </row>
    <row r="153" spans="1:19" x14ac:dyDescent="0.25">
      <c r="A153" s="27">
        <v>44986</v>
      </c>
      <c r="B153">
        <v>7.9466000000000001</v>
      </c>
      <c r="C153">
        <v>10.835800000000001</v>
      </c>
      <c r="D153">
        <v>0.66049999999999998</v>
      </c>
      <c r="E153">
        <v>0</v>
      </c>
      <c r="F153">
        <v>2.0669</v>
      </c>
      <c r="G153">
        <v>0</v>
      </c>
      <c r="H153">
        <v>0.28470000000000001</v>
      </c>
      <c r="I153">
        <v>0.14360000000000001</v>
      </c>
      <c r="J153">
        <v>0.71870000000000001</v>
      </c>
      <c r="K153">
        <v>9.5100000000000004E-2</v>
      </c>
      <c r="L153">
        <v>0.35349999999999998</v>
      </c>
      <c r="M153">
        <v>8.6447000000000003</v>
      </c>
      <c r="N153">
        <v>0.55269999999999997</v>
      </c>
      <c r="O153">
        <v>0.48099999999999998</v>
      </c>
      <c r="P153">
        <v>1.3938999999999999</v>
      </c>
      <c r="Q153">
        <v>0.74029999999999996</v>
      </c>
      <c r="R153">
        <v>0.88139999999999996</v>
      </c>
      <c r="S153">
        <v>0.87680000000000002</v>
      </c>
    </row>
    <row r="154" spans="1:19" x14ac:dyDescent="0.25">
      <c r="A154" s="27">
        <v>44987</v>
      </c>
      <c r="B154">
        <v>7.4432999999999998</v>
      </c>
      <c r="C154">
        <v>9.7459000000000007</v>
      </c>
      <c r="D154">
        <v>0.71279999999999999</v>
      </c>
      <c r="E154">
        <v>0.89659999999999995</v>
      </c>
      <c r="F154">
        <v>2.0188000000000001</v>
      </c>
      <c r="G154">
        <v>0</v>
      </c>
      <c r="H154">
        <v>0.23</v>
      </c>
      <c r="I154">
        <v>0.58950000000000002</v>
      </c>
      <c r="J154">
        <v>0.70030000000000003</v>
      </c>
      <c r="K154">
        <v>0.1666</v>
      </c>
      <c r="L154">
        <v>0.36799999999999999</v>
      </c>
      <c r="M154">
        <v>6.8140999999999998</v>
      </c>
      <c r="N154">
        <v>0.57889999999999997</v>
      </c>
      <c r="O154">
        <v>0.63129999999999997</v>
      </c>
      <c r="P154">
        <v>1.7307999999999999</v>
      </c>
      <c r="Q154">
        <v>0.84889999999999999</v>
      </c>
      <c r="R154">
        <v>0</v>
      </c>
      <c r="S154">
        <v>0</v>
      </c>
    </row>
    <row r="155" spans="1:19" x14ac:dyDescent="0.25">
      <c r="A155" s="27">
        <v>44988</v>
      </c>
      <c r="B155">
        <v>6.1760999999999999</v>
      </c>
      <c r="C155">
        <v>8.4821000000000009</v>
      </c>
      <c r="D155">
        <v>0.73609999999999998</v>
      </c>
      <c r="E155">
        <v>0</v>
      </c>
      <c r="F155">
        <v>1.9542999999999999</v>
      </c>
      <c r="G155">
        <v>0</v>
      </c>
      <c r="H155">
        <v>0.29139999999999999</v>
      </c>
      <c r="I155">
        <v>1E-4</v>
      </c>
      <c r="J155">
        <v>0.64580000000000004</v>
      </c>
      <c r="K155">
        <v>0.26029999999999998</v>
      </c>
      <c r="L155">
        <v>0.30880000000000002</v>
      </c>
      <c r="M155">
        <v>7.2412999999999998</v>
      </c>
      <c r="N155">
        <v>0.52159999999999995</v>
      </c>
      <c r="O155">
        <v>0.24610000000000001</v>
      </c>
      <c r="P155">
        <v>0.91559999999999997</v>
      </c>
      <c r="Q155">
        <v>0.51339999999999997</v>
      </c>
      <c r="R155">
        <v>0</v>
      </c>
      <c r="S155">
        <v>0</v>
      </c>
    </row>
    <row r="156" spans="1:19" x14ac:dyDescent="0.25">
      <c r="A156" s="27">
        <v>44989</v>
      </c>
      <c r="B156">
        <v>9.7734000000000005</v>
      </c>
      <c r="C156">
        <v>13.6218</v>
      </c>
      <c r="D156">
        <v>0.69769999999999999</v>
      </c>
      <c r="E156">
        <v>0</v>
      </c>
      <c r="F156">
        <v>2.1798000000000002</v>
      </c>
      <c r="G156">
        <v>0</v>
      </c>
      <c r="H156">
        <v>0.34589999999999999</v>
      </c>
      <c r="I156">
        <v>1.0653999999999999</v>
      </c>
      <c r="J156">
        <v>0.63970000000000005</v>
      </c>
      <c r="K156">
        <v>0.22439999999999999</v>
      </c>
      <c r="L156">
        <v>0.31159999999999999</v>
      </c>
      <c r="M156">
        <v>8.3724000000000007</v>
      </c>
      <c r="N156">
        <v>0.85899999999999999</v>
      </c>
      <c r="O156">
        <v>0.82520000000000004</v>
      </c>
      <c r="P156">
        <v>1.4479</v>
      </c>
      <c r="Q156">
        <v>0.94469999999999998</v>
      </c>
      <c r="R156">
        <v>2.0567000000000002</v>
      </c>
      <c r="S156">
        <v>2.0459000000000001</v>
      </c>
    </row>
    <row r="157" spans="1:19" x14ac:dyDescent="0.25">
      <c r="A157" s="27">
        <v>44990</v>
      </c>
      <c r="B157">
        <v>11.5533</v>
      </c>
      <c r="C157">
        <v>12.491</v>
      </c>
      <c r="D157">
        <v>0.63280000000000003</v>
      </c>
      <c r="E157">
        <v>0.99429999999999996</v>
      </c>
      <c r="F157">
        <v>1.929</v>
      </c>
      <c r="G157">
        <v>0</v>
      </c>
      <c r="H157">
        <v>0.55979999999999996</v>
      </c>
      <c r="I157">
        <v>1E-4</v>
      </c>
      <c r="J157">
        <v>0.63219999999999998</v>
      </c>
      <c r="K157">
        <v>0.1835</v>
      </c>
      <c r="L157">
        <v>0.41560000000000002</v>
      </c>
      <c r="M157">
        <v>10.121499999999999</v>
      </c>
      <c r="N157">
        <v>0.7258</v>
      </c>
      <c r="O157">
        <v>0.9173</v>
      </c>
      <c r="P157">
        <v>0.83260000000000001</v>
      </c>
      <c r="Q157">
        <v>0.63970000000000005</v>
      </c>
      <c r="R157">
        <v>2.2343999999999999</v>
      </c>
      <c r="S157">
        <v>2.2277</v>
      </c>
    </row>
    <row r="158" spans="1:19" x14ac:dyDescent="0.25">
      <c r="A158" s="27">
        <v>44991</v>
      </c>
      <c r="B158">
        <v>5.4206000000000003</v>
      </c>
      <c r="C158">
        <v>8.359</v>
      </c>
      <c r="D158">
        <v>0.24179999999999999</v>
      </c>
      <c r="E158">
        <v>0</v>
      </c>
      <c r="F158">
        <v>2.2326000000000001</v>
      </c>
      <c r="G158">
        <v>0</v>
      </c>
      <c r="H158">
        <v>0.26129999999999998</v>
      </c>
      <c r="I158">
        <v>1E-4</v>
      </c>
      <c r="J158">
        <v>0.63490000000000002</v>
      </c>
      <c r="K158">
        <v>0.20349999999999999</v>
      </c>
      <c r="L158">
        <v>0.38009999999999999</v>
      </c>
      <c r="M158">
        <v>7.1798999999999999</v>
      </c>
      <c r="N158">
        <v>0.57520000000000004</v>
      </c>
      <c r="O158">
        <v>0.1123</v>
      </c>
      <c r="P158">
        <v>0.71479999999999999</v>
      </c>
      <c r="Q158">
        <v>0.34749999999999998</v>
      </c>
      <c r="R158">
        <v>0</v>
      </c>
      <c r="S158">
        <v>0</v>
      </c>
    </row>
    <row r="159" spans="1:19" x14ac:dyDescent="0.25">
      <c r="A159" s="27">
        <v>44992</v>
      </c>
      <c r="B159">
        <v>5.4009</v>
      </c>
      <c r="C159">
        <v>8.0622000000000007</v>
      </c>
      <c r="D159">
        <v>0</v>
      </c>
      <c r="E159">
        <v>0</v>
      </c>
      <c r="F159">
        <v>1.9160999999999999</v>
      </c>
      <c r="G159">
        <v>0</v>
      </c>
      <c r="H159">
        <v>0</v>
      </c>
      <c r="I159">
        <v>0</v>
      </c>
      <c r="J159">
        <v>0.63539999999999996</v>
      </c>
      <c r="K159">
        <v>0</v>
      </c>
      <c r="L159">
        <v>0.36919999999999997</v>
      </c>
      <c r="M159">
        <v>8.4413999999999998</v>
      </c>
      <c r="N159">
        <v>0.3916</v>
      </c>
      <c r="O159">
        <v>0</v>
      </c>
      <c r="P159">
        <v>0.70230000000000004</v>
      </c>
      <c r="Q159">
        <v>0.25580000000000003</v>
      </c>
      <c r="R159">
        <v>0</v>
      </c>
      <c r="S159">
        <v>0</v>
      </c>
    </row>
    <row r="160" spans="1:19" x14ac:dyDescent="0.25">
      <c r="A160" s="27">
        <v>44993</v>
      </c>
      <c r="B160">
        <v>6.9547999999999996</v>
      </c>
      <c r="C160">
        <v>9.7843999999999998</v>
      </c>
      <c r="D160">
        <v>0</v>
      </c>
      <c r="E160">
        <v>0</v>
      </c>
      <c r="F160">
        <v>2.0165999999999999</v>
      </c>
      <c r="G160">
        <v>0</v>
      </c>
      <c r="H160">
        <v>0</v>
      </c>
      <c r="I160">
        <v>1E-4</v>
      </c>
      <c r="J160">
        <v>0.63690000000000002</v>
      </c>
      <c r="K160">
        <v>0</v>
      </c>
      <c r="L160">
        <v>0.58079999999999998</v>
      </c>
      <c r="M160">
        <v>11.478899999999999</v>
      </c>
      <c r="N160">
        <v>0.38950000000000001</v>
      </c>
      <c r="O160">
        <v>0</v>
      </c>
      <c r="P160">
        <v>0.70440000000000003</v>
      </c>
      <c r="Q160">
        <v>0.25719999999999998</v>
      </c>
      <c r="R160">
        <v>0</v>
      </c>
      <c r="S160">
        <v>0</v>
      </c>
    </row>
    <row r="161" spans="1:19" x14ac:dyDescent="0.25">
      <c r="A161" s="27">
        <v>44994</v>
      </c>
      <c r="B161">
        <v>4.7351000000000001</v>
      </c>
      <c r="C161">
        <v>7.3517000000000001</v>
      </c>
      <c r="D161">
        <v>0</v>
      </c>
      <c r="E161">
        <v>0</v>
      </c>
      <c r="F161">
        <v>1.91</v>
      </c>
      <c r="G161">
        <v>0</v>
      </c>
      <c r="H161">
        <v>0</v>
      </c>
      <c r="I161">
        <v>1E-4</v>
      </c>
      <c r="J161">
        <v>0.63849999999999996</v>
      </c>
      <c r="K161">
        <v>0</v>
      </c>
      <c r="L161">
        <v>0.33289999999999997</v>
      </c>
      <c r="M161">
        <v>7.0606</v>
      </c>
      <c r="N161">
        <v>0.39069999999999999</v>
      </c>
      <c r="O161">
        <v>0</v>
      </c>
      <c r="P161">
        <v>0.70389999999999997</v>
      </c>
      <c r="Q161">
        <v>0.25419999999999998</v>
      </c>
      <c r="R161">
        <v>0</v>
      </c>
      <c r="S161">
        <v>0</v>
      </c>
    </row>
    <row r="162" spans="1:19" x14ac:dyDescent="0.25">
      <c r="A162" s="27">
        <v>44995</v>
      </c>
      <c r="B162">
        <v>4.4280999999999997</v>
      </c>
      <c r="C162">
        <v>7.0301</v>
      </c>
      <c r="D162">
        <v>0</v>
      </c>
      <c r="E162">
        <v>0</v>
      </c>
      <c r="F162">
        <v>1.9012</v>
      </c>
      <c r="G162">
        <v>0</v>
      </c>
      <c r="H162">
        <v>0</v>
      </c>
      <c r="I162">
        <v>1E-4</v>
      </c>
      <c r="J162">
        <v>0.63739999999999997</v>
      </c>
      <c r="K162">
        <v>0</v>
      </c>
      <c r="L162">
        <v>0.28029999999999999</v>
      </c>
      <c r="M162">
        <v>6.476</v>
      </c>
      <c r="N162">
        <v>0.38819999999999999</v>
      </c>
      <c r="O162">
        <v>0</v>
      </c>
      <c r="P162">
        <v>0.7097</v>
      </c>
      <c r="Q162">
        <v>0.25309999999999999</v>
      </c>
      <c r="R162">
        <v>0</v>
      </c>
      <c r="S162">
        <v>0</v>
      </c>
    </row>
    <row r="163" spans="1:19" x14ac:dyDescent="0.25">
      <c r="A163" s="27">
        <v>44996</v>
      </c>
      <c r="B163">
        <v>5.2580999999999998</v>
      </c>
      <c r="C163">
        <v>8.2284000000000006</v>
      </c>
      <c r="D163">
        <v>0.2215</v>
      </c>
      <c r="E163">
        <v>0</v>
      </c>
      <c r="F163">
        <v>2.2400000000000002</v>
      </c>
      <c r="G163">
        <v>0</v>
      </c>
      <c r="H163">
        <v>0</v>
      </c>
      <c r="I163">
        <v>1E-4</v>
      </c>
      <c r="J163">
        <v>0.63090000000000002</v>
      </c>
      <c r="K163">
        <v>0.12089999999999999</v>
      </c>
      <c r="L163">
        <v>0.37259999999999999</v>
      </c>
      <c r="M163">
        <v>7.5542999999999996</v>
      </c>
      <c r="N163">
        <v>0.46400000000000002</v>
      </c>
      <c r="O163">
        <v>6.5699999999999995E-2</v>
      </c>
      <c r="P163">
        <v>0.70979999999999999</v>
      </c>
      <c r="Q163">
        <v>0.33289999999999997</v>
      </c>
      <c r="R163">
        <v>0</v>
      </c>
      <c r="S163">
        <v>0</v>
      </c>
    </row>
    <row r="164" spans="1:19" x14ac:dyDescent="0.25">
      <c r="A164" s="27">
        <v>44997</v>
      </c>
      <c r="B164">
        <v>12.72</v>
      </c>
      <c r="C164">
        <v>15.525399999999999</v>
      </c>
      <c r="D164">
        <v>1.5555000000000001</v>
      </c>
      <c r="E164">
        <v>0</v>
      </c>
      <c r="F164">
        <v>2.1669999999999998</v>
      </c>
      <c r="G164">
        <v>0</v>
      </c>
      <c r="H164">
        <v>0.30459999999999998</v>
      </c>
      <c r="I164">
        <v>0.26150000000000001</v>
      </c>
      <c r="J164">
        <v>0.6966</v>
      </c>
      <c r="K164">
        <v>0.26090000000000002</v>
      </c>
      <c r="L164">
        <v>0.33579999999999999</v>
      </c>
      <c r="M164">
        <v>7.9801000000000002</v>
      </c>
      <c r="N164">
        <v>0.69440000000000002</v>
      </c>
      <c r="O164">
        <v>0.24440000000000001</v>
      </c>
      <c r="P164">
        <v>1.5820000000000001</v>
      </c>
      <c r="Q164">
        <v>0.69850000000000001</v>
      </c>
      <c r="R164">
        <v>5.3135000000000003</v>
      </c>
      <c r="S164">
        <v>5.2939999999999996</v>
      </c>
    </row>
    <row r="165" spans="1:19" x14ac:dyDescent="0.25">
      <c r="A165" s="27">
        <v>44998</v>
      </c>
      <c r="B165">
        <v>6.2839999999999998</v>
      </c>
      <c r="C165">
        <v>9.6884999999999994</v>
      </c>
      <c r="D165">
        <v>0.8629</v>
      </c>
      <c r="E165">
        <v>0</v>
      </c>
      <c r="F165">
        <v>1.9458</v>
      </c>
      <c r="G165">
        <v>0</v>
      </c>
      <c r="H165">
        <v>0.41660000000000003</v>
      </c>
      <c r="I165">
        <v>0.1041</v>
      </c>
      <c r="J165">
        <v>0.67889999999999995</v>
      </c>
      <c r="K165">
        <v>0.1489</v>
      </c>
      <c r="L165">
        <v>0.32890000000000003</v>
      </c>
      <c r="M165">
        <v>6.7016</v>
      </c>
      <c r="N165">
        <v>0.58979999999999999</v>
      </c>
      <c r="O165">
        <v>0.32690000000000002</v>
      </c>
      <c r="P165">
        <v>1.8424</v>
      </c>
      <c r="Q165">
        <v>0.97509999999999997</v>
      </c>
      <c r="R165">
        <v>0</v>
      </c>
      <c r="S165">
        <v>0</v>
      </c>
    </row>
    <row r="166" spans="1:19" x14ac:dyDescent="0.25">
      <c r="A166" s="27">
        <v>44999</v>
      </c>
      <c r="B166">
        <v>8.9034999999999993</v>
      </c>
      <c r="C166">
        <v>11.430199999999999</v>
      </c>
      <c r="D166">
        <v>0.64649999999999996</v>
      </c>
      <c r="E166">
        <v>0.96189999999999998</v>
      </c>
      <c r="F166">
        <v>1.9698</v>
      </c>
      <c r="G166">
        <v>0</v>
      </c>
      <c r="H166">
        <v>0.35610000000000003</v>
      </c>
      <c r="I166">
        <v>0.81010000000000004</v>
      </c>
      <c r="J166">
        <v>0.70179999999999998</v>
      </c>
      <c r="K166">
        <v>0.11650000000000001</v>
      </c>
      <c r="L166">
        <v>0.52070000000000005</v>
      </c>
      <c r="M166">
        <v>9.7263000000000002</v>
      </c>
      <c r="N166">
        <v>0.85060000000000002</v>
      </c>
      <c r="O166">
        <v>0.37030000000000002</v>
      </c>
      <c r="P166">
        <v>1.6792</v>
      </c>
      <c r="Q166">
        <v>0.78069999999999995</v>
      </c>
      <c r="R166">
        <v>0</v>
      </c>
      <c r="S166">
        <v>0</v>
      </c>
    </row>
    <row r="167" spans="1:19" x14ac:dyDescent="0.25">
      <c r="A167" s="27">
        <v>45000</v>
      </c>
      <c r="B167">
        <v>8.7997999999999994</v>
      </c>
      <c r="C167">
        <v>10.9587</v>
      </c>
      <c r="D167">
        <v>0.5393</v>
      </c>
      <c r="E167">
        <v>0.90169999999999995</v>
      </c>
      <c r="F167">
        <v>2.1930999999999998</v>
      </c>
      <c r="G167">
        <v>0</v>
      </c>
      <c r="H167">
        <v>0.70299999999999996</v>
      </c>
      <c r="I167">
        <v>0.1855</v>
      </c>
      <c r="J167">
        <v>0.68740000000000001</v>
      </c>
      <c r="K167">
        <v>0.23630000000000001</v>
      </c>
      <c r="L167">
        <v>0.42430000000000001</v>
      </c>
      <c r="M167">
        <v>9.4609000000000005</v>
      </c>
      <c r="N167">
        <v>0.43290000000000001</v>
      </c>
      <c r="O167">
        <v>0.55230000000000001</v>
      </c>
      <c r="P167">
        <v>1.6692</v>
      </c>
      <c r="Q167">
        <v>0.79990000000000006</v>
      </c>
      <c r="R167">
        <v>0</v>
      </c>
      <c r="S167">
        <v>0</v>
      </c>
    </row>
    <row r="168" spans="1:19" x14ac:dyDescent="0.25">
      <c r="A168" s="27">
        <v>45001</v>
      </c>
      <c r="B168">
        <v>5.9276999999999997</v>
      </c>
      <c r="C168">
        <v>10.1548</v>
      </c>
      <c r="D168">
        <v>0.56520000000000004</v>
      </c>
      <c r="E168">
        <v>0</v>
      </c>
      <c r="F168">
        <v>2.2210000000000001</v>
      </c>
      <c r="G168">
        <v>0</v>
      </c>
      <c r="H168">
        <v>0.2908</v>
      </c>
      <c r="I168">
        <v>1E-4</v>
      </c>
      <c r="J168">
        <v>0.67169999999999996</v>
      </c>
      <c r="K168">
        <v>0.40400000000000003</v>
      </c>
      <c r="L168">
        <v>0.26219999999999999</v>
      </c>
      <c r="M168">
        <v>6.5397999999999996</v>
      </c>
      <c r="N168">
        <v>0.4773</v>
      </c>
      <c r="O168">
        <v>0.58960000000000001</v>
      </c>
      <c r="P168">
        <v>1.6606000000000001</v>
      </c>
      <c r="Q168">
        <v>1.4072</v>
      </c>
      <c r="R168">
        <v>0</v>
      </c>
      <c r="S168">
        <v>0</v>
      </c>
    </row>
    <row r="169" spans="1:19" x14ac:dyDescent="0.25">
      <c r="A169" s="27">
        <v>45002</v>
      </c>
      <c r="B169">
        <v>7.0987999999999998</v>
      </c>
      <c r="C169">
        <v>10.2264</v>
      </c>
      <c r="D169">
        <v>0.78620000000000001</v>
      </c>
      <c r="E169">
        <v>0</v>
      </c>
      <c r="F169">
        <v>2.2141999999999999</v>
      </c>
      <c r="G169">
        <v>7.7999999999999996E-3</v>
      </c>
      <c r="H169">
        <v>0.26979999999999998</v>
      </c>
      <c r="I169">
        <v>1E-4</v>
      </c>
      <c r="J169">
        <v>0.63800000000000001</v>
      </c>
      <c r="K169">
        <v>0.39739999999999998</v>
      </c>
      <c r="L169">
        <v>0.22500000000000001</v>
      </c>
      <c r="M169">
        <v>4.593</v>
      </c>
      <c r="N169">
        <v>0.57489999999999997</v>
      </c>
      <c r="O169">
        <v>0.1351</v>
      </c>
      <c r="P169">
        <v>1.2499</v>
      </c>
      <c r="Q169">
        <v>0.54720000000000002</v>
      </c>
      <c r="R169">
        <v>2.3527</v>
      </c>
      <c r="S169">
        <v>2.3462000000000001</v>
      </c>
    </row>
    <row r="170" spans="1:19" x14ac:dyDescent="0.25">
      <c r="A170" s="27">
        <v>45003</v>
      </c>
      <c r="B170">
        <v>3.3414999999999999</v>
      </c>
      <c r="C170">
        <v>6.4116</v>
      </c>
      <c r="D170">
        <v>0.69479999999999997</v>
      </c>
      <c r="E170">
        <v>0</v>
      </c>
      <c r="F170">
        <v>2.1968000000000001</v>
      </c>
      <c r="G170">
        <v>0</v>
      </c>
      <c r="H170">
        <v>0.22720000000000001</v>
      </c>
      <c r="I170">
        <v>0.34039999999999998</v>
      </c>
      <c r="J170">
        <v>0.79239999999999999</v>
      </c>
      <c r="K170">
        <v>0.1094</v>
      </c>
      <c r="L170">
        <v>0</v>
      </c>
      <c r="M170">
        <v>1.0944</v>
      </c>
      <c r="N170">
        <v>0.73560000000000003</v>
      </c>
      <c r="O170">
        <v>0.30969999999999998</v>
      </c>
      <c r="P170">
        <v>1.2854000000000001</v>
      </c>
      <c r="Q170">
        <v>0.79679999999999995</v>
      </c>
      <c r="R170">
        <v>5.4800000000000001E-2</v>
      </c>
      <c r="S170">
        <v>5.3999999999999999E-2</v>
      </c>
    </row>
    <row r="171" spans="1:19" x14ac:dyDescent="0.25">
      <c r="A171" s="27">
        <v>45004</v>
      </c>
      <c r="B171">
        <v>6.8986999999999998</v>
      </c>
      <c r="C171">
        <v>8.9437999999999995</v>
      </c>
      <c r="D171">
        <v>0.64229999999999998</v>
      </c>
      <c r="E171">
        <v>0.87919999999999998</v>
      </c>
      <c r="F171">
        <v>2.1718999999999999</v>
      </c>
      <c r="G171">
        <v>0</v>
      </c>
      <c r="H171">
        <v>0.29959999999999998</v>
      </c>
      <c r="I171">
        <v>0.2923</v>
      </c>
      <c r="J171">
        <v>0.70140000000000002</v>
      </c>
      <c r="K171">
        <v>0.31580000000000003</v>
      </c>
      <c r="L171">
        <v>0.19420000000000001</v>
      </c>
      <c r="M171">
        <v>5.6581999999999999</v>
      </c>
      <c r="N171">
        <v>0.50749999999999995</v>
      </c>
      <c r="O171">
        <v>0.83760000000000001</v>
      </c>
      <c r="P171">
        <v>1.6428</v>
      </c>
      <c r="Q171">
        <v>0.65390000000000004</v>
      </c>
      <c r="R171">
        <v>6.0499999999999998E-2</v>
      </c>
      <c r="S171">
        <v>6.6000000000000003E-2</v>
      </c>
    </row>
    <row r="172" spans="1:19" x14ac:dyDescent="0.25">
      <c r="A172" s="27">
        <v>45005</v>
      </c>
      <c r="B172">
        <v>10.2163</v>
      </c>
      <c r="C172">
        <v>13.2264</v>
      </c>
      <c r="D172">
        <v>0.75290000000000001</v>
      </c>
      <c r="E172">
        <v>0</v>
      </c>
      <c r="F172">
        <v>2.1217000000000001</v>
      </c>
      <c r="G172">
        <v>0</v>
      </c>
      <c r="H172">
        <v>0.33250000000000002</v>
      </c>
      <c r="I172">
        <v>1E-4</v>
      </c>
      <c r="J172">
        <v>0.68269999999999997</v>
      </c>
      <c r="K172">
        <v>0.30470000000000003</v>
      </c>
      <c r="L172">
        <v>0.29549999999999998</v>
      </c>
      <c r="M172">
        <v>7.7815000000000003</v>
      </c>
      <c r="N172">
        <v>0.43980000000000002</v>
      </c>
      <c r="O172">
        <v>0.16009999999999999</v>
      </c>
      <c r="P172">
        <v>1.4189000000000001</v>
      </c>
      <c r="Q172">
        <v>0.6421</v>
      </c>
      <c r="R172">
        <v>3.7479</v>
      </c>
      <c r="S172">
        <v>3.7265999999999999</v>
      </c>
    </row>
    <row r="173" spans="1:19" x14ac:dyDescent="0.25">
      <c r="A173" s="27">
        <v>45006</v>
      </c>
      <c r="B173">
        <v>7.4314999999999998</v>
      </c>
      <c r="C173">
        <v>8.8704999999999998</v>
      </c>
      <c r="D173">
        <v>0.68340000000000001</v>
      </c>
      <c r="E173">
        <v>0.80689999999999995</v>
      </c>
      <c r="F173">
        <v>2.3247</v>
      </c>
      <c r="G173">
        <v>0</v>
      </c>
      <c r="H173">
        <v>0.27610000000000001</v>
      </c>
      <c r="I173">
        <v>0.58150000000000002</v>
      </c>
      <c r="J173">
        <v>0.70599999999999996</v>
      </c>
      <c r="K173">
        <v>0.1207</v>
      </c>
      <c r="L173">
        <v>0.2379</v>
      </c>
      <c r="M173">
        <v>5.9584999999999999</v>
      </c>
      <c r="N173">
        <v>0.33860000000000001</v>
      </c>
      <c r="O173">
        <v>0.30630000000000002</v>
      </c>
      <c r="P173">
        <v>1.1359999999999999</v>
      </c>
      <c r="Q173">
        <v>0.71160000000000001</v>
      </c>
      <c r="R173">
        <v>0.31730000000000003</v>
      </c>
      <c r="S173">
        <v>0.31259999999999999</v>
      </c>
    </row>
    <row r="174" spans="1:19" x14ac:dyDescent="0.25">
      <c r="A174" s="27">
        <v>45007</v>
      </c>
      <c r="B174">
        <v>4.0378999999999996</v>
      </c>
      <c r="C174">
        <v>6.5682</v>
      </c>
      <c r="D174">
        <v>0.70289999999999997</v>
      </c>
      <c r="E174">
        <v>0.9446</v>
      </c>
      <c r="F174">
        <v>2.3820999999999999</v>
      </c>
      <c r="G174">
        <v>0</v>
      </c>
      <c r="H174">
        <v>0.312</v>
      </c>
      <c r="I174">
        <v>0.11840000000000001</v>
      </c>
      <c r="J174">
        <v>0.68669999999999998</v>
      </c>
      <c r="K174">
        <v>0.18079999999999999</v>
      </c>
      <c r="L174">
        <v>0</v>
      </c>
      <c r="M174">
        <v>1.1041000000000001</v>
      </c>
      <c r="N174">
        <v>0.42449999999999999</v>
      </c>
      <c r="O174">
        <v>0.22070000000000001</v>
      </c>
      <c r="P174">
        <v>1.7164999999999999</v>
      </c>
      <c r="Q174">
        <v>0.74150000000000005</v>
      </c>
      <c r="R174">
        <v>0</v>
      </c>
      <c r="S174">
        <v>0</v>
      </c>
    </row>
    <row r="175" spans="1:19" x14ac:dyDescent="0.25">
      <c r="A175" s="27">
        <v>45008</v>
      </c>
      <c r="B175">
        <v>6.0475000000000003</v>
      </c>
      <c r="C175">
        <v>9.2952999999999992</v>
      </c>
      <c r="D175">
        <v>0.66810000000000003</v>
      </c>
      <c r="E175">
        <v>0</v>
      </c>
      <c r="F175">
        <v>2.0649000000000002</v>
      </c>
      <c r="G175">
        <v>0</v>
      </c>
      <c r="H175">
        <v>0.36840000000000001</v>
      </c>
      <c r="I175">
        <v>0.68300000000000005</v>
      </c>
      <c r="J175">
        <v>0.64390000000000003</v>
      </c>
      <c r="K175">
        <v>0.28129999999999999</v>
      </c>
      <c r="L175">
        <v>0</v>
      </c>
      <c r="M175">
        <v>1.0946</v>
      </c>
      <c r="N175">
        <v>0.60960000000000003</v>
      </c>
      <c r="O175">
        <v>0.36830000000000002</v>
      </c>
      <c r="P175">
        <v>1.5130999999999999</v>
      </c>
      <c r="Q175">
        <v>0.73419999999999996</v>
      </c>
      <c r="R175">
        <v>2.5709</v>
      </c>
      <c r="S175">
        <v>2.5644</v>
      </c>
    </row>
    <row r="176" spans="1:19" x14ac:dyDescent="0.25">
      <c r="A176" s="27">
        <v>45009</v>
      </c>
      <c r="B176">
        <v>4.2397999999999998</v>
      </c>
      <c r="C176">
        <v>6.4555999999999996</v>
      </c>
      <c r="D176">
        <v>0.65329999999999999</v>
      </c>
      <c r="E176">
        <v>0.80810000000000004</v>
      </c>
      <c r="F176">
        <v>2.2934000000000001</v>
      </c>
      <c r="G176">
        <v>0</v>
      </c>
      <c r="H176">
        <v>0.3357</v>
      </c>
      <c r="I176">
        <v>0.58489999999999998</v>
      </c>
      <c r="J176">
        <v>0.67549999999999999</v>
      </c>
      <c r="K176">
        <v>7.1300000000000002E-2</v>
      </c>
      <c r="L176">
        <v>0</v>
      </c>
      <c r="M176">
        <v>1.1003000000000001</v>
      </c>
      <c r="N176">
        <v>0.42259999999999998</v>
      </c>
      <c r="O176">
        <v>0.36209999999999998</v>
      </c>
      <c r="P176">
        <v>1.5276000000000001</v>
      </c>
      <c r="Q176">
        <v>0.7641</v>
      </c>
      <c r="R176">
        <v>0</v>
      </c>
      <c r="S176">
        <v>0</v>
      </c>
    </row>
    <row r="177" spans="1:19" x14ac:dyDescent="0.25">
      <c r="A177" s="27">
        <v>45010</v>
      </c>
      <c r="B177">
        <v>7.0529999999999999</v>
      </c>
      <c r="C177">
        <v>9.4511000000000003</v>
      </c>
      <c r="D177">
        <v>0.69530000000000003</v>
      </c>
      <c r="E177">
        <v>0</v>
      </c>
      <c r="F177">
        <v>1.9548000000000001</v>
      </c>
      <c r="G177">
        <v>0</v>
      </c>
      <c r="H177">
        <v>0.27750000000000002</v>
      </c>
      <c r="I177">
        <v>0.31919999999999998</v>
      </c>
      <c r="J177">
        <v>0.62860000000000005</v>
      </c>
      <c r="K177">
        <v>0.26889999999999997</v>
      </c>
      <c r="L177">
        <v>0.24629999999999999</v>
      </c>
      <c r="M177">
        <v>4.6722999999999999</v>
      </c>
      <c r="N177">
        <v>0.46589999999999998</v>
      </c>
      <c r="O177">
        <v>0.45390000000000003</v>
      </c>
      <c r="P177">
        <v>1.1358999999999999</v>
      </c>
      <c r="Q177">
        <v>0.54890000000000005</v>
      </c>
      <c r="R177">
        <v>1.9377</v>
      </c>
      <c r="S177">
        <v>1.9298</v>
      </c>
    </row>
    <row r="178" spans="1:19" x14ac:dyDescent="0.25">
      <c r="A178" s="27">
        <v>45011</v>
      </c>
      <c r="B178">
        <v>6.1989000000000001</v>
      </c>
      <c r="C178">
        <v>7.8094000000000001</v>
      </c>
      <c r="D178">
        <v>0.65449999999999997</v>
      </c>
      <c r="E178">
        <v>0.9194</v>
      </c>
      <c r="F178">
        <v>2.1918000000000002</v>
      </c>
      <c r="G178">
        <v>0</v>
      </c>
      <c r="H178">
        <v>0.44119999999999998</v>
      </c>
      <c r="I178">
        <v>0.1198</v>
      </c>
      <c r="J178">
        <v>0.69169999999999998</v>
      </c>
      <c r="K178">
        <v>0.13650000000000001</v>
      </c>
      <c r="L178">
        <v>0.2646</v>
      </c>
      <c r="M178">
        <v>4.8550000000000004</v>
      </c>
      <c r="N178">
        <v>0.47570000000000001</v>
      </c>
      <c r="O178">
        <v>0.42920000000000003</v>
      </c>
      <c r="P178">
        <v>1.2245999999999999</v>
      </c>
      <c r="Q178">
        <v>0.64749999999999996</v>
      </c>
      <c r="R178">
        <v>0</v>
      </c>
      <c r="S178">
        <v>0</v>
      </c>
    </row>
    <row r="179" spans="1:19" x14ac:dyDescent="0.25">
      <c r="A179" s="27">
        <v>45012</v>
      </c>
      <c r="B179">
        <v>3.3904000000000001</v>
      </c>
      <c r="C179">
        <v>6.452</v>
      </c>
      <c r="D179">
        <v>0.6411</v>
      </c>
      <c r="E179">
        <v>0</v>
      </c>
      <c r="F179">
        <v>2.3835999999999999</v>
      </c>
      <c r="G179">
        <v>0</v>
      </c>
      <c r="H179">
        <v>0.39279999999999998</v>
      </c>
      <c r="I179">
        <v>0.10199999999999999</v>
      </c>
      <c r="J179">
        <v>0.71330000000000005</v>
      </c>
      <c r="K179">
        <v>0.1258</v>
      </c>
      <c r="L179">
        <v>0</v>
      </c>
      <c r="M179">
        <v>1.0918000000000001</v>
      </c>
      <c r="N179">
        <v>0.39069999999999999</v>
      </c>
      <c r="O179">
        <v>0.50849999999999995</v>
      </c>
      <c r="P179">
        <v>1.3834</v>
      </c>
      <c r="Q179">
        <v>1.0125999999999999</v>
      </c>
      <c r="R179">
        <v>0</v>
      </c>
      <c r="S179">
        <v>0</v>
      </c>
    </row>
    <row r="180" spans="1:19" x14ac:dyDescent="0.25">
      <c r="A180" s="27">
        <v>45013</v>
      </c>
      <c r="B180">
        <v>5.6227</v>
      </c>
      <c r="C180">
        <v>8.7942</v>
      </c>
      <c r="D180">
        <v>0.69240000000000002</v>
      </c>
      <c r="E180">
        <v>0.88329999999999997</v>
      </c>
      <c r="F180">
        <v>2.7909000000000002</v>
      </c>
      <c r="G180">
        <v>0</v>
      </c>
      <c r="H180">
        <v>0.29189999999999999</v>
      </c>
      <c r="I180">
        <v>0.374</v>
      </c>
      <c r="J180">
        <v>0.64449999999999996</v>
      </c>
      <c r="K180">
        <v>0.14979999999999999</v>
      </c>
      <c r="L180">
        <v>0</v>
      </c>
      <c r="M180">
        <v>1.0885</v>
      </c>
      <c r="N180">
        <v>0.58120000000000005</v>
      </c>
      <c r="O180">
        <v>0.8</v>
      </c>
      <c r="P180">
        <v>1.7402</v>
      </c>
      <c r="Q180">
        <v>1.1294</v>
      </c>
      <c r="R180">
        <v>1.0553999999999999</v>
      </c>
      <c r="S180">
        <v>1.0504</v>
      </c>
    </row>
    <row r="181" spans="1:19" x14ac:dyDescent="0.25">
      <c r="A181" s="27">
        <v>45014</v>
      </c>
      <c r="B181">
        <v>9.6386000000000003</v>
      </c>
      <c r="C181">
        <v>13.5495</v>
      </c>
      <c r="D181">
        <v>0.7399</v>
      </c>
      <c r="E181">
        <v>0</v>
      </c>
      <c r="F181">
        <v>2.0087000000000002</v>
      </c>
      <c r="G181">
        <v>0</v>
      </c>
      <c r="H181">
        <v>0.22359999999999999</v>
      </c>
      <c r="I181">
        <v>0.1</v>
      </c>
      <c r="J181">
        <v>0.68510000000000004</v>
      </c>
      <c r="K181">
        <v>8.5199999999999998E-2</v>
      </c>
      <c r="L181">
        <v>0.26219999999999999</v>
      </c>
      <c r="M181">
        <v>6.9428000000000001</v>
      </c>
      <c r="N181">
        <v>0.40920000000000001</v>
      </c>
      <c r="O181">
        <v>0.19059999999999999</v>
      </c>
      <c r="P181">
        <v>1.5868</v>
      </c>
      <c r="Q181">
        <v>0.85519999999999996</v>
      </c>
      <c r="R181">
        <v>3.7559999999999998</v>
      </c>
      <c r="S181">
        <v>3.7288000000000001</v>
      </c>
    </row>
    <row r="182" spans="1:19" x14ac:dyDescent="0.25">
      <c r="A182" s="27">
        <v>45015</v>
      </c>
      <c r="B182">
        <v>4.3185000000000002</v>
      </c>
      <c r="C182">
        <v>6.6066000000000003</v>
      </c>
      <c r="D182">
        <v>0.75890000000000002</v>
      </c>
      <c r="E182">
        <v>0.98280000000000001</v>
      </c>
      <c r="F182">
        <v>2.4205999999999999</v>
      </c>
      <c r="G182">
        <v>0</v>
      </c>
      <c r="H182">
        <v>0.23719999999999999</v>
      </c>
      <c r="I182">
        <v>0.10489999999999999</v>
      </c>
      <c r="J182">
        <v>0.75890000000000002</v>
      </c>
      <c r="K182">
        <v>0.1623</v>
      </c>
      <c r="L182">
        <v>0</v>
      </c>
      <c r="M182">
        <v>1.0996999999999999</v>
      </c>
      <c r="N182">
        <v>0.34489999999999998</v>
      </c>
      <c r="O182">
        <v>0.443</v>
      </c>
      <c r="P182">
        <v>1.6618999999999999</v>
      </c>
      <c r="Q182">
        <v>0.90010000000000001</v>
      </c>
      <c r="R182">
        <v>0</v>
      </c>
      <c r="S182">
        <v>0</v>
      </c>
    </row>
    <row r="183" spans="1:19" x14ac:dyDescent="0.25">
      <c r="A183" s="27">
        <v>45016</v>
      </c>
      <c r="B183">
        <v>10.3147</v>
      </c>
      <c r="C183">
        <v>12.8651</v>
      </c>
      <c r="D183">
        <v>0.67900000000000005</v>
      </c>
      <c r="E183">
        <v>0</v>
      </c>
      <c r="F183">
        <v>2.2153999999999998</v>
      </c>
      <c r="G183">
        <v>0</v>
      </c>
      <c r="H183">
        <v>0.43330000000000002</v>
      </c>
      <c r="I183">
        <v>0.22839999999999999</v>
      </c>
      <c r="J183">
        <v>0.64249999999999996</v>
      </c>
      <c r="K183">
        <v>0.13220000000000001</v>
      </c>
      <c r="L183">
        <v>0.29859999999999998</v>
      </c>
      <c r="M183">
        <v>7.4767000000000001</v>
      </c>
      <c r="N183">
        <v>0.50590000000000002</v>
      </c>
      <c r="O183">
        <v>0.2195</v>
      </c>
      <c r="P183">
        <v>1.0871</v>
      </c>
      <c r="Q183">
        <v>0.65639999999999998</v>
      </c>
      <c r="R183">
        <v>3.8481000000000001</v>
      </c>
      <c r="S183">
        <v>3.7360000000000002</v>
      </c>
    </row>
    <row r="184" spans="1:19" x14ac:dyDescent="0.25">
      <c r="A184" s="27">
        <v>45017</v>
      </c>
      <c r="B184">
        <v>6.1829000000000001</v>
      </c>
      <c r="C184">
        <v>8.0299999999999994</v>
      </c>
      <c r="D184">
        <v>0.68630000000000002</v>
      </c>
      <c r="E184">
        <v>0.97899999999999998</v>
      </c>
      <c r="F184">
        <v>1.9483999999999999</v>
      </c>
      <c r="G184">
        <v>0</v>
      </c>
      <c r="H184">
        <v>0.33110000000000001</v>
      </c>
      <c r="I184">
        <v>1E-4</v>
      </c>
      <c r="J184">
        <v>0.6431</v>
      </c>
      <c r="K184">
        <v>0.28370000000000001</v>
      </c>
      <c r="L184">
        <v>0.25369999999999998</v>
      </c>
      <c r="M184">
        <v>4.9545000000000003</v>
      </c>
      <c r="N184">
        <v>0.39889999999999998</v>
      </c>
      <c r="O184">
        <v>0.32279999999999998</v>
      </c>
      <c r="P184">
        <v>1.05</v>
      </c>
      <c r="Q184">
        <v>1.1980999999999999</v>
      </c>
      <c r="R184">
        <v>0</v>
      </c>
      <c r="S184">
        <v>0</v>
      </c>
    </row>
    <row r="185" spans="1:19" x14ac:dyDescent="0.25">
      <c r="A185" s="27">
        <v>45018</v>
      </c>
      <c r="B185">
        <v>4.5827</v>
      </c>
      <c r="C185">
        <v>6.9039999999999999</v>
      </c>
      <c r="D185">
        <v>0.65090000000000003</v>
      </c>
      <c r="E185">
        <v>0.92830000000000001</v>
      </c>
      <c r="F185">
        <v>2.2559</v>
      </c>
      <c r="G185">
        <v>0</v>
      </c>
      <c r="H185">
        <v>0.3538</v>
      </c>
      <c r="I185">
        <v>1.1620999999999999</v>
      </c>
      <c r="J185">
        <v>0.72419999999999995</v>
      </c>
      <c r="K185">
        <v>0.1399</v>
      </c>
      <c r="L185">
        <v>0</v>
      </c>
      <c r="M185">
        <v>1.0843</v>
      </c>
      <c r="N185">
        <v>0.57020000000000004</v>
      </c>
      <c r="O185">
        <v>0.21099999999999999</v>
      </c>
      <c r="P185">
        <v>1.6516999999999999</v>
      </c>
      <c r="Q185">
        <v>0.62690000000000001</v>
      </c>
      <c r="R185">
        <v>0</v>
      </c>
      <c r="S185">
        <v>0</v>
      </c>
    </row>
    <row r="186" spans="1:19" x14ac:dyDescent="0.25">
      <c r="A186" s="27">
        <v>45019</v>
      </c>
      <c r="B186">
        <v>5.0343999999999998</v>
      </c>
      <c r="C186">
        <v>8.2958999999999996</v>
      </c>
      <c r="D186">
        <v>0.70740000000000003</v>
      </c>
      <c r="E186">
        <v>0</v>
      </c>
      <c r="F186">
        <v>2.4062000000000001</v>
      </c>
      <c r="G186">
        <v>0</v>
      </c>
      <c r="H186">
        <v>0.28460000000000002</v>
      </c>
      <c r="I186">
        <v>0.24859999999999999</v>
      </c>
      <c r="J186">
        <v>0.80679999999999996</v>
      </c>
      <c r="K186">
        <v>0.2482</v>
      </c>
      <c r="L186">
        <v>0.15379999999999999</v>
      </c>
      <c r="M186">
        <v>4.1962000000000002</v>
      </c>
      <c r="N186">
        <v>0.60460000000000003</v>
      </c>
      <c r="O186">
        <v>0.41649999999999998</v>
      </c>
      <c r="P186">
        <v>1.5753999999999999</v>
      </c>
      <c r="Q186">
        <v>0.67400000000000004</v>
      </c>
      <c r="R186">
        <v>0</v>
      </c>
      <c r="S186">
        <v>0</v>
      </c>
    </row>
    <row r="187" spans="1:19" x14ac:dyDescent="0.25">
      <c r="A187" s="27">
        <v>45020</v>
      </c>
      <c r="B187">
        <v>4.9528999999999996</v>
      </c>
      <c r="C187">
        <v>7.1092000000000004</v>
      </c>
      <c r="D187">
        <v>0.64510000000000001</v>
      </c>
      <c r="E187">
        <v>0.93799999999999994</v>
      </c>
      <c r="F187">
        <v>2.3246000000000002</v>
      </c>
      <c r="G187">
        <v>0</v>
      </c>
      <c r="H187">
        <v>0.29830000000000001</v>
      </c>
      <c r="I187">
        <v>0.1613</v>
      </c>
      <c r="J187">
        <v>0.73770000000000002</v>
      </c>
      <c r="K187">
        <v>0.122</v>
      </c>
      <c r="L187">
        <v>0</v>
      </c>
      <c r="M187">
        <v>1.0823</v>
      </c>
      <c r="N187">
        <v>0.41310000000000002</v>
      </c>
      <c r="O187">
        <v>0.40660000000000002</v>
      </c>
      <c r="P187">
        <v>1.6798</v>
      </c>
      <c r="Q187">
        <v>0.71109999999999995</v>
      </c>
      <c r="R187">
        <v>0.748</v>
      </c>
      <c r="S187">
        <v>0.7268</v>
      </c>
    </row>
    <row r="188" spans="1:19" x14ac:dyDescent="0.25">
      <c r="A188" s="27">
        <v>45021</v>
      </c>
      <c r="B188">
        <v>5.6510999999999996</v>
      </c>
      <c r="C188">
        <v>8.1377000000000006</v>
      </c>
      <c r="D188">
        <v>0.80740000000000001</v>
      </c>
      <c r="E188">
        <v>0.9718</v>
      </c>
      <c r="F188">
        <v>2.3452999999999999</v>
      </c>
      <c r="G188">
        <v>0</v>
      </c>
      <c r="H188">
        <v>0.3387</v>
      </c>
      <c r="I188">
        <v>0.63039999999999996</v>
      </c>
      <c r="J188">
        <v>0.66439999999999999</v>
      </c>
      <c r="K188">
        <v>0.13800000000000001</v>
      </c>
      <c r="L188">
        <v>0</v>
      </c>
      <c r="M188">
        <v>1.0775999999999999</v>
      </c>
      <c r="N188">
        <v>0.62790000000000001</v>
      </c>
      <c r="O188">
        <v>0.51500000000000001</v>
      </c>
      <c r="P188">
        <v>1.6769000000000001</v>
      </c>
      <c r="Q188">
        <v>1.0470999999999999</v>
      </c>
      <c r="R188">
        <v>0.95189999999999997</v>
      </c>
      <c r="S188">
        <v>0.92290000000000005</v>
      </c>
    </row>
    <row r="189" spans="1:19" x14ac:dyDescent="0.25">
      <c r="A189" s="27">
        <v>45022</v>
      </c>
      <c r="B189">
        <v>5.5655999999999999</v>
      </c>
      <c r="C189">
        <v>9.4566999999999997</v>
      </c>
      <c r="D189">
        <v>0.73229999999999995</v>
      </c>
      <c r="E189">
        <v>0.82989999999999997</v>
      </c>
      <c r="F189">
        <v>2.4264999999999999</v>
      </c>
      <c r="G189">
        <v>0</v>
      </c>
      <c r="H189">
        <v>0.28839999999999999</v>
      </c>
      <c r="I189">
        <v>3.2376</v>
      </c>
      <c r="J189">
        <v>0.63349999999999995</v>
      </c>
      <c r="K189">
        <v>0.1492</v>
      </c>
      <c r="L189">
        <v>0</v>
      </c>
      <c r="M189">
        <v>1.0806</v>
      </c>
      <c r="N189">
        <v>1.0161</v>
      </c>
      <c r="O189">
        <v>0.31369999999999998</v>
      </c>
      <c r="P189">
        <v>2.2761999999999998</v>
      </c>
      <c r="Q189">
        <v>0.91800000000000004</v>
      </c>
      <c r="R189">
        <v>0</v>
      </c>
      <c r="S189">
        <v>0</v>
      </c>
    </row>
    <row r="190" spans="1:19" x14ac:dyDescent="0.25">
      <c r="A190" s="27">
        <v>45023</v>
      </c>
      <c r="B190">
        <v>3.7284999999999999</v>
      </c>
      <c r="C190">
        <v>6.6997</v>
      </c>
      <c r="D190">
        <v>0.69299999999999995</v>
      </c>
      <c r="E190">
        <v>0</v>
      </c>
      <c r="F190">
        <v>2.3473000000000002</v>
      </c>
      <c r="G190">
        <v>0</v>
      </c>
      <c r="H190">
        <v>0.42859999999999998</v>
      </c>
      <c r="I190">
        <v>0.57969999999999999</v>
      </c>
      <c r="J190">
        <v>0.79879999999999995</v>
      </c>
      <c r="K190">
        <v>0.1973</v>
      </c>
      <c r="L190">
        <v>0</v>
      </c>
      <c r="M190">
        <v>1.0857000000000001</v>
      </c>
      <c r="N190">
        <v>0.6351</v>
      </c>
      <c r="O190">
        <v>0.37180000000000002</v>
      </c>
      <c r="P190">
        <v>1.4373</v>
      </c>
      <c r="Q190">
        <v>0.67079999999999995</v>
      </c>
      <c r="R190">
        <v>0</v>
      </c>
      <c r="S190">
        <v>0</v>
      </c>
    </row>
    <row r="191" spans="1:19" x14ac:dyDescent="0.25">
      <c r="A191" s="27">
        <v>45024</v>
      </c>
      <c r="B191">
        <v>7.2530999999999999</v>
      </c>
      <c r="C191">
        <v>8.0398999999999994</v>
      </c>
      <c r="D191">
        <v>0.46729999999999999</v>
      </c>
      <c r="E191">
        <v>0.82099999999999995</v>
      </c>
      <c r="F191">
        <v>1.2058</v>
      </c>
      <c r="G191">
        <v>0</v>
      </c>
      <c r="H191">
        <v>0.34560000000000002</v>
      </c>
      <c r="I191">
        <v>0.66859999999999997</v>
      </c>
      <c r="J191">
        <v>0.63109999999999999</v>
      </c>
      <c r="K191">
        <v>5.4399999999999997E-2</v>
      </c>
      <c r="L191">
        <v>0.15509999999999999</v>
      </c>
      <c r="M191">
        <v>4.0019</v>
      </c>
      <c r="N191">
        <v>0.43540000000000001</v>
      </c>
      <c r="O191">
        <v>0.21129999999999999</v>
      </c>
      <c r="P191">
        <v>1.0373000000000001</v>
      </c>
      <c r="Q191">
        <v>0.52059999999999995</v>
      </c>
      <c r="R191">
        <v>2.0303</v>
      </c>
      <c r="S191">
        <v>1.976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D392C-C4A1-4E5C-B309-05431C3F2718}">
  <dimension ref="A1:BS32"/>
  <sheetViews>
    <sheetView workbookViewId="0">
      <selection activeCell="A7" sqref="A7:XFD7"/>
    </sheetView>
    <sheetView topLeftCell="B1" workbookViewId="1">
      <selection activeCell="F7" sqref="F7:AL7"/>
    </sheetView>
  </sheetViews>
  <sheetFormatPr defaultRowHeight="18.75" x14ac:dyDescent="0.3"/>
  <cols>
    <col min="1" max="1" width="25.42578125" customWidth="1"/>
    <col min="2" max="2" width="7.5703125" customWidth="1"/>
    <col min="3" max="3" width="38.85546875" customWidth="1"/>
    <col min="4" max="5" width="20.28515625" customWidth="1"/>
    <col min="6" max="16" width="7.42578125" customWidth="1"/>
    <col min="17" max="17" width="9.5703125" style="72" customWidth="1"/>
    <col min="18" max="38" width="7.42578125" customWidth="1"/>
    <col min="39" max="49" width="7.5703125" customWidth="1"/>
    <col min="50" max="50" width="9.85546875" style="72" bestFit="1" customWidth="1"/>
    <col min="51" max="71" width="7.5703125" customWidth="1"/>
  </cols>
  <sheetData>
    <row r="1" spans="1:71" x14ac:dyDescent="0.3">
      <c r="A1" s="28" t="s">
        <v>456</v>
      </c>
      <c r="B1" s="28"/>
      <c r="C1" s="28"/>
      <c r="D1" s="28"/>
      <c r="E1" s="28"/>
    </row>
    <row r="3" spans="1:71" x14ac:dyDescent="0.3">
      <c r="F3" s="28" t="s">
        <v>457</v>
      </c>
      <c r="AM3" s="28" t="s">
        <v>458</v>
      </c>
    </row>
    <row r="4" spans="1:71" x14ac:dyDescent="0.3">
      <c r="A4" s="20" t="s">
        <v>94</v>
      </c>
      <c r="B4" s="20" t="s">
        <v>95</v>
      </c>
      <c r="C4" s="54" t="s">
        <v>96</v>
      </c>
      <c r="D4" s="55" t="s">
        <v>459</v>
      </c>
      <c r="E4" s="67" t="s">
        <v>460</v>
      </c>
      <c r="F4" s="50" t="s">
        <v>20</v>
      </c>
      <c r="G4" s="20" t="s">
        <v>21</v>
      </c>
      <c r="H4" s="20" t="s">
        <v>22</v>
      </c>
      <c r="I4" s="20" t="s">
        <v>23</v>
      </c>
      <c r="J4" s="20" t="s">
        <v>24</v>
      </c>
      <c r="K4" s="20" t="s">
        <v>25</v>
      </c>
      <c r="L4" s="20" t="s">
        <v>26</v>
      </c>
      <c r="M4" s="20" t="s">
        <v>27</v>
      </c>
      <c r="N4" s="20" t="s">
        <v>28</v>
      </c>
      <c r="O4" s="20" t="s">
        <v>29</v>
      </c>
      <c r="P4" s="20" t="s">
        <v>30</v>
      </c>
      <c r="Q4" s="73" t="s">
        <v>31</v>
      </c>
      <c r="R4" s="20" t="s">
        <v>32</v>
      </c>
      <c r="S4" s="20" t="s">
        <v>33</v>
      </c>
      <c r="T4" s="20" t="s">
        <v>34</v>
      </c>
      <c r="U4" s="20" t="s">
        <v>35</v>
      </c>
      <c r="V4" s="20" t="s">
        <v>36</v>
      </c>
      <c r="W4" s="20" t="s">
        <v>37</v>
      </c>
      <c r="X4" s="20" t="s">
        <v>38</v>
      </c>
      <c r="Y4" s="20" t="s">
        <v>39</v>
      </c>
      <c r="Z4" s="20" t="s">
        <v>40</v>
      </c>
      <c r="AA4" s="20" t="s">
        <v>41</v>
      </c>
      <c r="AB4" s="20" t="s">
        <v>42</v>
      </c>
      <c r="AC4" s="20" t="s">
        <v>43</v>
      </c>
      <c r="AD4" s="20" t="s">
        <v>44</v>
      </c>
      <c r="AE4" s="20" t="s">
        <v>45</v>
      </c>
      <c r="AF4" s="20" t="s">
        <v>46</v>
      </c>
      <c r="AG4" s="20" t="s">
        <v>47</v>
      </c>
      <c r="AH4" s="20" t="s">
        <v>48</v>
      </c>
      <c r="AI4" s="20" t="s">
        <v>49</v>
      </c>
      <c r="AJ4" s="20" t="s">
        <v>50</v>
      </c>
      <c r="AK4" s="20" t="s">
        <v>51</v>
      </c>
      <c r="AL4" s="20" t="s">
        <v>52</v>
      </c>
      <c r="AM4" s="50" t="s">
        <v>20</v>
      </c>
      <c r="AN4" s="20" t="s">
        <v>21</v>
      </c>
      <c r="AO4" s="20" t="s">
        <v>22</v>
      </c>
      <c r="AP4" s="20" t="s">
        <v>23</v>
      </c>
      <c r="AQ4" s="20" t="s">
        <v>24</v>
      </c>
      <c r="AR4" s="20" t="s">
        <v>25</v>
      </c>
      <c r="AS4" s="20" t="s">
        <v>26</v>
      </c>
      <c r="AT4" s="20" t="s">
        <v>27</v>
      </c>
      <c r="AU4" s="20" t="s">
        <v>28</v>
      </c>
      <c r="AV4" s="20" t="s">
        <v>29</v>
      </c>
      <c r="AW4" s="20" t="s">
        <v>30</v>
      </c>
      <c r="AX4" s="73" t="s">
        <v>31</v>
      </c>
      <c r="AY4" s="20" t="s">
        <v>32</v>
      </c>
      <c r="AZ4" s="20" t="s">
        <v>33</v>
      </c>
      <c r="BA4" s="20" t="s">
        <v>34</v>
      </c>
      <c r="BB4" s="20" t="s">
        <v>35</v>
      </c>
      <c r="BC4" s="20" t="s">
        <v>36</v>
      </c>
      <c r="BD4" s="20" t="s">
        <v>37</v>
      </c>
      <c r="BE4" s="20" t="s">
        <v>38</v>
      </c>
      <c r="BF4" s="20" t="s">
        <v>39</v>
      </c>
      <c r="BG4" s="20" t="s">
        <v>40</v>
      </c>
      <c r="BH4" s="20" t="s">
        <v>41</v>
      </c>
      <c r="BI4" s="20" t="s">
        <v>42</v>
      </c>
      <c r="BJ4" s="20" t="s">
        <v>43</v>
      </c>
      <c r="BK4" s="20" t="s">
        <v>44</v>
      </c>
      <c r="BL4" s="20" t="s">
        <v>45</v>
      </c>
      <c r="BM4" s="20" t="s">
        <v>46</v>
      </c>
      <c r="BN4" s="20" t="s">
        <v>47</v>
      </c>
      <c r="BO4" s="20" t="s">
        <v>48</v>
      </c>
      <c r="BP4" s="20" t="s">
        <v>49</v>
      </c>
      <c r="BQ4" s="20" t="s">
        <v>50</v>
      </c>
      <c r="BR4" s="20" t="s">
        <v>51</v>
      </c>
      <c r="BS4" s="20" t="s">
        <v>52</v>
      </c>
    </row>
    <row r="5" spans="1:71" x14ac:dyDescent="0.3">
      <c r="A5" s="35" t="s">
        <v>102</v>
      </c>
      <c r="B5" s="35">
        <v>118</v>
      </c>
      <c r="C5" s="35" t="s">
        <v>103</v>
      </c>
      <c r="D5" s="56" t="str" cm="1">
        <f t="array" ref="D5">INDEX(F$4:AL$4,0,MATCH(MAX(F5:AL5),F5:AL5,0))</f>
        <v>HDD 52</v>
      </c>
      <c r="E5" s="71">
        <f>MAX(F5:AL5)</f>
        <v>0.97760747929873792</v>
      </c>
      <c r="F5" s="51">
        <f>CORREL(HDD!C138:C193,'Gas Baseline'!$E14:$E69)</f>
        <v>0.93113890117947629</v>
      </c>
      <c r="G5" s="51">
        <f>CORREL(HDD!D138:D193,'Gas Baseline'!$E14:$E69)</f>
        <v>0.9390934064781864</v>
      </c>
      <c r="H5" s="51">
        <f>CORREL(HDD!E138:E193,'Gas Baseline'!$E14:$E69)</f>
        <v>0.94613204231615988</v>
      </c>
      <c r="I5" s="51">
        <f>CORREL(HDD!F138:F193,'Gas Baseline'!$E14:$E69)</f>
        <v>0.95232124276965002</v>
      </c>
      <c r="J5" s="51">
        <f>CORREL(HDD!G138:G193,'Gas Baseline'!$E14:$E69)</f>
        <v>0.95772328805909168</v>
      </c>
      <c r="K5" s="51">
        <f>CORREL(HDD!H138:H193,'Gas Baseline'!$E14:$E69)</f>
        <v>0.96235274719858155</v>
      </c>
      <c r="L5" s="51">
        <f>CORREL(HDD!I138:I193,'Gas Baseline'!$E14:$E69)</f>
        <v>0.96626247039973667</v>
      </c>
      <c r="M5" s="51">
        <f>CORREL(HDD!J138:J193,'Gas Baseline'!$E14:$E69)</f>
        <v>0.96954650561124767</v>
      </c>
      <c r="N5" s="51">
        <f>CORREL(HDD!K138:K193,'Gas Baseline'!$E14:$E69)</f>
        <v>0.97218790083842876</v>
      </c>
      <c r="O5" s="51">
        <f>CORREL(HDD!L138:L193,'Gas Baseline'!$E14:$E69)</f>
        <v>0.97423878282960874</v>
      </c>
      <c r="P5" s="51">
        <f>CORREL(HDD!M138:M193,'Gas Baseline'!$E14:$E69)</f>
        <v>0.97577999822108819</v>
      </c>
      <c r="Q5" s="76">
        <f>CORREL(HDD!N138:N193,'Gas Baseline'!$E14:$E69)</f>
        <v>0.97681771848886134</v>
      </c>
      <c r="R5" s="51">
        <f>CORREL(HDD!O138:O193,'Gas Baseline'!$E14:$E69)</f>
        <v>0.97741582794905513</v>
      </c>
      <c r="S5" s="51">
        <f>CORREL(HDD!P138:P193,'Gas Baseline'!$E14:$E69)</f>
        <v>0.97760747929873792</v>
      </c>
      <c r="T5" s="51">
        <f>CORREL(HDD!Q138:Q193,'Gas Baseline'!$E14:$E69)</f>
        <v>0.97742235586155601</v>
      </c>
      <c r="U5" s="51">
        <f>CORREL(HDD!R138:R193,'Gas Baseline'!$E14:$E69)</f>
        <v>0.97687365796448733</v>
      </c>
      <c r="V5" s="51">
        <f>CORREL(HDD!S138:S193,'Gas Baseline'!$E14:$E69)</f>
        <v>0.9760077739171743</v>
      </c>
      <c r="W5" s="51">
        <f>CORREL(HDD!T138:T193,'Gas Baseline'!$E14:$E69)</f>
        <v>0.9748505837287228</v>
      </c>
      <c r="X5" s="51">
        <f>CORREL(HDD!U138:U193,'Gas Baseline'!$E14:$E69)</f>
        <v>0.97341350909827706</v>
      </c>
      <c r="Y5" s="51">
        <f>CORREL(HDD!V138:V193,'Gas Baseline'!$E14:$E69)</f>
        <v>0.97173843994817366</v>
      </c>
      <c r="Z5" s="51">
        <f>CORREL(HDD!W138:W193,'Gas Baseline'!$E14:$E69)</f>
        <v>0.9698763886223396</v>
      </c>
      <c r="AA5" s="51">
        <f>CORREL(HDD!X138:X193,'Gas Baseline'!$E14:$E69)</f>
        <v>0.96781053915474102</v>
      </c>
      <c r="AB5" s="51">
        <f>CORREL(HDD!Y138:Y193,'Gas Baseline'!$E14:$E69)</f>
        <v>0.96557157320642761</v>
      </c>
      <c r="AC5" s="51">
        <f>CORREL(HDD!Z138:Z193,'Gas Baseline'!$E14:$E69)</f>
        <v>0.96317150633422899</v>
      </c>
      <c r="AD5" s="51">
        <f>CORREL(HDD!AA138:AA193,'Gas Baseline'!$E14:$E69)</f>
        <v>0.96065385306504825</v>
      </c>
      <c r="AE5" s="51">
        <f>CORREL(HDD!AB138:AB193,'Gas Baseline'!$E14:$E69)</f>
        <v>0.9580637362376897</v>
      </c>
      <c r="AF5" s="51">
        <f>CORREL(HDD!AC138:AC193,'Gas Baseline'!$E14:$E69)</f>
        <v>0.95542160259856812</v>
      </c>
      <c r="AG5" s="51">
        <f>CORREL(HDD!AD138:AD193,'Gas Baseline'!$E14:$E69)</f>
        <v>0.95275457106322359</v>
      </c>
      <c r="AH5" s="51">
        <f>CORREL(HDD!AE138:AE193,'Gas Baseline'!$E14:$E69)</f>
        <v>0.95009252858958115</v>
      </c>
      <c r="AI5" s="51">
        <f>CORREL(HDD!AF138:AF193,'Gas Baseline'!$E14:$E69)</f>
        <v>0.94750512151114197</v>
      </c>
      <c r="AJ5" s="51">
        <f>CORREL(HDD!AG138:AG193,'Gas Baseline'!$E14:$E69)</f>
        <v>0.94497834564922378</v>
      </c>
      <c r="AK5" s="51">
        <f>CORREL(HDD!AH138:AH193,'Gas Baseline'!$E14:$E69)</f>
        <v>0.94259694409072337</v>
      </c>
      <c r="AL5" s="51">
        <f>CORREL(HDD!AI138:AI193,'Gas Baseline'!$E14:$E69)</f>
        <v>0.94033925275081753</v>
      </c>
      <c r="AM5" s="74">
        <f t="shared" ref="AM5:BS5" si="0">F5/MAX($F5:$AL5)</f>
        <v>0.95246703906910091</v>
      </c>
      <c r="AN5" s="74">
        <f t="shared" si="0"/>
        <v>0.96060374574038798</v>
      </c>
      <c r="AO5" s="74">
        <f t="shared" si="0"/>
        <v>0.96780360456616377</v>
      </c>
      <c r="AP5" s="74">
        <f t="shared" si="0"/>
        <v>0.97413457132383408</v>
      </c>
      <c r="AQ5" s="74">
        <f t="shared" si="0"/>
        <v>0.97966035278912789</v>
      </c>
      <c r="AR5" s="74">
        <f t="shared" si="0"/>
        <v>0.98439585168568988</v>
      </c>
      <c r="AS5" s="74">
        <f t="shared" si="0"/>
        <v>0.98839512878201452</v>
      </c>
      <c r="AT5" s="74">
        <f t="shared" si="0"/>
        <v>0.99175438623559575</v>
      </c>
      <c r="AU5" s="74">
        <f t="shared" si="0"/>
        <v>0.99445628375900241</v>
      </c>
      <c r="AV5" s="74">
        <f t="shared" si="0"/>
        <v>0.99655414208620252</v>
      </c>
      <c r="AW5" s="74">
        <f t="shared" si="0"/>
        <v>0.99813065968054926</v>
      </c>
      <c r="AX5" s="75">
        <f t="shared" si="0"/>
        <v>0.99919214937835465</v>
      </c>
      <c r="AY5" s="74">
        <f t="shared" si="0"/>
        <v>0.99980395879354333</v>
      </c>
      <c r="AZ5" s="74">
        <f t="shared" si="0"/>
        <v>1</v>
      </c>
      <c r="BA5" s="74">
        <f t="shared" si="0"/>
        <v>0.99981063623069388</v>
      </c>
      <c r="BB5" s="74">
        <f t="shared" si="0"/>
        <v>0.99924937017178206</v>
      </c>
      <c r="BC5" s="74">
        <f t="shared" si="0"/>
        <v>0.99836365267713467</v>
      </c>
      <c r="BD5" s="74">
        <f t="shared" si="0"/>
        <v>0.99717995654862146</v>
      </c>
      <c r="BE5" s="74">
        <f t="shared" si="0"/>
        <v>0.99570996510432863</v>
      </c>
      <c r="BF5" s="74">
        <f t="shared" si="0"/>
        <v>0.99399652777332037</v>
      </c>
      <c r="BG5" s="74">
        <f t="shared" si="0"/>
        <v>0.99209182535924945</v>
      </c>
      <c r="BH5" s="74">
        <f t="shared" si="0"/>
        <v>0.98997865671913177</v>
      </c>
      <c r="BI5" s="74">
        <f t="shared" si="0"/>
        <v>0.98768840629068844</v>
      </c>
      <c r="BJ5" s="74">
        <f t="shared" si="0"/>
        <v>0.98523336485225721</v>
      </c>
      <c r="BK5" s="74">
        <f t="shared" si="0"/>
        <v>0.98265804364973663</v>
      </c>
      <c r="BL5" s="74">
        <f t="shared" si="0"/>
        <v>0.98000859908000348</v>
      </c>
      <c r="BM5" s="74">
        <f t="shared" si="0"/>
        <v>0.97730594623101263</v>
      </c>
      <c r="BN5" s="74">
        <f t="shared" si="0"/>
        <v>0.97457782518875369</v>
      </c>
      <c r="BO5" s="74">
        <f t="shared" si="0"/>
        <v>0.97185480748480568</v>
      </c>
      <c r="BP5" s="74">
        <f t="shared" si="0"/>
        <v>0.96920813473195899</v>
      </c>
      <c r="BQ5" s="74">
        <f t="shared" si="0"/>
        <v>0.9666234819797821</v>
      </c>
      <c r="BR5" s="74">
        <f t="shared" si="0"/>
        <v>0.96418753339210495</v>
      </c>
      <c r="BS5" s="74">
        <f t="shared" si="0"/>
        <v>0.96187812865890321</v>
      </c>
    </row>
    <row r="6" spans="1:71" x14ac:dyDescent="0.3">
      <c r="A6" s="35" t="s">
        <v>102</v>
      </c>
      <c r="B6" s="35">
        <v>120</v>
      </c>
      <c r="C6" s="35" t="s">
        <v>103</v>
      </c>
      <c r="D6" s="56" t="str" cm="1">
        <f t="array" ref="D6">INDEX(F$4:AL$4,0,MATCH(MAX(F6:AL6),F6:AL6,0))</f>
        <v>HDD 43</v>
      </c>
      <c r="E6" s="68">
        <f t="shared" ref="E6:E22" si="1">MAX(F6:AL6)</f>
        <v>0.96927278733900368</v>
      </c>
      <c r="F6" s="51">
        <f>CORREL(HDD!C138:C193,'Gas Baseline'!$F14:$F69)</f>
        <v>0.96416031452427475</v>
      </c>
      <c r="G6" s="51">
        <f>CORREL(HDD!D138:D193,'Gas Baseline'!$F14:$F69)</f>
        <v>0.9667080197643263</v>
      </c>
      <c r="H6" s="51">
        <f>CORREL(HDD!E138:E193,'Gas Baseline'!$F14:$F69)</f>
        <v>0.96833599150403493</v>
      </c>
      <c r="I6" s="51">
        <f>CORREL(HDD!F138:F193,'Gas Baseline'!$F14:$F69)</f>
        <v>0.96916463429235911</v>
      </c>
      <c r="J6" s="51">
        <f>CORREL(HDD!G138:G193,'Gas Baseline'!$F14:$F69)</f>
        <v>0.96927278733900368</v>
      </c>
      <c r="K6" s="51">
        <f>CORREL(HDD!H138:H193,'Gas Baseline'!$F14:$F69)</f>
        <v>0.9687154383096731</v>
      </c>
      <c r="L6" s="51">
        <f>CORREL(HDD!I138:I193,'Gas Baseline'!$F14:$F69)</f>
        <v>0.96754098797277732</v>
      </c>
      <c r="M6" s="51">
        <f>CORREL(HDD!J138:J193,'Gas Baseline'!$F14:$F69)</f>
        <v>0.96585006789108663</v>
      </c>
      <c r="N6" s="51">
        <f>CORREL(HDD!K138:K193,'Gas Baseline'!$F14:$F69)</f>
        <v>0.96369718314952757</v>
      </c>
      <c r="O6" s="51">
        <f>CORREL(HDD!L138:L193,'Gas Baseline'!$F14:$F69)</f>
        <v>0.96110042871451162</v>
      </c>
      <c r="P6" s="51">
        <f>CORREL(HDD!M138:M193,'Gas Baseline'!$F14:$F69)</f>
        <v>0.95817262914566403</v>
      </c>
      <c r="Q6" s="76">
        <f>CORREL(HDD!N138:N193,'Gas Baseline'!$F14:$F69)</f>
        <v>0.95494008668239994</v>
      </c>
      <c r="R6" s="51">
        <f>CORREL(HDD!O138:O193,'Gas Baseline'!$F14:$F69)</f>
        <v>0.9514537381002045</v>
      </c>
      <c r="S6" s="51">
        <f>CORREL(HDD!P138:P193,'Gas Baseline'!$F14:$F69)</f>
        <v>0.94771725259957107</v>
      </c>
      <c r="T6" s="51">
        <f>CORREL(HDD!Q138:Q193,'Gas Baseline'!$F14:$F69)</f>
        <v>0.94379312979147389</v>
      </c>
      <c r="U6" s="51">
        <f>CORREL(HDD!R138:R193,'Gas Baseline'!$F14:$F69)</f>
        <v>0.93971363346952708</v>
      </c>
      <c r="V6" s="51">
        <f>CORREL(HDD!S138:S193,'Gas Baseline'!$F14:$F69)</f>
        <v>0.93552024018849023</v>
      </c>
      <c r="W6" s="51">
        <f>CORREL(HDD!T138:T193,'Gas Baseline'!$F14:$F69)</f>
        <v>0.93122480421901754</v>
      </c>
      <c r="X6" s="51">
        <f>CORREL(HDD!U138:U193,'Gas Baseline'!$F14:$F69)</f>
        <v>0.92684961911993302</v>
      </c>
      <c r="Y6" s="51">
        <f>CORREL(HDD!V138:V193,'Gas Baseline'!$F14:$F69)</f>
        <v>0.92241740103978775</v>
      </c>
      <c r="Z6" s="51">
        <f>CORREL(HDD!W138:W193,'Gas Baseline'!$F14:$F69)</f>
        <v>0.91798479663361521</v>
      </c>
      <c r="AA6" s="51">
        <f>CORREL(HDD!X138:X193,'Gas Baseline'!$F14:$F69)</f>
        <v>0.91350993676329073</v>
      </c>
      <c r="AB6" s="51">
        <f>CORREL(HDD!Y138:Y193,'Gas Baseline'!$F14:$F69)</f>
        <v>0.90901860199053319</v>
      </c>
      <c r="AC6" s="51">
        <f>CORREL(HDD!Z138:Z193,'Gas Baseline'!$F14:$F69)</f>
        <v>0.90452685166725777</v>
      </c>
      <c r="AD6" s="51">
        <f>CORREL(HDD!AA138:AA193,'Gas Baseline'!$F14:$F69)</f>
        <v>0.90005151229727498</v>
      </c>
      <c r="AE6" s="51">
        <f>CORREL(HDD!AB138:AB193,'Gas Baseline'!$F14:$F69)</f>
        <v>0.89566864712604466</v>
      </c>
      <c r="AF6" s="51">
        <f>CORREL(HDD!AC138:AC193,'Gas Baseline'!$F14:$F69)</f>
        <v>0.89137317053480258</v>
      </c>
      <c r="AG6" s="51">
        <f>CORREL(HDD!AD138:AD193,'Gas Baseline'!$F14:$F69)</f>
        <v>0.88718986852284509</v>
      </c>
      <c r="AH6" s="51">
        <f>CORREL(HDD!AE138:AE193,'Gas Baseline'!$F14:$F69)</f>
        <v>0.88315531714687978</v>
      </c>
      <c r="AI6" s="51">
        <f>CORREL(HDD!AF138:AF193,'Gas Baseline'!$F14:$F69)</f>
        <v>0.87933349556601514</v>
      </c>
      <c r="AJ6" s="51">
        <f>CORREL(HDD!AG138:AG193,'Gas Baseline'!$F14:$F69)</f>
        <v>0.87569200986820872</v>
      </c>
      <c r="AK6" s="51">
        <f>CORREL(HDD!AH138:AH193,'Gas Baseline'!$F14:$F69)</f>
        <v>0.87231523211405626</v>
      </c>
      <c r="AL6" s="51">
        <f>CORREL(HDD!AI138:AI193,'Gas Baseline'!$F14:$F69)</f>
        <v>0.86918005584183999</v>
      </c>
      <c r="AM6" s="74">
        <f t="shared" ref="AM6:AM22" si="2">F6/MAX($F6:$AL6)</f>
        <v>0.99472545512315014</v>
      </c>
      <c r="AN6" s="74">
        <f t="shared" ref="AN6:AN22" si="3">G6/MAX($F6:$AL6)</f>
        <v>0.99735392594512162</v>
      </c>
      <c r="AO6" s="74">
        <f t="shared" ref="AO6:AO22" si="4">H6/MAX($F6:$AL6)</f>
        <v>0.99903350651415623</v>
      </c>
      <c r="AP6" s="74">
        <f t="shared" ref="AP6:AP22" si="5">I6/MAX($F6:$AL6)</f>
        <v>0.99988841836059228</v>
      </c>
      <c r="AQ6" s="74">
        <f t="shared" ref="AQ6:AQ22" si="6">J6/MAX($F6:$AL6)</f>
        <v>1</v>
      </c>
      <c r="AR6" s="74">
        <f t="shared" ref="AR6:AR22" si="7">K6/MAX($F6:$AL6)</f>
        <v>0.99942498227886833</v>
      </c>
      <c r="AS6" s="74">
        <f t="shared" ref="AS6:AS22" si="8">L6/MAX($F6:$AL6)</f>
        <v>0.99821330033314892</v>
      </c>
      <c r="AT6" s="74">
        <f t="shared" ref="AT6:AT22" si="9">M6/MAX($F6:$AL6)</f>
        <v>0.99646877587751781</v>
      </c>
      <c r="AU6" s="74">
        <f t="shared" ref="AU6:AU22" si="10">N6/MAX($F6:$AL6)</f>
        <v>0.99424764187924519</v>
      </c>
      <c r="AV6" s="74">
        <f t="shared" ref="AV6:AV22" si="11">O6/MAX($F6:$AL6)</f>
        <v>0.99156856693879947</v>
      </c>
      <c r="AW6" s="74">
        <f t="shared" ref="AW6:AW22" si="12">P6/MAX($F6:$AL6)</f>
        <v>0.98854795230162862</v>
      </c>
      <c r="AX6" s="75">
        <f t="shared" ref="AX6:AX22" si="13">Q6/MAX($F6:$AL6)</f>
        <v>0.98521293402247256</v>
      </c>
      <c r="AY6" s="74">
        <f t="shared" ref="AY6:AY22" si="14">R6/MAX($F6:$AL6)</f>
        <v>0.98161606363909304</v>
      </c>
      <c r="AZ6" s="74">
        <f t="shared" ref="AZ6:AZ22" si="15">S6/MAX($F6:$AL6)</f>
        <v>0.97776112667042869</v>
      </c>
      <c r="BA6" s="74">
        <f t="shared" ref="BA6:BA22" si="16">T6/MAX($F6:$AL6)</f>
        <v>0.97371260404670967</v>
      </c>
      <c r="BB6" s="74">
        <f t="shared" ref="BB6:BB22" si="17">U6/MAX($F6:$AL6)</f>
        <v>0.96950378236592516</v>
      </c>
      <c r="BC6" s="74">
        <f t="shared" ref="BC6:BC22" si="18">V6/MAX($F6:$AL6)</f>
        <v>0.96517745304376479</v>
      </c>
      <c r="BD6" s="74">
        <f t="shared" ref="BD6:BD22" si="19">W6/MAX($F6:$AL6)</f>
        <v>0.96074584614673719</v>
      </c>
      <c r="BE6" s="74">
        <f t="shared" ref="BE6:BE22" si="20">X6/MAX($F6:$AL6)</f>
        <v>0.9562319619685834</v>
      </c>
      <c r="BF6" s="74">
        <f t="shared" ref="BF6:BF22" si="21">Y6/MAX($F6:$AL6)</f>
        <v>0.95165923678941766</v>
      </c>
      <c r="BG6" s="74">
        <f t="shared" ref="BG6:BG22" si="22">Z6/MAX($F6:$AL6)</f>
        <v>0.94708611303718515</v>
      </c>
      <c r="BH6" s="74">
        <f t="shared" ref="BH6:BH22" si="23">AA6/MAX($F6:$AL6)</f>
        <v>0.94246939426742637</v>
      </c>
      <c r="BI6" s="74">
        <f t="shared" ref="BI6:BI22" si="24">AB6/MAX($F6:$AL6)</f>
        <v>0.93783567831932069</v>
      </c>
      <c r="BJ6" s="74">
        <f t="shared" ref="BJ6:BJ22" si="25">AC6/MAX($F6:$AL6)</f>
        <v>0.93320153364720326</v>
      </c>
      <c r="BK6" s="74">
        <f t="shared" ref="BK6:BK22" si="26">AD6/MAX($F6:$AL6)</f>
        <v>0.92858432017702097</v>
      </c>
      <c r="BL6" s="74">
        <f t="shared" ref="BL6:BL22" si="27">AE6/MAX($F6:$AL6)</f>
        <v>0.92406251245840876</v>
      </c>
      <c r="BM6" s="74">
        <f t="shared" ref="BM6:BM22" si="28">AF6/MAX($F6:$AL6)</f>
        <v>0.91963086365184865</v>
      </c>
      <c r="BN6" s="74">
        <f t="shared" ref="BN6:BN22" si="29">AG6/MAX($F6:$AL6)</f>
        <v>0.91531494550517067</v>
      </c>
      <c r="BO6" s="74">
        <f t="shared" ref="BO6:BO22" si="30">AH6/MAX($F6:$AL6)</f>
        <v>0.91115249358382711</v>
      </c>
      <c r="BP6" s="74">
        <f t="shared" ref="BP6:BP22" si="31">AI6/MAX($F6:$AL6)</f>
        <v>0.90720951526978932</v>
      </c>
      <c r="BQ6" s="74">
        <f t="shared" ref="BQ6:BQ22" si="32">AJ6/MAX($F6:$AL6)</f>
        <v>0.90345258972171572</v>
      </c>
      <c r="BR6" s="74">
        <f t="shared" ref="BR6:BR22" si="33">AK6/MAX($F6:$AL6)</f>
        <v>0.89996876370466339</v>
      </c>
      <c r="BS6" s="74">
        <f t="shared" ref="BS6:BS22" si="34">AL6/MAX($F6:$AL6)</f>
        <v>0.89673419825191458</v>
      </c>
    </row>
    <row r="7" spans="1:71" x14ac:dyDescent="0.3">
      <c r="A7" s="59" t="s">
        <v>102</v>
      </c>
      <c r="B7" s="59" t="s">
        <v>78</v>
      </c>
      <c r="C7" s="59" t="s">
        <v>103</v>
      </c>
      <c r="D7" s="59" t="str" cm="1">
        <f t="array" ref="D7">INDEX(F$4:AL$4,0,MATCH(MAX(F7:AL7),F7:AL7,0))</f>
        <v>HDD 49</v>
      </c>
      <c r="E7" s="69">
        <f t="shared" si="1"/>
        <v>0.98312178994358945</v>
      </c>
      <c r="F7" s="51">
        <f>CORREL(HDD!C138:C193,'Gas Baseline'!$G14:$G69)</f>
        <v>0.95389442400463842</v>
      </c>
      <c r="G7" s="51">
        <f>CORREL(HDD!D138:D193,'Gas Baseline'!$G14:$G69)</f>
        <v>0.96024501026885389</v>
      </c>
      <c r="H7" s="51">
        <f>CORREL(HDD!E138:E193,'Gas Baseline'!$G14:$G69)</f>
        <v>0.96566639046042502</v>
      </c>
      <c r="I7" s="51">
        <f>CORREL(HDD!F138:F193,'Gas Baseline'!$G14:$G69)</f>
        <v>0.97024293803324657</v>
      </c>
      <c r="J7" s="51">
        <f>CORREL(HDD!G138:G193,'Gas Baseline'!$G14:$G69)</f>
        <v>0.97404299150835005</v>
      </c>
      <c r="K7" s="51">
        <f>CORREL(HDD!H138:H193,'Gas Baseline'!$G14:$G69)</f>
        <v>0.97709408934371922</v>
      </c>
      <c r="L7" s="51">
        <f>CORREL(HDD!I138:I193,'Gas Baseline'!$G14:$G69)</f>
        <v>0.97944837434354926</v>
      </c>
      <c r="M7" s="51">
        <f>CORREL(HDD!J138:J193,'Gas Baseline'!$G14:$G69)</f>
        <v>0.98120321966966395</v>
      </c>
      <c r="N7" s="51">
        <f>CORREL(HDD!K138:K193,'Gas Baseline'!$G14:$G69)</f>
        <v>0.98236403735590183</v>
      </c>
      <c r="O7" s="51">
        <f>CORREL(HDD!L138:L193,'Gas Baseline'!$G14:$G69)</f>
        <v>0.98297288591140874</v>
      </c>
      <c r="P7" s="51">
        <f>CORREL(HDD!M138:M193,'Gas Baseline'!$G14:$G69)</f>
        <v>0.98312178994358945</v>
      </c>
      <c r="Q7" s="76">
        <f>CORREL(HDD!N138:N193,'Gas Baseline'!$G14:$G69)</f>
        <v>0.98282336609284648</v>
      </c>
      <c r="R7" s="51">
        <f>CORREL(HDD!O138:O193,'Gas Baseline'!$G14:$G69)</f>
        <v>0.98213825089706008</v>
      </c>
      <c r="S7" s="51">
        <f>CORREL(HDD!P138:P193,'Gas Baseline'!$G14:$G69)</f>
        <v>0.98109071558146832</v>
      </c>
      <c r="T7" s="51">
        <f>CORREL(HDD!Q138:Q193,'Gas Baseline'!$G14:$G69)</f>
        <v>0.97972120966573961</v>
      </c>
      <c r="U7" s="51">
        <f>CORREL(HDD!R138:R193,'Gas Baseline'!$G14:$G69)</f>
        <v>0.97804913423635487</v>
      </c>
      <c r="V7" s="51">
        <f>CORREL(HDD!S138:S193,'Gas Baseline'!$G14:$G69)</f>
        <v>0.97611993857611212</v>
      </c>
      <c r="W7" s="51">
        <f>CORREL(HDD!T138:T193,'Gas Baseline'!$G14:$G69)</f>
        <v>0.9739554113649308</v>
      </c>
      <c r="X7" s="51">
        <f>CORREL(HDD!U138:U193,'Gas Baseline'!$G14:$G69)</f>
        <v>0.97157056208797354</v>
      </c>
      <c r="Y7" s="51">
        <f>CORREL(HDD!V138:V193,'Gas Baseline'!$G14:$G69)</f>
        <v>0.96900177377457863</v>
      </c>
      <c r="Z7" s="51">
        <f>CORREL(HDD!W138:W193,'Gas Baseline'!$G14:$G69)</f>
        <v>0.96630251462159045</v>
      </c>
      <c r="AA7" s="51">
        <f>CORREL(HDD!X138:X193,'Gas Baseline'!$G14:$G69)</f>
        <v>0.96344782667217721</v>
      </c>
      <c r="AB7" s="51">
        <f>CORREL(HDD!Y138:Y193,'Gas Baseline'!$G14:$G69)</f>
        <v>0.96046724816079321</v>
      </c>
      <c r="AC7" s="51">
        <f>CORREL(HDD!Z138:Z193,'Gas Baseline'!$G14:$G69)</f>
        <v>0.95737423186897086</v>
      </c>
      <c r="AD7" s="51">
        <f>CORREL(HDD!AA138:AA193,'Gas Baseline'!$G14:$G69)</f>
        <v>0.95420443159446855</v>
      </c>
      <c r="AE7" s="51">
        <f>CORREL(HDD!AB138:AB193,'Gas Baseline'!$G14:$G69)</f>
        <v>0.95101334762261014</v>
      </c>
      <c r="AF7" s="51">
        <f>CORREL(HDD!AC138:AC193,'Gas Baseline'!$G14:$G69)</f>
        <v>0.94781362614387576</v>
      </c>
      <c r="AG7" s="51">
        <f>CORREL(HDD!AD138:AD193,'Gas Baseline'!$G14:$G69)</f>
        <v>0.94463200734646502</v>
      </c>
      <c r="AH7" s="51">
        <f>CORREL(HDD!AE138:AE193,'Gas Baseline'!$G14:$G69)</f>
        <v>0.94150088802243592</v>
      </c>
      <c r="AI7" s="51">
        <f>CORREL(HDD!AF138:AF193,'Gas Baseline'!$G14:$G69)</f>
        <v>0.93848904434098868</v>
      </c>
      <c r="AJ7" s="51">
        <f>CORREL(HDD!AG138:AG193,'Gas Baseline'!$G14:$G69)</f>
        <v>0.93557647370412644</v>
      </c>
      <c r="AK7" s="51">
        <f>CORREL(HDD!AH138:AH193,'Gas Baseline'!$G14:$G69)</f>
        <v>0.93284892289814891</v>
      </c>
      <c r="AL7" s="51">
        <f>CORREL(HDD!AI138:AI193,'Gas Baseline'!$G14:$G69)</f>
        <v>0.93028398531578738</v>
      </c>
      <c r="AM7" s="74">
        <f t="shared" si="2"/>
        <v>0.97027085938088298</v>
      </c>
      <c r="AN7" s="74">
        <f t="shared" si="3"/>
        <v>0.9767304723496687</v>
      </c>
      <c r="AO7" s="74">
        <f t="shared" si="4"/>
        <v>0.98224492665942642</v>
      </c>
      <c r="AP7" s="74">
        <f t="shared" si="5"/>
        <v>0.98690004428537603</v>
      </c>
      <c r="AQ7" s="74">
        <f t="shared" si="6"/>
        <v>0.99076533698255198</v>
      </c>
      <c r="AR7" s="74">
        <f t="shared" si="7"/>
        <v>0.99386881598848897</v>
      </c>
      <c r="AS7" s="74">
        <f t="shared" si="8"/>
        <v>0.99626351929372758</v>
      </c>
      <c r="AT7" s="74">
        <f t="shared" si="9"/>
        <v>0.99804849176007426</v>
      </c>
      <c r="AU7" s="74">
        <f t="shared" si="10"/>
        <v>0.99922923833502753</v>
      </c>
      <c r="AV7" s="74">
        <f t="shared" si="11"/>
        <v>0.99984853958715603</v>
      </c>
      <c r="AW7" s="74">
        <f t="shared" si="12"/>
        <v>1</v>
      </c>
      <c r="AX7" s="75">
        <f t="shared" si="13"/>
        <v>0.99969645281612551</v>
      </c>
      <c r="AY7" s="74">
        <f t="shared" si="14"/>
        <v>0.99899957557996366</v>
      </c>
      <c r="AZ7" s="74">
        <f t="shared" si="15"/>
        <v>0.99793405620453424</v>
      </c>
      <c r="BA7" s="74">
        <f t="shared" si="16"/>
        <v>0.99654103864583765</v>
      </c>
      <c r="BB7" s="74">
        <f t="shared" si="17"/>
        <v>0.99484025706771728</v>
      </c>
      <c r="BC7" s="74">
        <f t="shared" si="18"/>
        <v>0.99287794102511029</v>
      </c>
      <c r="BD7" s="74">
        <f t="shared" si="19"/>
        <v>0.99067625326544273</v>
      </c>
      <c r="BE7" s="74">
        <f t="shared" si="20"/>
        <v>0.98825046095633917</v>
      </c>
      <c r="BF7" s="74">
        <f t="shared" si="21"/>
        <v>0.98563757175006672</v>
      </c>
      <c r="BG7" s="74">
        <f t="shared" si="22"/>
        <v>0.98289197178412246</v>
      </c>
      <c r="BH7" s="74">
        <f t="shared" si="23"/>
        <v>0.97998827462410221</v>
      </c>
      <c r="BI7" s="74">
        <f t="shared" si="24"/>
        <v>0.97695652561612312</v>
      </c>
      <c r="BJ7" s="74">
        <f t="shared" si="25"/>
        <v>0.97381040849873146</v>
      </c>
      <c r="BK7" s="74">
        <f t="shared" si="26"/>
        <v>0.97058618917318462</v>
      </c>
      <c r="BL7" s="74">
        <f t="shared" si="27"/>
        <v>0.96734032075230303</v>
      </c>
      <c r="BM7" s="74">
        <f t="shared" si="28"/>
        <v>0.96408566653604577</v>
      </c>
      <c r="BN7" s="74">
        <f t="shared" si="29"/>
        <v>0.96084942578748767</v>
      </c>
      <c r="BO7" s="74">
        <f t="shared" si="30"/>
        <v>0.95766455148599472</v>
      </c>
      <c r="BP7" s="74">
        <f t="shared" si="31"/>
        <v>0.95460100054830266</v>
      </c>
      <c r="BQ7" s="74">
        <f t="shared" si="32"/>
        <v>0.95163842697231737</v>
      </c>
      <c r="BR7" s="74">
        <f t="shared" si="33"/>
        <v>0.94886404964299986</v>
      </c>
      <c r="BS7" s="74">
        <f t="shared" si="34"/>
        <v>0.94625507727701386</v>
      </c>
    </row>
    <row r="8" spans="1:71" x14ac:dyDescent="0.3">
      <c r="A8" s="35" t="s">
        <v>102</v>
      </c>
      <c r="B8" s="35">
        <v>118</v>
      </c>
      <c r="C8" s="35" t="s">
        <v>104</v>
      </c>
      <c r="D8" s="56" t="str" cm="1">
        <f t="array" ref="D8">INDEX(F$4:AL$4,0,MATCH(MAX(F8:AL8),F8:AL8,0))</f>
        <v>HDD 50</v>
      </c>
      <c r="E8" s="71">
        <f t="shared" si="1"/>
        <v>0.9913613148032171</v>
      </c>
      <c r="F8" s="52">
        <f>CORREL(HDD!C138:C161,'Gas Baseline'!$E14:$E37)</f>
        <v>0.95725264950596467</v>
      </c>
      <c r="G8" s="52">
        <f>CORREL(HDD!D138:D161,'Gas Baseline'!$E14:$E37)</f>
        <v>0.96319337023223217</v>
      </c>
      <c r="H8" s="52">
        <f>CORREL(HDD!E138:E161,'Gas Baseline'!$E14:$E37)</f>
        <v>0.96853124965263193</v>
      </c>
      <c r="I8" s="52">
        <f>CORREL(HDD!F138:F161,'Gas Baseline'!$E14:$E37)</f>
        <v>0.97326360603612905</v>
      </c>
      <c r="J8" s="52">
        <f>CORREL(HDD!G138:G161,'Gas Baseline'!$E14:$E37)</f>
        <v>0.97748812599732626</v>
      </c>
      <c r="K8" s="52">
        <f>CORREL(HDD!H138:H161,'Gas Baseline'!$E14:$E37)</f>
        <v>0.98113101702649985</v>
      </c>
      <c r="L8" s="52">
        <f>CORREL(HDD!I138:I161,'Gas Baseline'!$E14:$E37)</f>
        <v>0.98418065859211412</v>
      </c>
      <c r="M8" s="52">
        <f>CORREL(HDD!J138:J161,'Gas Baseline'!$E14:$E37)</f>
        <v>0.9867016774222459</v>
      </c>
      <c r="N8" s="52">
        <f>CORREL(HDD!K138:K161,'Gas Baseline'!$E14:$E37)</f>
        <v>0.98866810961360729</v>
      </c>
      <c r="O8" s="52">
        <f>CORREL(HDD!L138:L161,'Gas Baseline'!$E14:$E37)</f>
        <v>0.99007908548494161</v>
      </c>
      <c r="P8" s="52">
        <f>CORREL(HDD!M138:M161,'Gas Baseline'!$E14:$E37)</f>
        <v>0.99098520205650631</v>
      </c>
      <c r="Q8" s="77">
        <f>CORREL(HDD!N138:N161,'Gas Baseline'!$E14:$E37)</f>
        <v>0.9913613148032171</v>
      </c>
      <c r="R8" s="52">
        <f>CORREL(HDD!O138:O161,'Gas Baseline'!$E14:$E37)</f>
        <v>0.99135435155242091</v>
      </c>
      <c r="S8" s="52">
        <f>CORREL(HDD!P138:P161,'Gas Baseline'!$E14:$E37)</f>
        <v>0.99088617512477917</v>
      </c>
      <c r="T8" s="52">
        <f>CORREL(HDD!Q138:Q161,'Gas Baseline'!$E14:$E37)</f>
        <v>0.99002427847382701</v>
      </c>
      <c r="U8" s="52">
        <f>CORREL(HDD!R138:R161,'Gas Baseline'!$E14:$E37)</f>
        <v>0.98874226807084453</v>
      </c>
      <c r="V8" s="52">
        <f>CORREL(HDD!S138:S161,'Gas Baseline'!$E14:$E37)</f>
        <v>0.98707975186108954</v>
      </c>
      <c r="W8" s="52">
        <f>CORREL(HDD!T138:T161,'Gas Baseline'!$E14:$E37)</f>
        <v>0.98509367107352519</v>
      </c>
      <c r="X8" s="52">
        <f>CORREL(HDD!U138:U161,'Gas Baseline'!$E14:$E37)</f>
        <v>0.98280436119048764</v>
      </c>
      <c r="Y8" s="52">
        <f>CORREL(HDD!V138:V161,'Gas Baseline'!$E14:$E37)</f>
        <v>0.98022695743899946</v>
      </c>
      <c r="Z8" s="52">
        <f>CORREL(HDD!W138:W161,'Gas Baseline'!$E14:$E37)</f>
        <v>0.9774390571731828</v>
      </c>
      <c r="AA8" s="52">
        <f>CORREL(HDD!X138:X161,'Gas Baseline'!$E14:$E37)</f>
        <v>0.97442672448522138</v>
      </c>
      <c r="AB8" s="52">
        <f>CORREL(HDD!Y138:Y161,'Gas Baseline'!$E14:$E37)</f>
        <v>0.97116226933916006</v>
      </c>
      <c r="AC8" s="52">
        <f>CORREL(HDD!Z138:Z161,'Gas Baseline'!$E14:$E37)</f>
        <v>0.96771073081440362</v>
      </c>
      <c r="AD8" s="52">
        <f>CORREL(HDD!AA138:AA161,'Gas Baseline'!$E14:$E37)</f>
        <v>0.96414227646752626</v>
      </c>
      <c r="AE8" s="52">
        <f>CORREL(HDD!AB138:AB161,'Gas Baseline'!$E14:$E37)</f>
        <v>0.96047820020805286</v>
      </c>
      <c r="AF8" s="52">
        <f>CORREL(HDD!AC138:AC161,'Gas Baseline'!$E14:$E37)</f>
        <v>0.95677714712168904</v>
      </c>
      <c r="AG8" s="52">
        <f>CORREL(HDD!AD138:AD161,'Gas Baseline'!$E14:$E37)</f>
        <v>0.95304403655705927</v>
      </c>
      <c r="AH8" s="52">
        <f>CORREL(HDD!AE138:AE161,'Gas Baseline'!$E14:$E37)</f>
        <v>0.94936092462708077</v>
      </c>
      <c r="AI8" s="52">
        <f>CORREL(HDD!AF138:AF161,'Gas Baseline'!$E14:$E37)</f>
        <v>0.94574715765344752</v>
      </c>
      <c r="AJ8" s="52">
        <f>CORREL(HDD!AG138:AG161,'Gas Baseline'!$E14:$E37)</f>
        <v>0.94224900607736517</v>
      </c>
      <c r="AK8" s="52">
        <f>CORREL(HDD!AH138:AH161,'Gas Baseline'!$E14:$E37)</f>
        <v>0.93899180514650238</v>
      </c>
      <c r="AL8" s="52">
        <f>CORREL(HDD!AI138:AI161,'Gas Baseline'!$E14:$E37)</f>
        <v>0.93588563952470016</v>
      </c>
      <c r="AM8" s="74">
        <f t="shared" si="2"/>
        <v>0.96559411307670107</v>
      </c>
      <c r="AN8" s="74">
        <f t="shared" si="3"/>
        <v>0.97158660101985506</v>
      </c>
      <c r="AO8" s="74">
        <f t="shared" si="4"/>
        <v>0.97697099452068403</v>
      </c>
      <c r="AP8" s="74">
        <f t="shared" si="5"/>
        <v>0.98174458847964996</v>
      </c>
      <c r="AQ8" s="74">
        <f t="shared" si="6"/>
        <v>0.98600592074883953</v>
      </c>
      <c r="AR8" s="74">
        <f t="shared" si="7"/>
        <v>0.98968055579337599</v>
      </c>
      <c r="AS8" s="74">
        <f t="shared" si="8"/>
        <v>0.99275677182084887</v>
      </c>
      <c r="AT8" s="74">
        <f t="shared" si="9"/>
        <v>0.99529975871421195</v>
      </c>
      <c r="AU8" s="74">
        <f t="shared" si="10"/>
        <v>0.99728332632170102</v>
      </c>
      <c r="AV8" s="74">
        <f t="shared" si="11"/>
        <v>0.9987065973836895</v>
      </c>
      <c r="AW8" s="74">
        <f t="shared" si="12"/>
        <v>0.99962060982096579</v>
      </c>
      <c r="AX8" s="75">
        <f t="shared" si="13"/>
        <v>1</v>
      </c>
      <c r="AY8" s="74">
        <f t="shared" si="14"/>
        <v>0.99999297607169835</v>
      </c>
      <c r="AZ8" s="74">
        <f t="shared" si="15"/>
        <v>0.99952071997228153</v>
      </c>
      <c r="BA8" s="74">
        <f t="shared" si="16"/>
        <v>0.99865131278634223</v>
      </c>
      <c r="BB8" s="74">
        <f t="shared" si="17"/>
        <v>0.99735813099294435</v>
      </c>
      <c r="BC8" s="74">
        <f t="shared" si="18"/>
        <v>0.99568112767949046</v>
      </c>
      <c r="BD8" s="74">
        <f t="shared" si="19"/>
        <v>0.99367774025867051</v>
      </c>
      <c r="BE8" s="74">
        <f t="shared" si="20"/>
        <v>0.99136848141544842</v>
      </c>
      <c r="BF8" s="74">
        <f t="shared" si="21"/>
        <v>0.98876861826464568</v>
      </c>
      <c r="BG8" s="74">
        <f t="shared" si="22"/>
        <v>0.98595642434080877</v>
      </c>
      <c r="BH8" s="74">
        <f t="shared" si="23"/>
        <v>0.98291784229914481</v>
      </c>
      <c r="BI8" s="74">
        <f t="shared" si="24"/>
        <v>0.97962494081376728</v>
      </c>
      <c r="BJ8" s="74">
        <f t="shared" si="25"/>
        <v>0.97614332571217177</v>
      </c>
      <c r="BK8" s="74">
        <f t="shared" si="26"/>
        <v>0.97254377598838038</v>
      </c>
      <c r="BL8" s="74">
        <f t="shared" si="27"/>
        <v>0.96884777110624443</v>
      </c>
      <c r="BM8" s="74">
        <f t="shared" si="28"/>
        <v>0.9651144671825399</v>
      </c>
      <c r="BN8" s="74">
        <f t="shared" si="29"/>
        <v>0.96134882643290986</v>
      </c>
      <c r="BO8" s="74">
        <f t="shared" si="30"/>
        <v>0.95763362000415231</v>
      </c>
      <c r="BP8" s="74">
        <f t="shared" si="31"/>
        <v>0.95398836280108035</v>
      </c>
      <c r="BQ8" s="74">
        <f t="shared" si="32"/>
        <v>0.95045972846378357</v>
      </c>
      <c r="BR8" s="74">
        <f t="shared" si="33"/>
        <v>0.94717414440656289</v>
      </c>
      <c r="BS8" s="74">
        <f t="shared" si="34"/>
        <v>0.94404091177440308</v>
      </c>
    </row>
    <row r="9" spans="1:71" x14ac:dyDescent="0.3">
      <c r="A9" s="35" t="s">
        <v>102</v>
      </c>
      <c r="B9" s="35">
        <v>118</v>
      </c>
      <c r="C9" s="35" t="s">
        <v>105</v>
      </c>
      <c r="D9" s="56" t="str" cm="1">
        <f t="array" ref="D9">INDEX(F$4:AL$4,0,MATCH(MAX(F9:AL9),F9:AL9,0))</f>
        <v>HDD 53</v>
      </c>
      <c r="E9" s="71">
        <f t="shared" si="1"/>
        <v>0.97021144665326287</v>
      </c>
      <c r="F9" s="52">
        <f>CORREL(HDD!C162:C193,'Gas Baseline'!$E38:$E69)</f>
        <v>0.92184931846049922</v>
      </c>
      <c r="G9" s="52">
        <f>CORREL(HDD!D162:D193,'Gas Baseline'!$E38:$E69)</f>
        <v>0.93001340033359969</v>
      </c>
      <c r="H9" s="52">
        <f>CORREL(HDD!E162:E193,'Gas Baseline'!$E38:$E69)</f>
        <v>0.93723569722847833</v>
      </c>
      <c r="I9" s="52">
        <f>CORREL(HDD!F162:F193,'Gas Baseline'!$E38:$E69)</f>
        <v>0.94361098902004237</v>
      </c>
      <c r="J9" s="52">
        <f>CORREL(HDD!G162:G193,'Gas Baseline'!$E38:$E69)</f>
        <v>0.9491493034547136</v>
      </c>
      <c r="K9" s="52">
        <f>CORREL(HDD!H162:H193,'Gas Baseline'!$E38:$E69)</f>
        <v>0.95389714379828972</v>
      </c>
      <c r="L9" s="52">
        <f>CORREL(HDD!I162:I193,'Gas Baseline'!$E38:$E69)</f>
        <v>0.95791449611035928</v>
      </c>
      <c r="M9" s="52">
        <f>CORREL(HDD!J162:J193,'Gas Baseline'!$E38:$E69)</f>
        <v>0.9612889784033295</v>
      </c>
      <c r="N9" s="52">
        <f>CORREL(HDD!K162:K193,'Gas Baseline'!$E38:$E69)</f>
        <v>0.96402928695242773</v>
      </c>
      <c r="O9" s="52">
        <f>CORREL(HDD!L162:L193,'Gas Baseline'!$E38:$E69)</f>
        <v>0.96618075618107535</v>
      </c>
      <c r="P9" s="52">
        <f>CORREL(HDD!M162:M193,'Gas Baseline'!$E38:$E69)</f>
        <v>0.96784579248240232</v>
      </c>
      <c r="Q9" s="77">
        <f>CORREL(HDD!N162:N193,'Gas Baseline'!$E38:$E69)</f>
        <v>0.96904386494541783</v>
      </c>
      <c r="R9" s="52">
        <f>CORREL(HDD!O162:O193,'Gas Baseline'!$E38:$E69)</f>
        <v>0.96979100807590446</v>
      </c>
      <c r="S9" s="52">
        <f>CORREL(HDD!P162:P193,'Gas Baseline'!$E38:$E69)</f>
        <v>0.9701783936784607</v>
      </c>
      <c r="T9" s="52">
        <f>CORREL(HDD!Q162:Q193,'Gas Baseline'!$E38:$E69)</f>
        <v>0.97021144665326287</v>
      </c>
      <c r="U9" s="52">
        <f>CORREL(HDD!R162:R193,'Gas Baseline'!$E38:$E69)</f>
        <v>0.96992573744817878</v>
      </c>
      <c r="V9" s="52">
        <f>CORREL(HDD!S162:S193,'Gas Baseline'!$E38:$E69)</f>
        <v>0.96937381653165944</v>
      </c>
      <c r="W9" s="52">
        <f>CORREL(HDD!T162:T193,'Gas Baseline'!$E38:$E69)</f>
        <v>0.9685592806865202</v>
      </c>
      <c r="X9" s="52">
        <f>CORREL(HDD!U162:U193,'Gas Baseline'!$E38:$E69)</f>
        <v>0.96749256337948486</v>
      </c>
      <c r="Y9" s="52">
        <f>CORREL(HDD!V162:V193,'Gas Baseline'!$E38:$E69)</f>
        <v>0.96622546342721161</v>
      </c>
      <c r="Z9" s="52">
        <f>CORREL(HDD!W162:W193,'Gas Baseline'!$E38:$E69)</f>
        <v>0.96479780216776889</v>
      </c>
      <c r="AA9" s="52">
        <f>CORREL(HDD!X162:X193,'Gas Baseline'!$E38:$E69)</f>
        <v>0.96318779281543865</v>
      </c>
      <c r="AB9" s="52">
        <f>CORREL(HDD!Y162:Y193,'Gas Baseline'!$E38:$E69)</f>
        <v>0.96145973645167693</v>
      </c>
      <c r="AC9" s="52">
        <f>CORREL(HDD!Z162:Z193,'Gas Baseline'!$E38:$E69)</f>
        <v>0.9595938352229858</v>
      </c>
      <c r="AD9" s="52">
        <f>CORREL(HDD!AA162:AA193,'Gas Baseline'!$E38:$E69)</f>
        <v>0.95761993766556341</v>
      </c>
      <c r="AE9" s="52">
        <f>CORREL(HDD!AB162:AB193,'Gas Baseline'!$E38:$E69)</f>
        <v>0.95559876861530846</v>
      </c>
      <c r="AF9" s="52">
        <f>CORREL(HDD!AC162:AC193,'Gas Baseline'!$E38:$E69)</f>
        <v>0.95352876208966075</v>
      </c>
      <c r="AG9" s="52">
        <f>CORREL(HDD!AD162:AD193,'Gas Baseline'!$E38:$E69)</f>
        <v>0.95144984826722301</v>
      </c>
      <c r="AH9" s="52">
        <f>CORREL(HDD!AE162:AE193,'Gas Baseline'!$E38:$E69)</f>
        <v>0.9493573897072447</v>
      </c>
      <c r="AI9" s="52">
        <f>CORREL(HDD!AF162:AF193,'Gas Baseline'!$E38:$E69)</f>
        <v>0.94735290440508102</v>
      </c>
      <c r="AJ9" s="52">
        <f>CORREL(HDD!AG162:AG193,'Gas Baseline'!$E38:$E69)</f>
        <v>0.94538587107795469</v>
      </c>
      <c r="AK9" s="52">
        <f>CORREL(HDD!AH162:AH193,'Gas Baseline'!$E38:$E69)</f>
        <v>0.94351182075743711</v>
      </c>
      <c r="AL9" s="52">
        <f>CORREL(HDD!AI162:AI193,'Gas Baseline'!$E38:$E69)</f>
        <v>0.94175427485312124</v>
      </c>
      <c r="AM9" s="74">
        <f t="shared" si="2"/>
        <v>0.95015300184347606</v>
      </c>
      <c r="AN9" s="74">
        <f t="shared" si="3"/>
        <v>0.9585677467954784</v>
      </c>
      <c r="AO9" s="74">
        <f t="shared" si="4"/>
        <v>0.96601179099820544</v>
      </c>
      <c r="AP9" s="74">
        <f t="shared" si="5"/>
        <v>0.97258282436784416</v>
      </c>
      <c r="AQ9" s="74">
        <f t="shared" si="6"/>
        <v>0.97829118253427849</v>
      </c>
      <c r="AR9" s="74">
        <f t="shared" si="7"/>
        <v>0.98318479656032798</v>
      </c>
      <c r="AS9" s="74">
        <f t="shared" si="8"/>
        <v>0.98732549426692318</v>
      </c>
      <c r="AT9" s="74">
        <f t="shared" si="9"/>
        <v>0.99080358381596989</v>
      </c>
      <c r="AU9" s="74">
        <f t="shared" si="10"/>
        <v>0.9936280284857899</v>
      </c>
      <c r="AV9" s="74">
        <f t="shared" si="11"/>
        <v>0.99584555460967672</v>
      </c>
      <c r="AW9" s="74">
        <f t="shared" si="12"/>
        <v>0.99756171278021832</v>
      </c>
      <c r="AX9" s="75">
        <f t="shared" si="13"/>
        <v>0.99879656984889986</v>
      </c>
      <c r="AY9" s="74">
        <f t="shared" si="14"/>
        <v>0.9995666526314354</v>
      </c>
      <c r="AZ9" s="74">
        <f t="shared" si="15"/>
        <v>0.99996593219455798</v>
      </c>
      <c r="BA9" s="74">
        <f t="shared" si="16"/>
        <v>1</v>
      </c>
      <c r="BB9" s="74">
        <f t="shared" si="17"/>
        <v>0.99970551862063717</v>
      </c>
      <c r="BC9" s="74">
        <f t="shared" si="18"/>
        <v>0.99913665199014834</v>
      </c>
      <c r="BD9" s="74">
        <f t="shared" si="19"/>
        <v>0.99829710732393251</v>
      </c>
      <c r="BE9" s="74">
        <f t="shared" si="20"/>
        <v>0.9971976384290695</v>
      </c>
      <c r="BF9" s="74">
        <f t="shared" si="21"/>
        <v>0.99589163450936302</v>
      </c>
      <c r="BG9" s="74">
        <f t="shared" si="22"/>
        <v>0.99442013954363417</v>
      </c>
      <c r="BH9" s="74">
        <f t="shared" si="23"/>
        <v>0.99276069782308562</v>
      </c>
      <c r="BI9" s="74">
        <f t="shared" si="24"/>
        <v>0.99097958467530467</v>
      </c>
      <c r="BJ9" s="74">
        <f t="shared" si="25"/>
        <v>0.98905639439021009</v>
      </c>
      <c r="BK9" s="74">
        <f t="shared" si="26"/>
        <v>0.98702189194826162</v>
      </c>
      <c r="BL9" s="74">
        <f t="shared" si="27"/>
        <v>0.98493866662946439</v>
      </c>
      <c r="BM9" s="74">
        <f t="shared" si="28"/>
        <v>0.98280510437065149</v>
      </c>
      <c r="BN9" s="74">
        <f t="shared" si="29"/>
        <v>0.98066236133292606</v>
      </c>
      <c r="BO9" s="74">
        <f t="shared" si="30"/>
        <v>0.97850565769147124</v>
      </c>
      <c r="BP9" s="74">
        <f t="shared" si="31"/>
        <v>0.97643962836448461</v>
      </c>
      <c r="BQ9" s="74">
        <f t="shared" si="32"/>
        <v>0.97441220090636549</v>
      </c>
      <c r="BR9" s="74">
        <f t="shared" si="33"/>
        <v>0.97248061132660735</v>
      </c>
      <c r="BS9" s="74">
        <f t="shared" si="34"/>
        <v>0.97066910321630973</v>
      </c>
    </row>
    <row r="10" spans="1:71" x14ac:dyDescent="0.3">
      <c r="A10" s="35" t="s">
        <v>102</v>
      </c>
      <c r="B10" s="35">
        <v>120</v>
      </c>
      <c r="C10" s="35" t="s">
        <v>104</v>
      </c>
      <c r="D10" s="56" t="str" cm="1">
        <f t="array" ref="D10">INDEX(F$4:AL$4,0,MATCH(MAX(F10:AL10),F10:AL10,0))</f>
        <v>HDD 43</v>
      </c>
      <c r="E10" s="68">
        <f t="shared" si="1"/>
        <v>0.94650157571209226</v>
      </c>
      <c r="F10" s="49">
        <f>CORREL(HDD!C138:C161,'Gas Baseline'!$F14:$F37)</f>
        <v>0.94114935290937063</v>
      </c>
      <c r="G10" s="49">
        <f>CORREL(HDD!D138:D161,'Gas Baseline'!$F14:$F37)</f>
        <v>0.94357227741089222</v>
      </c>
      <c r="H10" s="49">
        <f>CORREL(HDD!E138:E161,'Gas Baseline'!$F14:$F37)</f>
        <v>0.94525345993511234</v>
      </c>
      <c r="I10" s="49">
        <f>CORREL(HDD!F138:F161,'Gas Baseline'!$F14:$F37)</f>
        <v>0.94618484633326971</v>
      </c>
      <c r="J10" s="49">
        <f>CORREL(HDD!G138:G161,'Gas Baseline'!$F14:$F37)</f>
        <v>0.94650157571209226</v>
      </c>
      <c r="K10" s="49">
        <f>CORREL(HDD!H138:H161,'Gas Baseline'!$F14:$F37)</f>
        <v>0.94622515517405092</v>
      </c>
      <c r="L10" s="49">
        <f>CORREL(HDD!I138:I161,'Gas Baseline'!$F14:$F37)</f>
        <v>0.94520472385258547</v>
      </c>
      <c r="M10" s="49">
        <f>CORREL(HDD!J138:J161,'Gas Baseline'!$F14:$F37)</f>
        <v>0.94370184128284795</v>
      </c>
      <c r="N10" s="49">
        <f>CORREL(HDD!K138:K161,'Gas Baseline'!$F14:$F37)</f>
        <v>0.94169025617484292</v>
      </c>
      <c r="O10" s="49">
        <f>CORREL(HDD!L138:L161,'Gas Baseline'!$F14:$F37)</f>
        <v>0.93923745606318698</v>
      </c>
      <c r="P10" s="49">
        <f>CORREL(HDD!M138:M161,'Gas Baseline'!$F14:$F37)</f>
        <v>0.93639144611085645</v>
      </c>
      <c r="Q10" s="78">
        <f>CORREL(HDD!N138:N161,'Gas Baseline'!$F14:$F37)</f>
        <v>0.93317146163583875</v>
      </c>
      <c r="R10" s="49">
        <f>CORREL(HDD!O138:O161,'Gas Baseline'!$F14:$F37)</f>
        <v>0.92971573550501763</v>
      </c>
      <c r="S10" s="49">
        <f>CORREL(HDD!P138:P161,'Gas Baseline'!$F14:$F37)</f>
        <v>0.92595067572903633</v>
      </c>
      <c r="T10" s="49">
        <f>CORREL(HDD!Q138:Q161,'Gas Baseline'!$F14:$F37)</f>
        <v>0.92198185218799367</v>
      </c>
      <c r="U10" s="49">
        <f>CORREL(HDD!R138:R161,'Gas Baseline'!$F14:$F37)</f>
        <v>0.91774911097330281</v>
      </c>
      <c r="V10" s="49">
        <f>CORREL(HDD!S138:S161,'Gas Baseline'!$F14:$F37)</f>
        <v>0.91334932904315447</v>
      </c>
      <c r="W10" s="49">
        <f>CORREL(HDD!T138:T161,'Gas Baseline'!$F14:$F37)</f>
        <v>0.90876256270203837</v>
      </c>
      <c r="X10" s="49">
        <f>CORREL(HDD!U138:U161,'Gas Baseline'!$F14:$F37)</f>
        <v>0.90401762998575552</v>
      </c>
      <c r="Y10" s="49">
        <f>CORREL(HDD!V138:V161,'Gas Baseline'!$F14:$F37)</f>
        <v>0.89910558931687923</v>
      </c>
      <c r="Z10" s="49">
        <f>CORREL(HDD!W138:W161,'Gas Baseline'!$F14:$F37)</f>
        <v>0.89410460832332461</v>
      </c>
      <c r="AA10" s="49">
        <f>CORREL(HDD!X138:X161,'Gas Baseline'!$F14:$F37)</f>
        <v>0.88903844900453388</v>
      </c>
      <c r="AB10" s="49">
        <f>CORREL(HDD!Y138:Y161,'Gas Baseline'!$F14:$F37)</f>
        <v>0.88383597099115963</v>
      </c>
      <c r="AC10" s="49">
        <f>CORREL(HDD!Z138:Z161,'Gas Baseline'!$F14:$F37)</f>
        <v>0.87860001350360073</v>
      </c>
      <c r="AD10" s="49">
        <f>CORREL(HDD!AA138:AA161,'Gas Baseline'!$F14:$F37)</f>
        <v>0.87336994367916554</v>
      </c>
      <c r="AE10" s="49">
        <f>CORREL(HDD!AB138:AB161,'Gas Baseline'!$F14:$F37)</f>
        <v>0.86818189822595437</v>
      </c>
      <c r="AF10" s="49">
        <f>CORREL(HDD!AC138:AC161,'Gas Baseline'!$F14:$F37)</f>
        <v>0.86309840108831071</v>
      </c>
      <c r="AG10" s="49">
        <f>CORREL(HDD!AD138:AD161,'Gas Baseline'!$F14:$F37)</f>
        <v>0.85808862398650909</v>
      </c>
      <c r="AH10" s="49">
        <f>CORREL(HDD!AE138:AE161,'Gas Baseline'!$F14:$F37)</f>
        <v>0.85328965462848083</v>
      </c>
      <c r="AI10" s="49">
        <f>CORREL(HDD!AF138:AF161,'Gas Baseline'!$F14:$F37)</f>
        <v>0.84867958319698422</v>
      </c>
      <c r="AJ10" s="49">
        <f>CORREL(HDD!AG138:AG161,'Gas Baseline'!$F14:$F37)</f>
        <v>0.8443056788723029</v>
      </c>
      <c r="AK10" s="49">
        <f>CORREL(HDD!AH138:AH161,'Gas Baseline'!$F14:$F37)</f>
        <v>0.84030153658802131</v>
      </c>
      <c r="AL10" s="49">
        <f>CORREL(HDD!AI138:AI161,'Gas Baseline'!$F14:$F37)</f>
        <v>0.83654946835383936</v>
      </c>
      <c r="AM10" s="74">
        <f t="shared" si="2"/>
        <v>0.99434525737720514</v>
      </c>
      <c r="AN10" s="74">
        <f t="shared" si="3"/>
        <v>0.99690513108866596</v>
      </c>
      <c r="AO10" s="74">
        <f t="shared" si="4"/>
        <v>0.99868133787728675</v>
      </c>
      <c r="AP10" s="74">
        <f t="shared" si="5"/>
        <v>0.9996653683554787</v>
      </c>
      <c r="AQ10" s="74">
        <f t="shared" si="6"/>
        <v>1</v>
      </c>
      <c r="AR10" s="74">
        <f t="shared" si="7"/>
        <v>0.99970795554372593</v>
      </c>
      <c r="AS10" s="74">
        <f t="shared" si="8"/>
        <v>0.99862984712040115</v>
      </c>
      <c r="AT10" s="74">
        <f t="shared" si="9"/>
        <v>0.99704201820568772</v>
      </c>
      <c r="AU10" s="74">
        <f t="shared" si="10"/>
        <v>0.99491673372690415</v>
      </c>
      <c r="AV10" s="74">
        <f t="shared" si="11"/>
        <v>0.99232529576779605</v>
      </c>
      <c r="AW10" s="74">
        <f t="shared" si="12"/>
        <v>0.98931842285246119</v>
      </c>
      <c r="AX10" s="75">
        <f t="shared" si="13"/>
        <v>0.98591643752285918</v>
      </c>
      <c r="AY10" s="74">
        <f t="shared" si="14"/>
        <v>0.98226538588227286</v>
      </c>
      <c r="AZ10" s="74">
        <f t="shared" si="15"/>
        <v>0.9782875163545347</v>
      </c>
      <c r="BA10" s="74">
        <f t="shared" si="16"/>
        <v>0.97409436586975418</v>
      </c>
      <c r="BB10" s="74">
        <f t="shared" si="17"/>
        <v>0.96962238048345795</v>
      </c>
      <c r="BC10" s="74">
        <f t="shared" si="18"/>
        <v>0.96497391286010703</v>
      </c>
      <c r="BD10" s="74">
        <f t="shared" si="19"/>
        <v>0.96012789204110804</v>
      </c>
      <c r="BE10" s="74">
        <f t="shared" si="20"/>
        <v>0.95511476492326564</v>
      </c>
      <c r="BF10" s="74">
        <f t="shared" si="21"/>
        <v>0.94992508453083657</v>
      </c>
      <c r="BG10" s="74">
        <f t="shared" si="22"/>
        <v>0.94464143670405698</v>
      </c>
      <c r="BH10" s="74">
        <f t="shared" si="23"/>
        <v>0.93928892652468488</v>
      </c>
      <c r="BI10" s="74">
        <f t="shared" si="24"/>
        <v>0.9337923926077073</v>
      </c>
      <c r="BJ10" s="74">
        <f t="shared" si="25"/>
        <v>0.92826048688042972</v>
      </c>
      <c r="BK10" s="74">
        <f t="shared" si="26"/>
        <v>0.92273480160040222</v>
      </c>
      <c r="BL10" s="74">
        <f t="shared" si="27"/>
        <v>0.9172535160047518</v>
      </c>
      <c r="BM10" s="74">
        <f t="shared" si="28"/>
        <v>0.91188268803352612</v>
      </c>
      <c r="BN10" s="74">
        <f t="shared" si="29"/>
        <v>0.90658974692243233</v>
      </c>
      <c r="BO10" s="74">
        <f t="shared" si="30"/>
        <v>0.90151952888880904</v>
      </c>
      <c r="BP10" s="74">
        <f t="shared" si="31"/>
        <v>0.89664888572265444</v>
      </c>
      <c r="BQ10" s="74">
        <f t="shared" si="32"/>
        <v>0.89202775836595605</v>
      </c>
      <c r="BR10" s="74">
        <f t="shared" si="33"/>
        <v>0.88779729284214637</v>
      </c>
      <c r="BS10" s="74">
        <f t="shared" si="34"/>
        <v>0.88383314916773237</v>
      </c>
    </row>
    <row r="11" spans="1:71" x14ac:dyDescent="0.3">
      <c r="A11" s="35" t="s">
        <v>102</v>
      </c>
      <c r="B11" s="35">
        <v>120</v>
      </c>
      <c r="C11" s="35" t="s">
        <v>105</v>
      </c>
      <c r="D11" s="56" t="str" cm="1">
        <f t="array" ref="D11">INDEX(F$4:AL$4,0,MATCH(MAX(F11:AL11),F11:AL11,0))</f>
        <v>HDD 43</v>
      </c>
      <c r="E11" s="68">
        <f t="shared" si="1"/>
        <v>0.97973919128174081</v>
      </c>
      <c r="F11" s="49">
        <f>CORREL(HDD!C162:C193,'Gas Baseline'!$F38:$F69)</f>
        <v>0.97231012559774643</v>
      </c>
      <c r="G11" s="49">
        <f>CORREL(HDD!D162:D193,'Gas Baseline'!$F38:$F69)</f>
        <v>0.97551806745313685</v>
      </c>
      <c r="H11" s="49">
        <f>CORREL(HDD!E162:E193,'Gas Baseline'!$F38:$F69)</f>
        <v>0.97774246154206401</v>
      </c>
      <c r="I11" s="49">
        <f>CORREL(HDD!F162:F193,'Gas Baseline'!$F38:$F69)</f>
        <v>0.97912940315678021</v>
      </c>
      <c r="J11" s="49">
        <f>CORREL(HDD!G162:G193,'Gas Baseline'!$F38:$F69)</f>
        <v>0.97973919128174081</v>
      </c>
      <c r="K11" s="49">
        <f>CORREL(HDD!H162:H193,'Gas Baseline'!$F38:$F69)</f>
        <v>0.97962065130884601</v>
      </c>
      <c r="L11" s="49">
        <f>CORREL(HDD!I162:I193,'Gas Baseline'!$F38:$F69)</f>
        <v>0.97890942110356871</v>
      </c>
      <c r="M11" s="49">
        <f>CORREL(HDD!J162:J193,'Gas Baseline'!$F38:$F69)</f>
        <v>0.97766186937113975</v>
      </c>
      <c r="N11" s="49">
        <f>CORREL(HDD!K162:K193,'Gas Baseline'!$F38:$F69)</f>
        <v>0.97591414157369283</v>
      </c>
      <c r="O11" s="49">
        <f>CORREL(HDD!L162:L193,'Gas Baseline'!$F38:$F69)</f>
        <v>0.97370808136749565</v>
      </c>
      <c r="P11" s="49">
        <f>CORREL(HDD!M162:M193,'Gas Baseline'!$F38:$F69)</f>
        <v>0.97117425433097548</v>
      </c>
      <c r="Q11" s="78">
        <f>CORREL(HDD!N162:N193,'Gas Baseline'!$F38:$F69)</f>
        <v>0.96834032255954661</v>
      </c>
      <c r="R11" s="49">
        <f>CORREL(HDD!O162:O193,'Gas Baseline'!$F38:$F69)</f>
        <v>0.96522466661998407</v>
      </c>
      <c r="S11" s="49">
        <f>CORREL(HDD!P162:P193,'Gas Baseline'!$F38:$F69)</f>
        <v>0.9618627231392467</v>
      </c>
      <c r="T11" s="49">
        <f>CORREL(HDD!Q162:Q193,'Gas Baseline'!$F38:$F69)</f>
        <v>0.95831136506202186</v>
      </c>
      <c r="U11" s="49">
        <f>CORREL(HDD!R162:R193,'Gas Baseline'!$F38:$F69)</f>
        <v>0.95463668083919206</v>
      </c>
      <c r="V11" s="49">
        <f>CORREL(HDD!S162:S193,'Gas Baseline'!$F38:$F69)</f>
        <v>0.95084583624229624</v>
      </c>
      <c r="W11" s="49">
        <f>CORREL(HDD!T162:T193,'Gas Baseline'!$F38:$F69)</f>
        <v>0.94698554698918391</v>
      </c>
      <c r="X11" s="49">
        <f>CORREL(HDD!U162:U193,'Gas Baseline'!$F38:$F69)</f>
        <v>0.94306250636691358</v>
      </c>
      <c r="Y11" s="49">
        <f>CORREL(HDD!V162:V193,'Gas Baseline'!$F38:$F69)</f>
        <v>0.93912215931947673</v>
      </c>
      <c r="Z11" s="49">
        <f>CORREL(HDD!W162:W193,'Gas Baseline'!$F38:$F69)</f>
        <v>0.93521757957820417</v>
      </c>
      <c r="AA11" s="49">
        <f>CORREL(HDD!X162:X193,'Gas Baseline'!$F38:$F69)</f>
        <v>0.93126145335294064</v>
      </c>
      <c r="AB11" s="49">
        <f>CORREL(HDD!Y162:Y193,'Gas Baseline'!$F38:$F69)</f>
        <v>0.92734388858017824</v>
      </c>
      <c r="AC11" s="49">
        <f>CORREL(HDD!Z162:Z193,'Gas Baseline'!$F38:$F69)</f>
        <v>0.92342525907025874</v>
      </c>
      <c r="AD11" s="49">
        <f>CORREL(HDD!AA162:AA193,'Gas Baseline'!$F38:$F69)</f>
        <v>0.91951862574894994</v>
      </c>
      <c r="AE11" s="49">
        <f>CORREL(HDD!AB162:AB193,'Gas Baseline'!$F38:$F69)</f>
        <v>0.91572873477071715</v>
      </c>
      <c r="AF11" s="49">
        <f>CORREL(HDD!AC162:AC193,'Gas Baseline'!$F38:$F69)</f>
        <v>0.91201269770680637</v>
      </c>
      <c r="AG11" s="49">
        <f>CORREL(HDD!AD162:AD193,'Gas Baseline'!$F38:$F69)</f>
        <v>0.90843054425098857</v>
      </c>
      <c r="AH11" s="49">
        <f>CORREL(HDD!AE162:AE193,'Gas Baseline'!$F38:$F69)</f>
        <v>0.9049523395313529</v>
      </c>
      <c r="AI11" s="49">
        <f>CORREL(HDD!AF162:AF193,'Gas Baseline'!$F38:$F69)</f>
        <v>0.90170252061922107</v>
      </c>
      <c r="AJ11" s="49">
        <f>CORREL(HDD!AG162:AG193,'Gas Baseline'!$F38:$F69)</f>
        <v>0.89859652025646375</v>
      </c>
      <c r="AK11" s="49">
        <f>CORREL(HDD!AH162:AH193,'Gas Baseline'!$F38:$F69)</f>
        <v>0.89568745400558869</v>
      </c>
      <c r="AL11" s="49">
        <f>CORREL(HDD!AI162:AI193,'Gas Baseline'!$F38:$F69)</f>
        <v>0.89301377216804467</v>
      </c>
      <c r="AM11" s="74">
        <f t="shared" si="2"/>
        <v>0.99241730273719553</v>
      </c>
      <c r="AN11" s="74">
        <f t="shared" si="3"/>
        <v>0.99569158418264181</v>
      </c>
      <c r="AO11" s="74">
        <f t="shared" si="4"/>
        <v>0.99796197829234068</v>
      </c>
      <c r="AP11" s="74">
        <f t="shared" si="5"/>
        <v>0.99937760157969913</v>
      </c>
      <c r="AQ11" s="74">
        <f t="shared" si="6"/>
        <v>1</v>
      </c>
      <c r="AR11" s="74">
        <f t="shared" si="7"/>
        <v>0.99987900864439272</v>
      </c>
      <c r="AS11" s="74">
        <f t="shared" si="8"/>
        <v>0.99915307034202994</v>
      </c>
      <c r="AT11" s="74">
        <f t="shared" si="9"/>
        <v>0.99787971949158893</v>
      </c>
      <c r="AU11" s="74">
        <f t="shared" si="10"/>
        <v>0.99609584903606452</v>
      </c>
      <c r="AV11" s="74">
        <f t="shared" si="11"/>
        <v>0.9938441679500899</v>
      </c>
      <c r="AW11" s="74">
        <f t="shared" si="12"/>
        <v>0.99125794188189997</v>
      </c>
      <c r="AX11" s="75">
        <f t="shared" si="13"/>
        <v>0.98836540497345859</v>
      </c>
      <c r="AY11" s="74">
        <f t="shared" si="14"/>
        <v>0.98518531789795183</v>
      </c>
      <c r="AZ11" s="74">
        <f t="shared" si="15"/>
        <v>0.98175385010463112</v>
      </c>
      <c r="BA11" s="74">
        <f t="shared" si="16"/>
        <v>0.97812905065920042</v>
      </c>
      <c r="BB11" s="74">
        <f t="shared" si="17"/>
        <v>0.97437837470836652</v>
      </c>
      <c r="BC11" s="74">
        <f t="shared" si="18"/>
        <v>0.97050913621037771</v>
      </c>
      <c r="BD11" s="74">
        <f t="shared" si="19"/>
        <v>0.96656901695469888</v>
      </c>
      <c r="BE11" s="74">
        <f t="shared" si="20"/>
        <v>0.9625648486442141</v>
      </c>
      <c r="BF11" s="74">
        <f t="shared" si="21"/>
        <v>0.95854301601518366</v>
      </c>
      <c r="BG11" s="74">
        <f t="shared" si="22"/>
        <v>0.95455769035298943</v>
      </c>
      <c r="BH11" s="74">
        <f t="shared" si="23"/>
        <v>0.95051975223591978</v>
      </c>
      <c r="BI11" s="74">
        <f t="shared" si="24"/>
        <v>0.94652117301440541</v>
      </c>
      <c r="BJ11" s="74">
        <f t="shared" si="25"/>
        <v>0.94252150703718451</v>
      </c>
      <c r="BK11" s="74">
        <f t="shared" si="26"/>
        <v>0.9385340853273334</v>
      </c>
      <c r="BL11" s="74">
        <f t="shared" si="27"/>
        <v>0.93466582016864896</v>
      </c>
      <c r="BM11" s="74">
        <f t="shared" si="28"/>
        <v>0.93087293620832756</v>
      </c>
      <c r="BN11" s="74">
        <f t="shared" si="29"/>
        <v>0.92721670454209049</v>
      </c>
      <c r="BO11" s="74">
        <f t="shared" si="30"/>
        <v>0.92366657125091811</v>
      </c>
      <c r="BP11" s="74">
        <f t="shared" si="31"/>
        <v>0.92034954673964964</v>
      </c>
      <c r="BQ11" s="74">
        <f t="shared" si="32"/>
        <v>0.91717931491632743</v>
      </c>
      <c r="BR11" s="74">
        <f t="shared" si="33"/>
        <v>0.91421008976257068</v>
      </c>
      <c r="BS11" s="74">
        <f t="shared" si="34"/>
        <v>0.91148111672430099</v>
      </c>
    </row>
    <row r="12" spans="1:71" x14ac:dyDescent="0.3">
      <c r="A12" s="35" t="s">
        <v>102</v>
      </c>
      <c r="B12" s="35" t="s">
        <v>78</v>
      </c>
      <c r="C12" s="35" t="s">
        <v>104</v>
      </c>
      <c r="D12" s="56" t="str" cm="1">
        <f t="array" ref="D12">INDEX(F$4:AL$4,0,MATCH(MAX(F12:AL12),F12:AL12,0))</f>
        <v>HDD 48</v>
      </c>
      <c r="E12" s="68">
        <f t="shared" si="1"/>
        <v>0.98991871124226249</v>
      </c>
      <c r="F12" s="49">
        <f>CORREL(HDD!C138:C161,'Gas Baseline'!$G14:$G37)</f>
        <v>0.96636073273064782</v>
      </c>
      <c r="G12" s="49">
        <f>CORREL(HDD!D138:D161,'Gas Baseline'!$G14:$G37)</f>
        <v>0.97140010966709922</v>
      </c>
      <c r="H12" s="49">
        <f>CORREL(HDD!E138:E161,'Gas Baseline'!$G14:$G37)</f>
        <v>0.97578913978024218</v>
      </c>
      <c r="I12" s="49">
        <f>CORREL(HDD!F138:F161,'Gas Baseline'!$G14:$G37)</f>
        <v>0.97952359753814677</v>
      </c>
      <c r="J12" s="49">
        <f>CORREL(HDD!G138:G161,'Gas Baseline'!$G14:$G37)</f>
        <v>0.98271305578461232</v>
      </c>
      <c r="K12" s="49">
        <f>CORREL(HDD!H138:H161,'Gas Baseline'!$G14:$G37)</f>
        <v>0.98530938008707858</v>
      </c>
      <c r="L12" s="49">
        <f>CORREL(HDD!I138:I161,'Gas Baseline'!$G14:$G37)</f>
        <v>0.98726176190017834</v>
      </c>
      <c r="M12" s="49">
        <f>CORREL(HDD!J138:J161,'Gas Baseline'!$G14:$G37)</f>
        <v>0.9886909387564391</v>
      </c>
      <c r="N12" s="49">
        <f>CORREL(HDD!K138:K161,'Gas Baseline'!$G14:$G37)</f>
        <v>0.98957049676146369</v>
      </c>
      <c r="O12" s="49">
        <f>CORREL(HDD!L138:L161,'Gas Baseline'!$G14:$G37)</f>
        <v>0.98991871124226249</v>
      </c>
      <c r="P12" s="49">
        <f>CORREL(HDD!M138:M161,'Gas Baseline'!$G14:$G37)</f>
        <v>0.98978617280414405</v>
      </c>
      <c r="Q12" s="78">
        <f>CORREL(HDD!N138:N161,'Gas Baseline'!$G14:$G37)</f>
        <v>0.98915981676002618</v>
      </c>
      <c r="R12" s="49">
        <f>CORREL(HDD!O138:O161,'Gas Baseline'!$G14:$G37)</f>
        <v>0.98818622482935203</v>
      </c>
      <c r="S12" s="49">
        <f>CORREL(HDD!P138:P161,'Gas Baseline'!$G14:$G37)</f>
        <v>0.9867874217980851</v>
      </c>
      <c r="T12" s="49">
        <f>CORREL(HDD!Q138:Q161,'Gas Baseline'!$G14:$G37)</f>
        <v>0.98504253221260607</v>
      </c>
      <c r="U12" s="49">
        <f>CORREL(HDD!R138:R161,'Gas Baseline'!$G14:$G37)</f>
        <v>0.98291532549951566</v>
      </c>
      <c r="V12" s="49">
        <f>CORREL(HDD!S138:S161,'Gas Baseline'!$G14:$G37)</f>
        <v>0.98046202306998254</v>
      </c>
      <c r="W12" s="49">
        <f>CORREL(HDD!T138:T161,'Gas Baseline'!$G14:$G37)</f>
        <v>0.9777188290827149</v>
      </c>
      <c r="X12" s="49">
        <f>CORREL(HDD!U138:U161,'Gas Baseline'!$G14:$G37)</f>
        <v>0.97470874565058385</v>
      </c>
      <c r="Y12" s="49">
        <f>CORREL(HDD!V138:V161,'Gas Baseline'!$G14:$G37)</f>
        <v>0.97144037574447939</v>
      </c>
      <c r="Z12" s="49">
        <f>CORREL(HDD!W138:W161,'Gas Baseline'!$G14:$G37)</f>
        <v>0.96799258070104466</v>
      </c>
      <c r="AA12" s="49">
        <f>CORREL(HDD!X138:X161,'Gas Baseline'!$G14:$G37)</f>
        <v>0.96436179130271293</v>
      </c>
      <c r="AB12" s="49">
        <f>CORREL(HDD!Y138:Y161,'Gas Baseline'!$G14:$G37)</f>
        <v>0.96050774637212533</v>
      </c>
      <c r="AC12" s="49">
        <f>CORREL(HDD!Z138:Z161,'Gas Baseline'!$G14:$G37)</f>
        <v>0.95650700409420097</v>
      </c>
      <c r="AD12" s="49">
        <f>CORREL(HDD!AA138:AA161,'Gas Baseline'!$G14:$G37)</f>
        <v>0.95242209852448212</v>
      </c>
      <c r="AE12" s="49">
        <f>CORREL(HDD!AB138:AB161,'Gas Baseline'!$G14:$G37)</f>
        <v>0.94827878632498097</v>
      </c>
      <c r="AF12" s="49">
        <f>CORREL(HDD!AC138:AC161,'Gas Baseline'!$G14:$G37)</f>
        <v>0.94413763412933638</v>
      </c>
      <c r="AG12" s="49">
        <f>CORREL(HDD!AD138:AD161,'Gas Baseline'!$G14:$G37)</f>
        <v>0.9399936128694879</v>
      </c>
      <c r="AH12" s="49">
        <f>CORREL(HDD!AE138:AE161,'Gas Baseline'!$G14:$G37)</f>
        <v>0.93594536908937487</v>
      </c>
      <c r="AI12" s="49">
        <f>CORREL(HDD!AF138:AF161,'Gas Baseline'!$G14:$G37)</f>
        <v>0.93200096219852457</v>
      </c>
      <c r="AJ12" s="49">
        <f>CORREL(HDD!AG138:AG161,'Gas Baseline'!$G14:$G37)</f>
        <v>0.92820760093772425</v>
      </c>
      <c r="AK12" s="49">
        <f>CORREL(HDD!AH138:AH161,'Gas Baseline'!$G14:$G37)</f>
        <v>0.92469471880554976</v>
      </c>
      <c r="AL12" s="49">
        <f>CORREL(HDD!AI138:AI161,'Gas Baseline'!$G14:$G37)</f>
        <v>0.92136333763032763</v>
      </c>
      <c r="AM12" s="74">
        <f t="shared" si="2"/>
        <v>0.97620210806799335</v>
      </c>
      <c r="AN12" s="74">
        <f t="shared" si="3"/>
        <v>0.98129280579824174</v>
      </c>
      <c r="AO12" s="74">
        <f t="shared" si="4"/>
        <v>0.98572653360164397</v>
      </c>
      <c r="AP12" s="74">
        <f t="shared" si="5"/>
        <v>0.98949902291363823</v>
      </c>
      <c r="AQ12" s="74">
        <f t="shared" si="6"/>
        <v>0.99272096246306152</v>
      </c>
      <c r="AR12" s="74">
        <f t="shared" si="7"/>
        <v>0.99534372761840251</v>
      </c>
      <c r="AS12" s="74">
        <f t="shared" si="8"/>
        <v>0.9973159924022954</v>
      </c>
      <c r="AT12" s="74">
        <f t="shared" si="9"/>
        <v>0.99875972393300594</v>
      </c>
      <c r="AU12" s="74">
        <f t="shared" si="10"/>
        <v>0.99964823931819424</v>
      </c>
      <c r="AV12" s="74">
        <f t="shared" si="11"/>
        <v>1</v>
      </c>
      <c r="AW12" s="74">
        <f t="shared" si="12"/>
        <v>0.99986611179623819</v>
      </c>
      <c r="AX12" s="75">
        <f t="shared" si="13"/>
        <v>0.99923337696962611</v>
      </c>
      <c r="AY12" s="74">
        <f t="shared" si="14"/>
        <v>0.99824987002141186</v>
      </c>
      <c r="AZ12" s="74">
        <f t="shared" si="15"/>
        <v>0.99683682164139731</v>
      </c>
      <c r="BA12" s="74">
        <f t="shared" si="16"/>
        <v>0.99507416217687483</v>
      </c>
      <c r="BB12" s="74">
        <f t="shared" si="17"/>
        <v>0.99292529208387403</v>
      </c>
      <c r="BC12" s="74">
        <f t="shared" si="18"/>
        <v>0.99044700532995011</v>
      </c>
      <c r="BD12" s="74">
        <f t="shared" si="19"/>
        <v>0.98767587477537644</v>
      </c>
      <c r="BE12" s="74">
        <f t="shared" si="20"/>
        <v>0.98463513678553316</v>
      </c>
      <c r="BF12" s="74">
        <f t="shared" si="21"/>
        <v>0.98133348194358871</v>
      </c>
      <c r="BG12" s="74">
        <f t="shared" si="22"/>
        <v>0.97785057470658132</v>
      </c>
      <c r="BH12" s="74">
        <f t="shared" si="23"/>
        <v>0.97418280950818903</v>
      </c>
      <c r="BI12" s="74">
        <f t="shared" si="24"/>
        <v>0.97028951515298767</v>
      </c>
      <c r="BJ12" s="74">
        <f t="shared" si="25"/>
        <v>0.96624802949109556</v>
      </c>
      <c r="BK12" s="74">
        <f t="shared" si="26"/>
        <v>0.96212152342213497</v>
      </c>
      <c r="BL12" s="74">
        <f t="shared" si="27"/>
        <v>0.95793601591283484</v>
      </c>
      <c r="BM12" s="74">
        <f t="shared" si="28"/>
        <v>0.95375269040477595</v>
      </c>
      <c r="BN12" s="74">
        <f t="shared" si="29"/>
        <v>0.94956646661408906</v>
      </c>
      <c r="BO12" s="74">
        <f t="shared" si="30"/>
        <v>0.94547699569679233</v>
      </c>
      <c r="BP12" s="74">
        <f t="shared" si="31"/>
        <v>0.94149241913908654</v>
      </c>
      <c r="BQ12" s="74">
        <f t="shared" si="32"/>
        <v>0.93766042645350534</v>
      </c>
      <c r="BR12" s="74">
        <f t="shared" si="33"/>
        <v>0.93411176928369977</v>
      </c>
      <c r="BS12" s="74">
        <f t="shared" si="34"/>
        <v>0.93074646146863538</v>
      </c>
    </row>
    <row r="13" spans="1:71" x14ac:dyDescent="0.3">
      <c r="A13" s="35" t="s">
        <v>102</v>
      </c>
      <c r="B13" s="35" t="s">
        <v>78</v>
      </c>
      <c r="C13" s="35" t="s">
        <v>105</v>
      </c>
      <c r="D13" s="56" t="str" cm="1">
        <f t="array" ref="D13">INDEX(F$4:AL$4,0,MATCH(MAX(F13:AL13),F13:AL13,0))</f>
        <v>HDD 49</v>
      </c>
      <c r="E13" s="68">
        <f t="shared" si="1"/>
        <v>0.97924493979982663</v>
      </c>
      <c r="F13" s="49">
        <f>CORREL(HDD!C162:C193,'Gas Baseline'!$G38:$G69)</f>
        <v>0.94824828574252629</v>
      </c>
      <c r="G13" s="49">
        <f>CORREL(HDD!D162:D193,'Gas Baseline'!$G38:$G69)</f>
        <v>0.95487051000242651</v>
      </c>
      <c r="H13" s="49">
        <f>CORREL(HDD!E162:E193,'Gas Baseline'!$G38:$G69)</f>
        <v>0.96052719656591246</v>
      </c>
      <c r="I13" s="49">
        <f>CORREL(HDD!F162:F193,'Gas Baseline'!$G38:$G69)</f>
        <v>0.96533099878973216</v>
      </c>
      <c r="J13" s="49">
        <f>CORREL(HDD!G162:G193,'Gas Baseline'!$G38:$G69)</f>
        <v>0.96930857233219803</v>
      </c>
      <c r="K13" s="49">
        <f>CORREL(HDD!H162:H193,'Gas Baseline'!$G38:$G69)</f>
        <v>0.97250767875306221</v>
      </c>
      <c r="L13" s="49">
        <f>CORREL(HDD!I162:I193,'Gas Baseline'!$G38:$G69)</f>
        <v>0.97501380503232515</v>
      </c>
      <c r="M13" s="49">
        <f>CORREL(HDD!J162:J193,'Gas Baseline'!$G38:$G69)</f>
        <v>0.9769052323356725</v>
      </c>
      <c r="N13" s="49">
        <f>CORREL(HDD!K162:K193,'Gas Baseline'!$G38:$G69)</f>
        <v>0.9781997704341634</v>
      </c>
      <c r="O13" s="49">
        <f>CORREL(HDD!L162:L193,'Gas Baseline'!$G38:$G69)</f>
        <v>0.97894208925047688</v>
      </c>
      <c r="P13" s="49">
        <f>CORREL(HDD!M162:M193,'Gas Baseline'!$G38:$G69)</f>
        <v>0.97924493979982663</v>
      </c>
      <c r="Q13" s="78">
        <f>CORREL(HDD!N162:N193,'Gas Baseline'!$G38:$G69)</f>
        <v>0.97913069102090899</v>
      </c>
      <c r="R13" s="49">
        <f>CORREL(HDD!O162:O193,'Gas Baseline'!$G38:$G69)</f>
        <v>0.97861631915878389</v>
      </c>
      <c r="S13" s="49">
        <f>CORREL(HDD!P162:P193,'Gas Baseline'!$G38:$G69)</f>
        <v>0.9777756499742396</v>
      </c>
      <c r="T13" s="49">
        <f>CORREL(HDD!Q162:Q193,'Gas Baseline'!$G38:$G69)</f>
        <v>0.97663107401554294</v>
      </c>
      <c r="U13" s="49">
        <f>CORREL(HDD!R162:R193,'Gas Baseline'!$G38:$G69)</f>
        <v>0.97522856990887652</v>
      </c>
      <c r="V13" s="49">
        <f>CORREL(HDD!S162:S193,'Gas Baseline'!$G38:$G69)</f>
        <v>0.97360633243452777</v>
      </c>
      <c r="W13" s="49">
        <f>CORREL(HDD!T162:T193,'Gas Baseline'!$G38:$G69)</f>
        <v>0.97178216727966193</v>
      </c>
      <c r="X13" s="49">
        <f>CORREL(HDD!U162:U193,'Gas Baseline'!$G38:$G69)</f>
        <v>0.96976538983021887</v>
      </c>
      <c r="Y13" s="49">
        <f>CORREL(HDD!V162:V193,'Gas Baseline'!$G38:$G69)</f>
        <v>0.967606262301687</v>
      </c>
      <c r="Z13" s="49">
        <f>CORREL(HDD!W162:W193,'Gas Baseline'!$G38:$G69)</f>
        <v>0.96534938530233916</v>
      </c>
      <c r="AA13" s="49">
        <f>CORREL(HDD!X162:X193,'Gas Baseline'!$G38:$G69)</f>
        <v>0.96295120527328815</v>
      </c>
      <c r="AB13" s="49">
        <f>CORREL(HDD!Y162:Y193,'Gas Baseline'!$G38:$G69)</f>
        <v>0.96048518911628633</v>
      </c>
      <c r="AC13" s="49">
        <f>CORREL(HDD!Z162:Z193,'Gas Baseline'!$G38:$G69)</f>
        <v>0.95792481179273847</v>
      </c>
      <c r="AD13" s="49">
        <f>CORREL(HDD!AA162:AA193,'Gas Baseline'!$G38:$G69)</f>
        <v>0.95529472257516401</v>
      </c>
      <c r="AE13" s="49">
        <f>CORREL(HDD!AB162:AB193,'Gas Baseline'!$G38:$G69)</f>
        <v>0.95267076004255835</v>
      </c>
      <c r="AF13" s="49">
        <f>CORREL(HDD!AC162:AC193,'Gas Baseline'!$G38:$G69)</f>
        <v>0.95003776132936102</v>
      </c>
      <c r="AG13" s="49">
        <f>CORREL(HDD!AD162:AD193,'Gas Baseline'!$G38:$G69)</f>
        <v>0.94744268728145986</v>
      </c>
      <c r="AH13" s="49">
        <f>CORREL(HDD!AE162:AE193,'Gas Baseline'!$G38:$G69)</f>
        <v>0.944872537332336</v>
      </c>
      <c r="AI13" s="49">
        <f>CORREL(HDD!AF162:AF193,'Gas Baseline'!$G38:$G69)</f>
        <v>0.94243744253051887</v>
      </c>
      <c r="AJ13" s="49">
        <f>CORREL(HDD!AG162:AG193,'Gas Baseline'!$G38:$G69)</f>
        <v>0.94007515479083403</v>
      </c>
      <c r="AK13" s="49">
        <f>CORREL(HDD!AH162:AH193,'Gas Baseline'!$G38:$G69)</f>
        <v>0.93784100259997916</v>
      </c>
      <c r="AL13" s="49">
        <f>CORREL(HDD!AI162:AI193,'Gas Baseline'!$G38:$G69)</f>
        <v>0.93576366404635358</v>
      </c>
      <c r="AM13" s="74">
        <f t="shared" si="2"/>
        <v>0.96834637300894655</v>
      </c>
      <c r="AN13" s="74">
        <f t="shared" si="3"/>
        <v>0.97510895506656114</v>
      </c>
      <c r="AO13" s="74">
        <f t="shared" si="4"/>
        <v>0.98088553489207675</v>
      </c>
      <c r="AP13" s="74">
        <f t="shared" si="5"/>
        <v>0.98579115352596181</v>
      </c>
      <c r="AQ13" s="74">
        <f t="shared" si="6"/>
        <v>0.9898530315922186</v>
      </c>
      <c r="AR13" s="74">
        <f t="shared" si="7"/>
        <v>0.99311994295508776</v>
      </c>
      <c r="AS13" s="74">
        <f t="shared" si="8"/>
        <v>0.99567918648794207</v>
      </c>
      <c r="AT13" s="74">
        <f t="shared" si="9"/>
        <v>0.99761070252287198</v>
      </c>
      <c r="AU13" s="74">
        <f t="shared" si="10"/>
        <v>0.99893267830837407</v>
      </c>
      <c r="AV13" s="74">
        <f t="shared" si="11"/>
        <v>0.99969073054448288</v>
      </c>
      <c r="AW13" s="74">
        <f t="shared" si="12"/>
        <v>1</v>
      </c>
      <c r="AX13" s="75">
        <f t="shared" si="13"/>
        <v>0.9998833297224482</v>
      </c>
      <c r="AY13" s="74">
        <f t="shared" si="14"/>
        <v>0.99935805576777226</v>
      </c>
      <c r="AZ13" s="74">
        <f t="shared" si="15"/>
        <v>0.99849956863102363</v>
      </c>
      <c r="BA13" s="74">
        <f t="shared" si="16"/>
        <v>0.99733073342730982</v>
      </c>
      <c r="BB13" s="74">
        <f t="shared" si="17"/>
        <v>0.99589850329809093</v>
      </c>
      <c r="BC13" s="74">
        <f t="shared" si="18"/>
        <v>0.99424188256060686</v>
      </c>
      <c r="BD13" s="74">
        <f t="shared" si="19"/>
        <v>0.99237905429290219</v>
      </c>
      <c r="BE13" s="74">
        <f t="shared" si="20"/>
        <v>0.99031953132017658</v>
      </c>
      <c r="BF13" s="74">
        <f t="shared" si="21"/>
        <v>0.98811464116371261</v>
      </c>
      <c r="BG13" s="74">
        <f t="shared" si="22"/>
        <v>0.98580992974002202</v>
      </c>
      <c r="BH13" s="74">
        <f t="shared" si="23"/>
        <v>0.98336092037415157</v>
      </c>
      <c r="BI13" s="74">
        <f t="shared" si="24"/>
        <v>0.98084263709611297</v>
      </c>
      <c r="BJ13" s="74">
        <f t="shared" si="25"/>
        <v>0.97822799267010119</v>
      </c>
      <c r="BK13" s="74">
        <f t="shared" si="26"/>
        <v>0.97554215880905304</v>
      </c>
      <c r="BL13" s="74">
        <f t="shared" si="27"/>
        <v>0.97286258148783444</v>
      </c>
      <c r="BM13" s="74">
        <f t="shared" si="28"/>
        <v>0.97017377646451153</v>
      </c>
      <c r="BN13" s="74">
        <f t="shared" si="29"/>
        <v>0.96752369991835985</v>
      </c>
      <c r="BO13" s="74">
        <f t="shared" si="30"/>
        <v>0.96489907573633527</v>
      </c>
      <c r="BP13" s="74">
        <f t="shared" si="31"/>
        <v>0.96241236919045836</v>
      </c>
      <c r="BQ13" s="74">
        <f t="shared" si="32"/>
        <v>0.96000001284969672</v>
      </c>
      <c r="BR13" s="74">
        <f t="shared" si="33"/>
        <v>0.95771850788597268</v>
      </c>
      <c r="BS13" s="74">
        <f t="shared" si="34"/>
        <v>0.95559714021870634</v>
      </c>
    </row>
    <row r="14" spans="1:71" x14ac:dyDescent="0.3">
      <c r="A14" s="57" t="s">
        <v>102</v>
      </c>
      <c r="B14" s="57">
        <v>118</v>
      </c>
      <c r="C14" s="57" t="s">
        <v>106</v>
      </c>
      <c r="D14" s="58" t="str" cm="1">
        <f t="array" ref="D14">INDEX(F$4:AL$4,0,MATCH(MAX(F14:AL14),F14:AL14,0))</f>
        <v>HDD 51</v>
      </c>
      <c r="E14" s="70">
        <f t="shared" si="1"/>
        <v>0.88764946304574266</v>
      </c>
      <c r="F14" s="51">
        <f>CORREL(kwh!$B5:$B185,'HDD--Daily'!B70:B250)</f>
        <v>0.80561020537658767</v>
      </c>
      <c r="G14" s="51">
        <f>CORREL(kwh!$B5:$B185,'HDD--Daily'!C70:C250)</f>
        <v>0.82193437700409533</v>
      </c>
      <c r="H14" s="51">
        <f>CORREL(kwh!$B5:$B185,'HDD--Daily'!D70:D250)</f>
        <v>0.83611717474485425</v>
      </c>
      <c r="I14" s="51">
        <f>CORREL(kwh!$B5:$B185,'HDD--Daily'!E70:E250)</f>
        <v>0.84856038853086513</v>
      </c>
      <c r="J14" s="51">
        <f>CORREL(kwh!$B5:$B185,'HDD--Daily'!F70:F250)</f>
        <v>0.85896950922705484</v>
      </c>
      <c r="K14" s="51">
        <f>CORREL(kwh!$B5:$B185,'HDD--Daily'!G70:G250)</f>
        <v>0.86738983202120246</v>
      </c>
      <c r="L14" s="51">
        <f>CORREL(kwh!$B5:$B185,'HDD--Daily'!H70:H250)</f>
        <v>0.87411976101775501</v>
      </c>
      <c r="M14" s="51">
        <f>CORREL(kwh!$B5:$B185,'HDD--Daily'!I70:I250)</f>
        <v>0.87910963027945466</v>
      </c>
      <c r="N14" s="51">
        <f>CORREL(kwh!$B5:$B185,'HDD--Daily'!J70:J250)</f>
        <v>0.88265501429375148</v>
      </c>
      <c r="O14" s="51">
        <f>CORREL(kwh!$B5:$B185,'HDD--Daily'!K70:K250)</f>
        <v>0.88515624235431023</v>
      </c>
      <c r="P14" s="51">
        <f>CORREL(kwh!$B5:$B185,'HDD--Daily'!L70:L250)</f>
        <v>0.8867621428194713</v>
      </c>
      <c r="Q14" s="76">
        <f>CORREL(kwh!$B5:$B185,'HDD--Daily'!M70:M250)</f>
        <v>0.88754367297761716</v>
      </c>
      <c r="R14" s="51">
        <f>CORREL(kwh!$B5:$B185,'HDD--Daily'!N70:N250)</f>
        <v>0.88764946304574266</v>
      </c>
      <c r="S14" s="51">
        <f>CORREL(kwh!$B5:$B185,'HDD--Daily'!O70:O250)</f>
        <v>0.88714397146268242</v>
      </c>
      <c r="T14" s="51">
        <f>CORREL(kwh!$B5:$B185,'HDD--Daily'!P70:P250)</f>
        <v>0.88601223383333161</v>
      </c>
      <c r="U14" s="51">
        <f>CORREL(kwh!$B5:$B185,'HDD--Daily'!Q70:Q250)</f>
        <v>0.88458676767523181</v>
      </c>
      <c r="V14" s="51">
        <f>CORREL(kwh!$B5:$B185,'HDD--Daily'!R70:R250)</f>
        <v>0.88285479653937582</v>
      </c>
      <c r="W14" s="51">
        <f>CORREL(kwh!$B5:$B185,'HDD--Daily'!S70:S250)</f>
        <v>0.88078628797792935</v>
      </c>
      <c r="X14" s="51">
        <f>CORREL(kwh!$B5:$B185,'HDD--Daily'!T70:T250)</f>
        <v>0.87870310203078661</v>
      </c>
      <c r="Y14" s="51">
        <f>CORREL(kwh!$B5:$B185,'HDD--Daily'!U70:U250)</f>
        <v>0.87647070026622786</v>
      </c>
      <c r="Z14" s="51">
        <f>CORREL(kwh!$B5:$B185,'HDD--Daily'!V70:V250)</f>
        <v>0.87441298108341226</v>
      </c>
      <c r="AA14" s="51">
        <f>CORREL(kwh!$B5:$B185,'HDD--Daily'!W70:W250)</f>
        <v>0.87247908505572336</v>
      </c>
      <c r="AB14" s="51">
        <f>CORREL(kwh!$B5:$B185,'HDD--Daily'!X70:X250)</f>
        <v>0.87055901251280376</v>
      </c>
      <c r="AC14" s="51">
        <f>CORREL(kwh!$B5:$B185,'HDD--Daily'!Y70:Y250)</f>
        <v>0.86865093275214422</v>
      </c>
      <c r="AD14" s="51">
        <f>CORREL(kwh!$B5:$B185,'HDD--Daily'!Z70:Z250)</f>
        <v>0.86682393075398656</v>
      </c>
      <c r="AE14" s="51">
        <f>CORREL(kwh!$B5:$B185,'HDD--Daily'!AA70:AA250)</f>
        <v>0.86513711349972677</v>
      </c>
      <c r="AF14" s="51">
        <f>CORREL(kwh!$B5:$B185,'HDD--Daily'!AB70:AB250)</f>
        <v>0.86348489970085285</v>
      </c>
      <c r="AG14" s="51">
        <f>CORREL(kwh!$B5:$B185,'HDD--Daily'!AC70:AC250)</f>
        <v>0.8620037314889164</v>
      </c>
      <c r="AH14" s="51">
        <f>CORREL(kwh!$B5:$B185,'HDD--Daily'!AD70:AD250)</f>
        <v>0.86070210279031933</v>
      </c>
      <c r="AI14" s="51">
        <f>CORREL(kwh!$B5:$B185,'HDD--Daily'!AE70:AE250)</f>
        <v>0.85957979689148856</v>
      </c>
      <c r="AJ14" s="51">
        <f>CORREL(kwh!$B5:$B185,'HDD--Daily'!AF70:AF250)</f>
        <v>0.85861509036698402</v>
      </c>
      <c r="AK14" s="51">
        <f>CORREL(kwh!$B5:$B185,'HDD--Daily'!AG70:AG250)</f>
        <v>0.85776794310447613</v>
      </c>
      <c r="AL14" s="51">
        <f>CORREL(kwh!$B5:$B185,'HDD--Daily'!AH70:AH250)</f>
        <v>0.8570942954826416</v>
      </c>
      <c r="AM14" s="74">
        <f t="shared" si="2"/>
        <v>0.90757696468642224</v>
      </c>
      <c r="AN14" s="74">
        <f t="shared" si="3"/>
        <v>0.92596730040689401</v>
      </c>
      <c r="AO14" s="74">
        <f t="shared" si="4"/>
        <v>0.94194522675193371</v>
      </c>
      <c r="AP14" s="74">
        <f t="shared" si="5"/>
        <v>0.95596338854219176</v>
      </c>
      <c r="AQ14" s="74">
        <f t="shared" si="6"/>
        <v>0.96769000037438213</v>
      </c>
      <c r="AR14" s="74">
        <f t="shared" si="7"/>
        <v>0.97717609048618759</v>
      </c>
      <c r="AS14" s="74">
        <f t="shared" si="8"/>
        <v>0.98475783223980795</v>
      </c>
      <c r="AT14" s="74">
        <f t="shared" si="9"/>
        <v>0.99037927343865473</v>
      </c>
      <c r="AU14" s="74">
        <f t="shared" si="10"/>
        <v>0.99437339968093486</v>
      </c>
      <c r="AV14" s="74">
        <f t="shared" si="11"/>
        <v>0.99719121027474344</v>
      </c>
      <c r="AW14" s="74">
        <f t="shared" si="12"/>
        <v>0.99900037090854898</v>
      </c>
      <c r="AX14" s="75">
        <f t="shared" si="13"/>
        <v>0.99988081999423228</v>
      </c>
      <c r="AY14" s="74">
        <f t="shared" si="14"/>
        <v>1</v>
      </c>
      <c r="AZ14" s="74">
        <f t="shared" si="15"/>
        <v>0.99943052792334741</v>
      </c>
      <c r="BA14" s="74">
        <f t="shared" si="16"/>
        <v>0.99815554531313144</v>
      </c>
      <c r="BB14" s="74">
        <f t="shared" si="17"/>
        <v>0.99654965670795093</v>
      </c>
      <c r="BC14" s="74">
        <f t="shared" si="18"/>
        <v>0.99459846853293288</v>
      </c>
      <c r="BD14" s="74">
        <f t="shared" si="19"/>
        <v>0.99226814710813427</v>
      </c>
      <c r="BE14" s="74">
        <f t="shared" si="20"/>
        <v>0.98992129056862277</v>
      </c>
      <c r="BF14" s="74">
        <f t="shared" si="21"/>
        <v>0.98740633184054694</v>
      </c>
      <c r="BG14" s="74">
        <f t="shared" si="22"/>
        <v>0.98508816541508082</v>
      </c>
      <c r="BH14" s="74">
        <f t="shared" si="23"/>
        <v>0.98290949454532872</v>
      </c>
      <c r="BI14" s="74">
        <f t="shared" si="24"/>
        <v>0.98074639681040598</v>
      </c>
      <c r="BJ14" s="74">
        <f t="shared" si="25"/>
        <v>0.97859680979425168</v>
      </c>
      <c r="BK14" s="74">
        <f t="shared" si="26"/>
        <v>0.97653856262099392</v>
      </c>
      <c r="BL14" s="74">
        <f t="shared" si="27"/>
        <v>0.97463824349223338</v>
      </c>
      <c r="BM14" s="74">
        <f t="shared" si="28"/>
        <v>0.97277690760722679</v>
      </c>
      <c r="BN14" s="74">
        <f t="shared" si="29"/>
        <v>0.97110826669254158</v>
      </c>
      <c r="BO14" s="74">
        <f t="shared" si="30"/>
        <v>0.96964188975796783</v>
      </c>
      <c r="BP14" s="74">
        <f t="shared" si="31"/>
        <v>0.96837753266031368</v>
      </c>
      <c r="BQ14" s="74">
        <f t="shared" si="32"/>
        <v>0.96729072242196301</v>
      </c>
      <c r="BR14" s="74">
        <f t="shared" si="33"/>
        <v>0.96633635101998971</v>
      </c>
      <c r="BS14" s="74">
        <f t="shared" si="34"/>
        <v>0.96557743925371309</v>
      </c>
    </row>
    <row r="15" spans="1:71" x14ac:dyDescent="0.3">
      <c r="A15" s="57" t="s">
        <v>102</v>
      </c>
      <c r="B15" s="57">
        <v>120</v>
      </c>
      <c r="C15" s="57" t="s">
        <v>106</v>
      </c>
      <c r="D15" s="58" t="str" cm="1">
        <f t="array" ref="D15">INDEX(F$4:AL$4,0,MATCH(MAX(F15:AL15),F15:AL15,0))</f>
        <v>HDD 52</v>
      </c>
      <c r="E15" s="70">
        <f t="shared" si="1"/>
        <v>0.83931399968042775</v>
      </c>
      <c r="F15" s="51">
        <f>CORREL(kwh!$C5:$C185,'HDD--Daily'!B70:B250)</f>
        <v>0.73551681912889022</v>
      </c>
      <c r="G15" s="51">
        <f>CORREL(kwh!$C5:$C185,'HDD--Daily'!C70:C250)</f>
        <v>0.75344393952927802</v>
      </c>
      <c r="H15" s="51">
        <f>CORREL(kwh!$C5:$C185,'HDD--Daily'!D70:D250)</f>
        <v>0.76910747345769837</v>
      </c>
      <c r="I15" s="51">
        <f>CORREL(kwh!$C5:$C185,'HDD--Daily'!E70:E250)</f>
        <v>0.78269605393490493</v>
      </c>
      <c r="J15" s="51">
        <f>CORREL(kwh!$C5:$C185,'HDD--Daily'!F70:F250)</f>
        <v>0.79503523671005627</v>
      </c>
      <c r="K15" s="51">
        <f>CORREL(kwh!$C5:$C185,'HDD--Daily'!G70:G250)</f>
        <v>0.80574774692088258</v>
      </c>
      <c r="L15" s="51">
        <f>CORREL(kwh!$C5:$C185,'HDD--Daily'!H70:H250)</f>
        <v>0.8146851195499204</v>
      </c>
      <c r="M15" s="51">
        <f>CORREL(kwh!$C5:$C185,'HDD--Daily'!I70:I250)</f>
        <v>0.82180588326949555</v>
      </c>
      <c r="N15" s="51">
        <f>CORREL(kwh!$C5:$C185,'HDD--Daily'!J70:J250)</f>
        <v>0.8272442050183435</v>
      </c>
      <c r="O15" s="51">
        <f>CORREL(kwh!$C5:$C185,'HDD--Daily'!K70:K250)</f>
        <v>0.8315244072691802</v>
      </c>
      <c r="P15" s="51">
        <f>CORREL(kwh!$C5:$C185,'HDD--Daily'!L70:L250)</f>
        <v>0.83475332628485255</v>
      </c>
      <c r="Q15" s="76">
        <f>CORREL(kwh!$C5:$C185,'HDD--Daily'!M70:M250)</f>
        <v>0.83706371504593191</v>
      </c>
      <c r="R15" s="51">
        <f>CORREL(kwh!$C5:$C185,'HDD--Daily'!N70:N250)</f>
        <v>0.83850273238094553</v>
      </c>
      <c r="S15" s="51">
        <f>CORREL(kwh!$C5:$C185,'HDD--Daily'!O70:O250)</f>
        <v>0.83931399968042775</v>
      </c>
      <c r="T15" s="51">
        <f>CORREL(kwh!$C5:$C185,'HDD--Daily'!P70:P250)</f>
        <v>0.83925838484193194</v>
      </c>
      <c r="U15" s="51">
        <f>CORREL(kwh!$C5:$C185,'HDD--Daily'!Q70:Q250)</f>
        <v>0.83884008143449873</v>
      </c>
      <c r="V15" s="51">
        <f>CORREL(kwh!$C5:$C185,'HDD--Daily'!R70:R250)</f>
        <v>0.83810570737170587</v>
      </c>
      <c r="W15" s="51">
        <f>CORREL(kwh!$C5:$C185,'HDD--Daily'!S70:S250)</f>
        <v>0.83710923562613571</v>
      </c>
      <c r="X15" s="51">
        <f>CORREL(kwh!$C5:$C185,'HDD--Daily'!T70:T250)</f>
        <v>0.83584913881624456</v>
      </c>
      <c r="Y15" s="51">
        <f>CORREL(kwh!$C5:$C185,'HDD--Daily'!U70:U250)</f>
        <v>0.83454934059253794</v>
      </c>
      <c r="Z15" s="51">
        <f>CORREL(kwh!$C5:$C185,'HDD--Daily'!V70:V250)</f>
        <v>0.83321864623409347</v>
      </c>
      <c r="AA15" s="51">
        <f>CORREL(kwh!$C5:$C185,'HDD--Daily'!W70:W250)</f>
        <v>0.83190180435114924</v>
      </c>
      <c r="AB15" s="51">
        <f>CORREL(kwh!$C5:$C185,'HDD--Daily'!X70:X250)</f>
        <v>0.83054725695020415</v>
      </c>
      <c r="AC15" s="51">
        <f>CORREL(kwh!$C5:$C185,'HDD--Daily'!Y70:Y250)</f>
        <v>0.82908894444656434</v>
      </c>
      <c r="AD15" s="51">
        <f>CORREL(kwh!$C5:$C185,'HDD--Daily'!Z70:Z250)</f>
        <v>0.82765204163815953</v>
      </c>
      <c r="AE15" s="51">
        <f>CORREL(kwh!$C5:$C185,'HDD--Daily'!AA70:AA250)</f>
        <v>0.8262917263592745</v>
      </c>
      <c r="AF15" s="51">
        <f>CORREL(kwh!$C5:$C185,'HDD--Daily'!AB70:AB250)</f>
        <v>0.82494508637597197</v>
      </c>
      <c r="AG15" s="51">
        <f>CORREL(kwh!$C5:$C185,'HDD--Daily'!AC70:AC250)</f>
        <v>0.82374887530875551</v>
      </c>
      <c r="AH15" s="51">
        <f>CORREL(kwh!$C5:$C185,'HDD--Daily'!AD70:AD250)</f>
        <v>0.82266288645217567</v>
      </c>
      <c r="AI15" s="51">
        <f>CORREL(kwh!$C5:$C185,'HDD--Daily'!AE70:AE250)</f>
        <v>0.82174443031641264</v>
      </c>
      <c r="AJ15" s="51">
        <f>CORREL(kwh!$C5:$C185,'HDD--Daily'!AF70:AF250)</f>
        <v>0.82091731006201674</v>
      </c>
      <c r="AK15" s="51">
        <f>CORREL(kwh!$C5:$C185,'HDD--Daily'!AG70:AG250)</f>
        <v>0.82020267449581308</v>
      </c>
      <c r="AL15" s="51">
        <f>CORREL(kwh!$C5:$C185,'HDD--Daily'!AH70:AH250)</f>
        <v>0.81961354656609942</v>
      </c>
      <c r="AM15" s="74">
        <f t="shared" si="2"/>
        <v>0.8763309314618144</v>
      </c>
      <c r="AN15" s="74">
        <f t="shared" si="3"/>
        <v>0.89769018486067775</v>
      </c>
      <c r="AO15" s="74">
        <f t="shared" si="4"/>
        <v>0.91635248995076835</v>
      </c>
      <c r="AP15" s="74">
        <f t="shared" si="5"/>
        <v>0.93254259339522472</v>
      </c>
      <c r="AQ15" s="74">
        <f t="shared" si="6"/>
        <v>0.94724410293736216</v>
      </c>
      <c r="AR15" s="74">
        <f t="shared" si="7"/>
        <v>0.96000751474141299</v>
      </c>
      <c r="AS15" s="74">
        <f t="shared" si="8"/>
        <v>0.97065594027993707</v>
      </c>
      <c r="AT15" s="74">
        <f t="shared" si="9"/>
        <v>0.97913996857243124</v>
      </c>
      <c r="AU15" s="74">
        <f t="shared" si="10"/>
        <v>0.98561945271176243</v>
      </c>
      <c r="AV15" s="74">
        <f t="shared" si="11"/>
        <v>0.99071909629267063</v>
      </c>
      <c r="AW15" s="74">
        <f t="shared" si="12"/>
        <v>0.99456618929588725</v>
      </c>
      <c r="AX15" s="75">
        <f t="shared" si="13"/>
        <v>0.99731890015494484</v>
      </c>
      <c r="AY15" s="74">
        <f t="shared" si="14"/>
        <v>0.9990334162187321</v>
      </c>
      <c r="AZ15" s="74">
        <f t="shared" si="15"/>
        <v>1</v>
      </c>
      <c r="BA15" s="74">
        <f t="shared" si="16"/>
        <v>0.99993373774473326</v>
      </c>
      <c r="BB15" s="74">
        <f t="shared" si="17"/>
        <v>0.99943535048133425</v>
      </c>
      <c r="BC15" s="74">
        <f t="shared" si="18"/>
        <v>0.99856038108600365</v>
      </c>
      <c r="BD15" s="74">
        <f t="shared" si="19"/>
        <v>0.99737313561416641</v>
      </c>
      <c r="BE15" s="74">
        <f t="shared" si="20"/>
        <v>0.99587179426829242</v>
      </c>
      <c r="BF15" s="74">
        <f t="shared" si="21"/>
        <v>0.99432315070438004</v>
      </c>
      <c r="BG15" s="74">
        <f t="shared" si="22"/>
        <v>0.99273769596521078</v>
      </c>
      <c r="BH15" s="74">
        <f t="shared" si="23"/>
        <v>0.99116874574700209</v>
      </c>
      <c r="BI15" s="74">
        <f t="shared" si="24"/>
        <v>0.98955487131924214</v>
      </c>
      <c r="BJ15" s="74">
        <f t="shared" si="25"/>
        <v>0.98781736604208126</v>
      </c>
      <c r="BK15" s="74">
        <f t="shared" si="26"/>
        <v>0.98610536932934689</v>
      </c>
      <c r="BL15" s="74">
        <f t="shared" si="27"/>
        <v>0.98448462276798487</v>
      </c>
      <c r="BM15" s="74">
        <f t="shared" si="28"/>
        <v>0.98288016962671088</v>
      </c>
      <c r="BN15" s="74">
        <f t="shared" si="29"/>
        <v>0.98145494489833518</v>
      </c>
      <c r="BO15" s="74">
        <f t="shared" si="30"/>
        <v>0.98016104433550244</v>
      </c>
      <c r="BP15" s="74">
        <f t="shared" si="31"/>
        <v>0.97906675050016467</v>
      </c>
      <c r="BQ15" s="74">
        <f t="shared" si="32"/>
        <v>0.97808127872832384</v>
      </c>
      <c r="BR15" s="74">
        <f t="shared" si="33"/>
        <v>0.97722982674911729</v>
      </c>
      <c r="BS15" s="74">
        <f t="shared" si="34"/>
        <v>0.97652791074397738</v>
      </c>
    </row>
    <row r="16" spans="1:71" x14ac:dyDescent="0.3">
      <c r="A16" s="59" t="s">
        <v>102</v>
      </c>
      <c r="B16" s="59" t="s">
        <v>78</v>
      </c>
      <c r="C16" s="59" t="s">
        <v>106</v>
      </c>
      <c r="D16" s="59" t="str" cm="1">
        <f t="array" ref="D16">INDEX(F$4:AL$4,0,MATCH(MAX(F16:AL16),F16:AL16,0))</f>
        <v>HDD 51</v>
      </c>
      <c r="E16" s="69">
        <f t="shared" si="1"/>
        <v>0.91560312848680503</v>
      </c>
      <c r="F16" s="51">
        <f>CORREL(kwh!$D5:$D185,'HDD--Daily'!B70:B250)</f>
        <v>0.82107755583828812</v>
      </c>
      <c r="G16" s="51">
        <f>CORREL(kwh!$D5:$D185,'HDD--Daily'!C70:C250)</f>
        <v>0.83888971553014768</v>
      </c>
      <c r="H16" s="51">
        <f>CORREL(kwh!$D5:$D185,'HDD--Daily'!D70:D250)</f>
        <v>0.8543995219056133</v>
      </c>
      <c r="I16" s="51">
        <f>CORREL(kwh!$D5:$D185,'HDD--Daily'!E70:E250)</f>
        <v>0.86794724687009062</v>
      </c>
      <c r="J16" s="51">
        <f>CORREL(kwh!$D5:$D185,'HDD--Daily'!F70:F250)</f>
        <v>0.87965792979290358</v>
      </c>
      <c r="K16" s="51">
        <f>CORREL(kwh!$D5:$D185,'HDD--Daily'!G70:G250)</f>
        <v>0.88941509323691725</v>
      </c>
      <c r="L16" s="51">
        <f>CORREL(kwh!$D5:$D185,'HDD--Daily'!H70:H250)</f>
        <v>0.89735934364363634</v>
      </c>
      <c r="M16" s="51">
        <f>CORREL(kwh!$D5:$D185,'HDD--Daily'!I70:I250)</f>
        <v>0.90344156635254735</v>
      </c>
      <c r="N16" s="51">
        <f>CORREL(kwh!$D5:$D185,'HDD--Daily'!J70:J250)</f>
        <v>0.9079102933585057</v>
      </c>
      <c r="O16" s="51">
        <f>CORREL(kwh!$D5:$D185,'HDD--Daily'!K70:K250)</f>
        <v>0.9112352452495619</v>
      </c>
      <c r="P16" s="51">
        <f>CORREL(kwh!$D5:$D185,'HDD--Daily'!L70:L250)</f>
        <v>0.91355682425787188</v>
      </c>
      <c r="Q16" s="76">
        <f>CORREL(kwh!$D5:$D185,'HDD--Daily'!M70:M250)</f>
        <v>0.9149737569401496</v>
      </c>
      <c r="R16" s="51">
        <f>CORREL(kwh!$D5:$D185,'HDD--Daily'!N70:N250)</f>
        <v>0.91560312848680503</v>
      </c>
      <c r="S16" s="51">
        <f>CORREL(kwh!$D5:$D185,'HDD--Daily'!O70:O250)</f>
        <v>0.91558242069689189</v>
      </c>
      <c r="T16" s="51">
        <f>CORREL(kwh!$D5:$D185,'HDD--Daily'!P70:P250)</f>
        <v>0.91480878425687451</v>
      </c>
      <c r="U16" s="51">
        <f>CORREL(kwh!$D5:$D185,'HDD--Daily'!Q70:Q250)</f>
        <v>0.91369905912875682</v>
      </c>
      <c r="V16" s="51">
        <f>CORREL(kwh!$D5:$D185,'HDD--Daily'!R70:R250)</f>
        <v>0.91226286708026183</v>
      </c>
      <c r="W16" s="51">
        <f>CORREL(kwh!$D5:$D185,'HDD--Daily'!S70:S250)</f>
        <v>0.91050122094996044</v>
      </c>
      <c r="X16" s="51">
        <f>CORREL(kwh!$D5:$D185,'HDD--Daily'!T70:T250)</f>
        <v>0.90862740042019496</v>
      </c>
      <c r="Y16" s="51">
        <f>CORREL(kwh!$D5:$D185,'HDD--Daily'!U70:U250)</f>
        <v>0.90663900286633836</v>
      </c>
      <c r="Z16" s="51">
        <f>CORREL(kwh!$D5:$D185,'HDD--Daily'!V70:V250)</f>
        <v>0.90475467680109434</v>
      </c>
      <c r="AA16" s="51">
        <f>CORREL(kwh!$D5:$D185,'HDD--Daily'!W70:W250)</f>
        <v>0.90295801195159031</v>
      </c>
      <c r="AB16" s="51">
        <f>CORREL(kwh!$D5:$D185,'HDD--Daily'!X70:X250)</f>
        <v>0.90115588364969612</v>
      </c>
      <c r="AC16" s="51">
        <f>CORREL(kwh!$D5:$D185,'HDD--Daily'!Y70:Y250)</f>
        <v>0.89932141049174441</v>
      </c>
      <c r="AD16" s="51">
        <f>CORREL(kwh!$D5:$D185,'HDD--Daily'!Z70:Z250)</f>
        <v>0.89754913069034659</v>
      </c>
      <c r="AE16" s="51">
        <f>CORREL(kwh!$D5:$D185,'HDD--Daily'!AA70:AA250)</f>
        <v>0.89589975753205764</v>
      </c>
      <c r="AF16" s="51">
        <f>CORREL(kwh!$D5:$D185,'HDD--Daily'!AB70:AB250)</f>
        <v>0.89427869106884383</v>
      </c>
      <c r="AG16" s="51">
        <f>CORREL(kwh!$D5:$D185,'HDD--Daily'!AC70:AC250)</f>
        <v>0.89282972623914691</v>
      </c>
      <c r="AH16" s="51">
        <f>CORREL(kwh!$D5:$D185,'HDD--Daily'!AD70:AD250)</f>
        <v>0.89154288640673984</v>
      </c>
      <c r="AI16" s="51">
        <f>CORREL(kwh!$D5:$D185,'HDD--Daily'!AE70:AE250)</f>
        <v>0.8904402933684068</v>
      </c>
      <c r="AJ16" s="51">
        <f>CORREL(kwh!$D5:$D185,'HDD--Daily'!AF70:AF250)</f>
        <v>0.88947790874427157</v>
      </c>
      <c r="AK16" s="51">
        <f>CORREL(kwh!$D5:$D185,'HDD--Daily'!AG70:AG250)</f>
        <v>0.88863734279941298</v>
      </c>
      <c r="AL16" s="51">
        <f>CORREL(kwh!$D5:$D185,'HDD--Daily'!AH70:AH250)</f>
        <v>0.88796082697709067</v>
      </c>
      <c r="AM16" s="74">
        <f t="shared" si="2"/>
        <v>0.89676141364355422</v>
      </c>
      <c r="AN16" s="74">
        <f t="shared" si="3"/>
        <v>0.91621543158831298</v>
      </c>
      <c r="AO16" s="74">
        <f t="shared" si="4"/>
        <v>0.93315487390006913</v>
      </c>
      <c r="AP16" s="74">
        <f t="shared" si="5"/>
        <v>0.94795137747566005</v>
      </c>
      <c r="AQ16" s="74">
        <f t="shared" si="6"/>
        <v>0.9607415073457567</v>
      </c>
      <c r="AR16" s="74">
        <f t="shared" si="7"/>
        <v>0.97139804961875997</v>
      </c>
      <c r="AS16" s="74">
        <f t="shared" si="8"/>
        <v>0.98007457131200526</v>
      </c>
      <c r="AT16" s="74">
        <f t="shared" si="9"/>
        <v>0.98671743055928962</v>
      </c>
      <c r="AU16" s="74">
        <f t="shared" si="10"/>
        <v>0.99159806810510454</v>
      </c>
      <c r="AV16" s="74">
        <f t="shared" si="11"/>
        <v>0.99522950162428803</v>
      </c>
      <c r="AW16" s="74">
        <f t="shared" si="12"/>
        <v>0.99776507510157264</v>
      </c>
      <c r="AX16" s="75">
        <f t="shared" si="13"/>
        <v>0.99931261533837745</v>
      </c>
      <c r="AY16" s="74">
        <f t="shared" si="14"/>
        <v>1</v>
      </c>
      <c r="AZ16" s="74">
        <f t="shared" si="15"/>
        <v>0.99997738344347142</v>
      </c>
      <c r="BA16" s="74">
        <f t="shared" si="16"/>
        <v>0.99913243609024871</v>
      </c>
      <c r="BB16" s="74">
        <f t="shared" si="17"/>
        <v>0.99792042065081732</v>
      </c>
      <c r="BC16" s="74">
        <f t="shared" si="18"/>
        <v>0.99635184579145819</v>
      </c>
      <c r="BD16" s="74">
        <f t="shared" si="19"/>
        <v>0.994427817710413</v>
      </c>
      <c r="BE16" s="74">
        <f t="shared" si="20"/>
        <v>0.99238127541335652</v>
      </c>
      <c r="BF16" s="74">
        <f t="shared" si="21"/>
        <v>0.9902095948107108</v>
      </c>
      <c r="BG16" s="74">
        <f t="shared" si="22"/>
        <v>0.98815157861721192</v>
      </c>
      <c r="BH16" s="74">
        <f t="shared" si="23"/>
        <v>0.98618930392241777</v>
      </c>
      <c r="BI16" s="74">
        <f t="shared" si="24"/>
        <v>0.98422106217462857</v>
      </c>
      <c r="BJ16" s="74">
        <f t="shared" si="25"/>
        <v>0.98221749414293835</v>
      </c>
      <c r="BK16" s="74">
        <f t="shared" si="26"/>
        <v>0.98028185221877095</v>
      </c>
      <c r="BL16" s="74">
        <f t="shared" si="27"/>
        <v>0.9784804460123343</v>
      </c>
      <c r="BM16" s="74">
        <f t="shared" si="28"/>
        <v>0.97670995570624186</v>
      </c>
      <c r="BN16" s="74">
        <f t="shared" si="29"/>
        <v>0.97512743071848695</v>
      </c>
      <c r="BO16" s="74">
        <f t="shared" si="30"/>
        <v>0.97372197480383349</v>
      </c>
      <c r="BP16" s="74">
        <f t="shared" si="31"/>
        <v>0.97251774886354503</v>
      </c>
      <c r="BQ16" s="74">
        <f t="shared" si="32"/>
        <v>0.97146665522461684</v>
      </c>
      <c r="BR16" s="74">
        <f t="shared" si="33"/>
        <v>0.97054860905515061</v>
      </c>
      <c r="BS16" s="74">
        <f t="shared" si="34"/>
        <v>0.9698097345348764</v>
      </c>
    </row>
    <row r="17" spans="1:71" x14ac:dyDescent="0.3">
      <c r="A17" s="57" t="s">
        <v>102</v>
      </c>
      <c r="B17" s="57">
        <v>118</v>
      </c>
      <c r="C17" s="57" t="s">
        <v>107</v>
      </c>
      <c r="D17" s="58" t="str" cm="1">
        <f t="array" ref="D17">INDEX(F$4:AL$4,0,MATCH(MAX(F17:AL17),F17:AL17,0))</f>
        <v>HDD 44</v>
      </c>
      <c r="E17" s="70">
        <f t="shared" si="1"/>
        <v>0.93924378621960358</v>
      </c>
      <c r="F17" s="49">
        <f>CORREL(kwh!$B5:$B95,'HDD--Daily'!B70:B160)</f>
        <v>0.92500862762974201</v>
      </c>
      <c r="G17" s="49">
        <f>CORREL(kwh!$B5:$B95,'HDD--Daily'!C70:C160)</f>
        <v>0.93041469723376391</v>
      </c>
      <c r="H17" s="49">
        <f>CORREL(kwh!$B5:$B95,'HDD--Daily'!D70:D160)</f>
        <v>0.93464028766005081</v>
      </c>
      <c r="I17" s="49">
        <f>CORREL(kwh!$B5:$B95,'HDD--Daily'!E70:E160)</f>
        <v>0.93695687047345966</v>
      </c>
      <c r="J17" s="49">
        <f>CORREL(kwh!$B5:$B95,'HDD--Daily'!F70:F160)</f>
        <v>0.93850141402928888</v>
      </c>
      <c r="K17" s="49">
        <f>CORREL(kwh!$B5:$B95,'HDD--Daily'!G70:G160)</f>
        <v>0.93924378621960358</v>
      </c>
      <c r="L17" s="49">
        <f>CORREL(kwh!$B5:$B95,'HDD--Daily'!H70:H160)</f>
        <v>0.93905910423255867</v>
      </c>
      <c r="M17" s="49">
        <f>CORREL(kwh!$B5:$B95,'HDD--Daily'!I70:I160)</f>
        <v>0.93765993630185474</v>
      </c>
      <c r="N17" s="49">
        <f>CORREL(kwh!$B5:$B95,'HDD--Daily'!J70:J160)</f>
        <v>0.93535988277844573</v>
      </c>
      <c r="O17" s="49">
        <f>CORREL(kwh!$B5:$B95,'HDD--Daily'!K70:K160)</f>
        <v>0.93231960855746876</v>
      </c>
      <c r="P17" s="49">
        <f>CORREL(kwh!$B5:$B95,'HDD--Daily'!L70:L160)</f>
        <v>0.92877634468417503</v>
      </c>
      <c r="Q17" s="78">
        <f>CORREL(kwh!$B5:$B95,'HDD--Daily'!M70:M160)</f>
        <v>0.92484228781404421</v>
      </c>
      <c r="R17" s="49">
        <f>CORREL(kwh!$B5:$B95,'HDD--Daily'!N70:N160)</f>
        <v>0.92054179503435807</v>
      </c>
      <c r="S17" s="49">
        <f>CORREL(kwh!$B5:$B95,'HDD--Daily'!O70:O160)</f>
        <v>0.91624395092298438</v>
      </c>
      <c r="T17" s="49">
        <f>CORREL(kwh!$B5:$B95,'HDD--Daily'!P70:P160)</f>
        <v>0.9115831702085273</v>
      </c>
      <c r="U17" s="49">
        <f>CORREL(kwh!$B5:$B95,'HDD--Daily'!Q70:Q160)</f>
        <v>0.90697504352810099</v>
      </c>
      <c r="V17" s="49">
        <f>CORREL(kwh!$B5:$B95,'HDD--Daily'!R70:R160)</f>
        <v>0.90230237631619858</v>
      </c>
      <c r="W17" s="49">
        <f>CORREL(kwh!$B5:$B95,'HDD--Daily'!S70:S160)</f>
        <v>0.89750483485352106</v>
      </c>
      <c r="X17" s="49">
        <f>CORREL(kwh!$B5:$B95,'HDD--Daily'!T70:T160)</f>
        <v>0.89266653946666785</v>
      </c>
      <c r="Y17" s="49">
        <f>CORREL(kwh!$B5:$B95,'HDD--Daily'!U70:U160)</f>
        <v>0.88795823347173153</v>
      </c>
      <c r="Z17" s="49">
        <f>CORREL(kwh!$B5:$B95,'HDD--Daily'!V70:V160)</f>
        <v>0.88352299756095121</v>
      </c>
      <c r="AA17" s="49">
        <f>CORREL(kwh!$B5:$B95,'HDD--Daily'!W70:W160)</f>
        <v>0.8794956717270076</v>
      </c>
      <c r="AB17" s="49">
        <f>CORREL(kwh!$B5:$B95,'HDD--Daily'!X70:X160)</f>
        <v>0.87563362341912032</v>
      </c>
      <c r="AC17" s="49">
        <f>CORREL(kwh!$B5:$B95,'HDD--Daily'!Y70:Y160)</f>
        <v>0.87175529337095825</v>
      </c>
      <c r="AD17" s="49">
        <f>CORREL(kwh!$B5:$B95,'HDD--Daily'!Z70:Z160)</f>
        <v>0.86817720615210026</v>
      </c>
      <c r="AE17" s="49">
        <f>CORREL(kwh!$B5:$B95,'HDD--Daily'!AA70:AA160)</f>
        <v>0.86491649046305086</v>
      </c>
      <c r="AF17" s="49">
        <f>CORREL(kwh!$B5:$B95,'HDD--Daily'!AB70:AB160)</f>
        <v>0.8618454829979324</v>
      </c>
      <c r="AG17" s="49">
        <f>CORREL(kwh!$B5:$B95,'HDD--Daily'!AC70:AC160)</f>
        <v>0.85914410003387187</v>
      </c>
      <c r="AH17" s="49">
        <f>CORREL(kwh!$B5:$B95,'HDD--Daily'!AD70:AD160)</f>
        <v>0.85680165511960327</v>
      </c>
      <c r="AI17" s="49">
        <f>CORREL(kwh!$B5:$B95,'HDD--Daily'!AE70:AE160)</f>
        <v>0.85485034098964541</v>
      </c>
      <c r="AJ17" s="49">
        <f>CORREL(kwh!$B5:$B95,'HDD--Daily'!AF70:AF160)</f>
        <v>0.85315694853260304</v>
      </c>
      <c r="AK17" s="49">
        <f>CORREL(kwh!$B5:$B95,'HDD--Daily'!AG70:AG160)</f>
        <v>0.85173142683970504</v>
      </c>
      <c r="AL17" s="49">
        <f>CORREL(kwh!$B5:$B95,'HDD--Daily'!AH70:AH160)</f>
        <v>0.85056490030734089</v>
      </c>
      <c r="AM17" s="74">
        <f t="shared" si="2"/>
        <v>0.98484402154295092</v>
      </c>
      <c r="AN17" s="74">
        <f t="shared" si="3"/>
        <v>0.9905997898358464</v>
      </c>
      <c r="AO17" s="74">
        <f t="shared" si="4"/>
        <v>0.99509871811014949</v>
      </c>
      <c r="AP17" s="74">
        <f t="shared" si="5"/>
        <v>0.99756515211524732</v>
      </c>
      <c r="AQ17" s="74">
        <f t="shared" si="6"/>
        <v>0.99920960649279067</v>
      </c>
      <c r="AR17" s="74">
        <f t="shared" si="7"/>
        <v>1</v>
      </c>
      <c r="AS17" s="74">
        <f t="shared" si="8"/>
        <v>0.9998033716168746</v>
      </c>
      <c r="AT17" s="74">
        <f t="shared" si="9"/>
        <v>0.99831369667706427</v>
      </c>
      <c r="AU17" s="74">
        <f t="shared" si="10"/>
        <v>0.99586486118072681</v>
      </c>
      <c r="AV17" s="74">
        <f t="shared" si="11"/>
        <v>0.99262792284205126</v>
      </c>
      <c r="AW17" s="74">
        <f t="shared" si="12"/>
        <v>0.98885545830698618</v>
      </c>
      <c r="AX17" s="75">
        <f t="shared" si="13"/>
        <v>0.9846669218185361</v>
      </c>
      <c r="AY17" s="74">
        <f t="shared" si="14"/>
        <v>0.98008824603405698</v>
      </c>
      <c r="AZ17" s="74">
        <f t="shared" si="15"/>
        <v>0.97551239025046732</v>
      </c>
      <c r="BA17" s="74">
        <f t="shared" si="16"/>
        <v>0.97055012083454018</v>
      </c>
      <c r="BB17" s="74">
        <f t="shared" si="17"/>
        <v>0.96564391144775918</v>
      </c>
      <c r="BC17" s="74">
        <f t="shared" si="18"/>
        <v>0.96066898664074019</v>
      </c>
      <c r="BD17" s="74">
        <f t="shared" si="19"/>
        <v>0.95556110992857446</v>
      </c>
      <c r="BE17" s="74">
        <f t="shared" si="20"/>
        <v>0.95040984307130083</v>
      </c>
      <c r="BF17" s="74">
        <f t="shared" si="21"/>
        <v>0.94539697413991619</v>
      </c>
      <c r="BG17" s="74">
        <f t="shared" si="22"/>
        <v>0.94067483918852957</v>
      </c>
      <c r="BH17" s="74">
        <f t="shared" si="23"/>
        <v>0.93638700051125345</v>
      </c>
      <c r="BI17" s="74">
        <f t="shared" si="24"/>
        <v>0.93227513055315481</v>
      </c>
      <c r="BJ17" s="74">
        <f t="shared" si="25"/>
        <v>0.92814592564909881</v>
      </c>
      <c r="BK17" s="74">
        <f t="shared" si="26"/>
        <v>0.9243363851747779</v>
      </c>
      <c r="BL17" s="74">
        <f t="shared" si="27"/>
        <v>0.92086474582311018</v>
      </c>
      <c r="BM17" s="74">
        <f t="shared" si="28"/>
        <v>0.91759508622016606</v>
      </c>
      <c r="BN17" s="74">
        <f t="shared" si="29"/>
        <v>0.91471896076296888</v>
      </c>
      <c r="BO17" s="74">
        <f t="shared" si="30"/>
        <v>0.91222499173316374</v>
      </c>
      <c r="BP17" s="74">
        <f t="shared" si="31"/>
        <v>0.9101474542944421</v>
      </c>
      <c r="BQ17" s="74">
        <f t="shared" si="32"/>
        <v>0.90834452252966769</v>
      </c>
      <c r="BR17" s="74">
        <f t="shared" si="33"/>
        <v>0.90682678910005865</v>
      </c>
      <c r="BS17" s="74">
        <f t="shared" si="34"/>
        <v>0.90558480427196697</v>
      </c>
    </row>
    <row r="18" spans="1:71" x14ac:dyDescent="0.3">
      <c r="A18" s="57" t="s">
        <v>102</v>
      </c>
      <c r="B18" s="57">
        <v>118</v>
      </c>
      <c r="C18" s="57" t="s">
        <v>108</v>
      </c>
      <c r="D18" s="58" t="str" cm="1">
        <f t="array" ref="D18">INDEX(F$4:AL$4,0,MATCH(MAX(F18:AL18),F18:AL18,0))</f>
        <v>HDD 48</v>
      </c>
      <c r="E18" s="70">
        <f t="shared" si="1"/>
        <v>0.83915498455236015</v>
      </c>
      <c r="F18" s="49">
        <f>CORREL(kwh!$B96:$B185,'HDD--Daily'!B161:B250)</f>
        <v>0.79371423789640472</v>
      </c>
      <c r="G18" s="49">
        <f>CORREL(kwh!$B96:$B185,'HDD--Daily'!C161:C250)</f>
        <v>0.8044624271436831</v>
      </c>
      <c r="H18" s="49">
        <f>CORREL(kwh!$B96:$B185,'HDD--Daily'!D161:D250)</f>
        <v>0.81316100561366467</v>
      </c>
      <c r="I18" s="49">
        <f>CORREL(kwh!$B96:$B185,'HDD--Daily'!E161:E250)</f>
        <v>0.82089985344766092</v>
      </c>
      <c r="J18" s="49">
        <f>CORREL(kwh!$B96:$B185,'HDD--Daily'!F161:F250)</f>
        <v>0.82730933962928921</v>
      </c>
      <c r="K18" s="49">
        <f>CORREL(kwh!$B96:$B185,'HDD--Daily'!G161:G250)</f>
        <v>0.83209906836151826</v>
      </c>
      <c r="L18" s="49">
        <f>CORREL(kwh!$B96:$B185,'HDD--Daily'!H161:H250)</f>
        <v>0.83572995074750256</v>
      </c>
      <c r="M18" s="49">
        <f>CORREL(kwh!$B96:$B185,'HDD--Daily'!I161:I250)</f>
        <v>0.83770901807016762</v>
      </c>
      <c r="N18" s="49">
        <f>CORREL(kwh!$B96:$B185,'HDD--Daily'!J161:J250)</f>
        <v>0.83864502100929073</v>
      </c>
      <c r="O18" s="49">
        <f>CORREL(kwh!$B96:$B185,'HDD--Daily'!K161:K250)</f>
        <v>0.83915498455236015</v>
      </c>
      <c r="P18" s="49">
        <f>CORREL(kwh!$B96:$B185,'HDD--Daily'!L161:L250)</f>
        <v>0.83894432385834816</v>
      </c>
      <c r="Q18" s="78">
        <f>CORREL(kwh!$B96:$B185,'HDD--Daily'!M161:M250)</f>
        <v>0.8384184720065504</v>
      </c>
      <c r="R18" s="49">
        <f>CORREL(kwh!$B96:$B185,'HDD--Daily'!N161:N250)</f>
        <v>0.83742461658268308</v>
      </c>
      <c r="S18" s="49">
        <f>CORREL(kwh!$B96:$B185,'HDD--Daily'!O161:O250)</f>
        <v>0.8360911319092359</v>
      </c>
      <c r="T18" s="49">
        <f>CORREL(kwh!$B96:$B185,'HDD--Daily'!P161:P250)</f>
        <v>0.83434644407217318</v>
      </c>
      <c r="U18" s="49">
        <f>CORREL(kwh!$B96:$B185,'HDD--Daily'!Q161:Q250)</f>
        <v>0.83264301728758505</v>
      </c>
      <c r="V18" s="49">
        <f>CORREL(kwh!$B96:$B185,'HDD--Daily'!R161:R250)</f>
        <v>0.83097117059510617</v>
      </c>
      <c r="W18" s="49">
        <f>CORREL(kwh!$B96:$B185,'HDD--Daily'!S161:S250)</f>
        <v>0.82914981507859242</v>
      </c>
      <c r="X18" s="49">
        <f>CORREL(kwh!$B96:$B185,'HDD--Daily'!T161:T250)</f>
        <v>0.82788562430171297</v>
      </c>
      <c r="Y18" s="49">
        <f>CORREL(kwh!$B96:$B185,'HDD--Daily'!U161:U250)</f>
        <v>0.82666450416246251</v>
      </c>
      <c r="Z18" s="49">
        <f>CORREL(kwh!$B96:$B185,'HDD--Daily'!V161:V250)</f>
        <v>0.82597122527588396</v>
      </c>
      <c r="AA18" s="49">
        <f>CORREL(kwh!$B96:$B185,'HDD--Daily'!W161:W250)</f>
        <v>0.82550354884182853</v>
      </c>
      <c r="AB18" s="49">
        <f>CORREL(kwh!$B96:$B185,'HDD--Daily'!X161:X250)</f>
        <v>0.82513299414234098</v>
      </c>
      <c r="AC18" s="49">
        <f>CORREL(kwh!$B96:$B185,'HDD--Daily'!Y161:Y250)</f>
        <v>0.82502891239981424</v>
      </c>
      <c r="AD18" s="49">
        <f>CORREL(kwh!$B96:$B185,'HDD--Daily'!Z161:Z250)</f>
        <v>0.82496385222538604</v>
      </c>
      <c r="AE18" s="49">
        <f>CORREL(kwh!$B96:$B185,'HDD--Daily'!AA161:AA250)</f>
        <v>0.82496385222538604</v>
      </c>
      <c r="AF18" s="49">
        <f>CORREL(kwh!$B96:$B185,'HDD--Daily'!AB161:AB250)</f>
        <v>0.82493073792855776</v>
      </c>
      <c r="AG18" s="49">
        <f>CORREL(kwh!$B96:$B185,'HDD--Daily'!AC161:AC250)</f>
        <v>0.8248972342343992</v>
      </c>
      <c r="AH18" s="49">
        <f>CORREL(kwh!$B96:$B185,'HDD--Daily'!AD161:AD250)</f>
        <v>0.8248972342343992</v>
      </c>
      <c r="AI18" s="49">
        <f>CORREL(kwh!$B96:$B185,'HDD--Daily'!AE161:AE250)</f>
        <v>0.82482905889125513</v>
      </c>
      <c r="AJ18" s="49">
        <f>CORREL(kwh!$B96:$B185,'HDD--Daily'!AF161:AF250)</f>
        <v>0.82482905889125513</v>
      </c>
      <c r="AK18" s="49">
        <f>CORREL(kwh!$B96:$B185,'HDD--Daily'!AG161:AG250)</f>
        <v>0.82475932668680907</v>
      </c>
      <c r="AL18" s="49">
        <f>CORREL(kwh!$B96:$B185,'HDD--Daily'!AH161:AH250)</f>
        <v>0.82475932668680907</v>
      </c>
      <c r="AM18" s="74">
        <f t="shared" si="2"/>
        <v>0.94584939910689392</v>
      </c>
      <c r="AN18" s="74">
        <f t="shared" si="3"/>
        <v>0.95865774732043874</v>
      </c>
      <c r="AO18" s="74">
        <f t="shared" si="4"/>
        <v>0.96902362565055633</v>
      </c>
      <c r="AP18" s="74">
        <f t="shared" si="5"/>
        <v>0.97824581699358282</v>
      </c>
      <c r="AQ18" s="74">
        <f t="shared" si="6"/>
        <v>0.98588384131521323</v>
      </c>
      <c r="AR18" s="74">
        <f t="shared" si="7"/>
        <v>0.99159164120963206</v>
      </c>
      <c r="AS18" s="74">
        <f t="shared" si="8"/>
        <v>0.99591847290678415</v>
      </c>
      <c r="AT18" s="74">
        <f t="shared" si="9"/>
        <v>0.99827687792027608</v>
      </c>
      <c r="AU18" s="74">
        <f t="shared" si="10"/>
        <v>0.99939228920466761</v>
      </c>
      <c r="AV18" s="74">
        <f t="shared" si="11"/>
        <v>1</v>
      </c>
      <c r="AW18" s="74">
        <f t="shared" si="12"/>
        <v>0.9997489609215342</v>
      </c>
      <c r="AX18" s="75">
        <f t="shared" si="13"/>
        <v>0.99912231642620508</v>
      </c>
      <c r="AY18" s="74">
        <f t="shared" si="14"/>
        <v>0.9979379637831739</v>
      </c>
      <c r="AZ18" s="74">
        <f t="shared" si="15"/>
        <v>0.99634888346071304</v>
      </c>
      <c r="BA18" s="74">
        <f t="shared" si="16"/>
        <v>0.99426978261619692</v>
      </c>
      <c r="BB18" s="74">
        <f t="shared" si="17"/>
        <v>0.99223985153559102</v>
      </c>
      <c r="BC18" s="74">
        <f t="shared" si="18"/>
        <v>0.99024755366063921</v>
      </c>
      <c r="BD18" s="74">
        <f t="shared" si="19"/>
        <v>0.98807708986069498</v>
      </c>
      <c r="BE18" s="74">
        <f t="shared" si="20"/>
        <v>0.98657058534108721</v>
      </c>
      <c r="BF18" s="74">
        <f t="shared" si="21"/>
        <v>0.98511540702274369</v>
      </c>
      <c r="BG18" s="74">
        <f t="shared" si="22"/>
        <v>0.98428924391897765</v>
      </c>
      <c r="BH18" s="74">
        <f t="shared" si="23"/>
        <v>0.98373192561346234</v>
      </c>
      <c r="BI18" s="74">
        <f t="shared" si="24"/>
        <v>0.98329034484911138</v>
      </c>
      <c r="BJ18" s="74">
        <f t="shared" si="25"/>
        <v>0.98316631324059722</v>
      </c>
      <c r="BK18" s="74">
        <f t="shared" si="26"/>
        <v>0.98308878265849275</v>
      </c>
      <c r="BL18" s="74">
        <f t="shared" si="27"/>
        <v>0.98308878265849275</v>
      </c>
      <c r="BM18" s="74">
        <f t="shared" si="28"/>
        <v>0.98304932117945987</v>
      </c>
      <c r="BN18" s="74">
        <f t="shared" si="29"/>
        <v>0.98300939566537093</v>
      </c>
      <c r="BO18" s="74">
        <f t="shared" si="30"/>
        <v>0.98300939566537093</v>
      </c>
      <c r="BP18" s="74">
        <f t="shared" si="31"/>
        <v>0.98292815281464718</v>
      </c>
      <c r="BQ18" s="74">
        <f t="shared" si="32"/>
        <v>0.98292815281464718</v>
      </c>
      <c r="BR18" s="74">
        <f t="shared" si="33"/>
        <v>0.98284505469126149</v>
      </c>
      <c r="BS18" s="74">
        <f t="shared" si="34"/>
        <v>0.98284505469126149</v>
      </c>
    </row>
    <row r="19" spans="1:71" x14ac:dyDescent="0.3">
      <c r="A19" s="57" t="s">
        <v>102</v>
      </c>
      <c r="B19" s="57">
        <v>120</v>
      </c>
      <c r="C19" s="57" t="s">
        <v>107</v>
      </c>
      <c r="D19" s="58" t="str" cm="1">
        <f t="array" ref="D19">INDEX(F$4:AL$4,0,MATCH(MAX(F19:AL19),F19:AL19,0))</f>
        <v>HDD 56</v>
      </c>
      <c r="E19" s="70">
        <f t="shared" si="1"/>
        <v>0.85922851407867762</v>
      </c>
      <c r="F19" s="49">
        <f>CORREL(kwh!$C5:$C95,'HDD--Daily'!B70:B160)</f>
        <v>0.69840138055346368</v>
      </c>
      <c r="G19" s="49">
        <f>CORREL(kwh!$C5:$C95,'HDD--Daily'!C70:C160)</f>
        <v>0.72052924619477365</v>
      </c>
      <c r="H19" s="49">
        <f>CORREL(kwh!$C5:$C95,'HDD--Daily'!D70:D160)</f>
        <v>0.74146857963793467</v>
      </c>
      <c r="I19" s="49">
        <f>CORREL(kwh!$C5:$C95,'HDD--Daily'!E70:E160)</f>
        <v>0.75966799170308774</v>
      </c>
      <c r="J19" s="49">
        <f>CORREL(kwh!$C5:$C95,'HDD--Daily'!F70:F160)</f>
        <v>0.77716233617432606</v>
      </c>
      <c r="K19" s="49">
        <f>CORREL(kwh!$C5:$C95,'HDD--Daily'!G70:G160)</f>
        <v>0.79357676809037814</v>
      </c>
      <c r="L19" s="49">
        <f>CORREL(kwh!$C5:$C95,'HDD--Daily'!H70:H160)</f>
        <v>0.80777472536535222</v>
      </c>
      <c r="M19" s="49">
        <f>CORREL(kwh!$C5:$C95,'HDD--Daily'!I70:I160)</f>
        <v>0.81964029342993494</v>
      </c>
      <c r="N19" s="49">
        <f>CORREL(kwh!$C5:$C95,'HDD--Daily'!J70:J160)</f>
        <v>0.8293522657633875</v>
      </c>
      <c r="O19" s="49">
        <f>CORREL(kwh!$C5:$C95,'HDD--Daily'!K70:K160)</f>
        <v>0.8372856526069602</v>
      </c>
      <c r="P19" s="49">
        <f>CORREL(kwh!$C5:$C95,'HDD--Daily'!L70:L160)</f>
        <v>0.84365451905715383</v>
      </c>
      <c r="Q19" s="78">
        <f>CORREL(kwh!$C5:$C95,'HDD--Daily'!M70:M160)</f>
        <v>0.84882453090457</v>
      </c>
      <c r="R19" s="49">
        <f>CORREL(kwh!$C5:$C95,'HDD--Daily'!N70:N160)</f>
        <v>0.85276196084938471</v>
      </c>
      <c r="S19" s="49">
        <f>CORREL(kwh!$C5:$C95,'HDD--Daily'!O70:O160)</f>
        <v>0.8557267584720184</v>
      </c>
      <c r="T19" s="49">
        <f>CORREL(kwh!$C5:$C95,'HDD--Daily'!P70:P160)</f>
        <v>0.85744770555065919</v>
      </c>
      <c r="U19" s="49">
        <f>CORREL(kwh!$C5:$C95,'HDD--Daily'!Q70:Q160)</f>
        <v>0.85843451848125785</v>
      </c>
      <c r="V19" s="49">
        <f>CORREL(kwh!$C5:$C95,'HDD--Daily'!R70:R160)</f>
        <v>0.85912119246917495</v>
      </c>
      <c r="W19" s="49">
        <f>CORREL(kwh!$C5:$C95,'HDD--Daily'!S70:S160)</f>
        <v>0.85922851407867762</v>
      </c>
      <c r="X19" s="49">
        <f>CORREL(kwh!$C5:$C95,'HDD--Daily'!T70:T160)</f>
        <v>0.85886133361763306</v>
      </c>
      <c r="Y19" s="49">
        <f>CORREL(kwh!$C5:$C95,'HDD--Daily'!U70:U160)</f>
        <v>0.85821648997468591</v>
      </c>
      <c r="Z19" s="49">
        <f>CORREL(kwh!$C5:$C95,'HDD--Daily'!V70:V160)</f>
        <v>0.85738324411610434</v>
      </c>
      <c r="AA19" s="49">
        <f>CORREL(kwh!$C5:$C95,'HDD--Daily'!W70:W160)</f>
        <v>0.85647001360370345</v>
      </c>
      <c r="AB19" s="49">
        <f>CORREL(kwh!$C5:$C95,'HDD--Daily'!X70:X160)</f>
        <v>0.85533101218696095</v>
      </c>
      <c r="AC19" s="49">
        <f>CORREL(kwh!$C5:$C95,'HDD--Daily'!Y70:Y160)</f>
        <v>0.85389346782572362</v>
      </c>
      <c r="AD19" s="49">
        <f>CORREL(kwh!$C5:$C95,'HDD--Daily'!Z70:Z160)</f>
        <v>0.85238380424513394</v>
      </c>
      <c r="AE19" s="49">
        <f>CORREL(kwh!$C5:$C95,'HDD--Daily'!AA70:AA160)</f>
        <v>0.8509285282272796</v>
      </c>
      <c r="AF19" s="49">
        <f>CORREL(kwh!$C5:$C95,'HDD--Daily'!AB70:AB160)</f>
        <v>0.84937998122152614</v>
      </c>
      <c r="AG19" s="49">
        <f>CORREL(kwh!$C5:$C95,'HDD--Daily'!AC70:AC160)</f>
        <v>0.84801844856641484</v>
      </c>
      <c r="AH19" s="49">
        <f>CORREL(kwh!$C5:$C95,'HDD--Daily'!AD70:AD160)</f>
        <v>0.84668356451611293</v>
      </c>
      <c r="AI19" s="49">
        <f>CORREL(kwh!$C5:$C95,'HDD--Daily'!AE70:AE160)</f>
        <v>0.84557218970143899</v>
      </c>
      <c r="AJ19" s="49">
        <f>CORREL(kwh!$C5:$C95,'HDD--Daily'!AF70:AF160)</f>
        <v>0.84450933503711445</v>
      </c>
      <c r="AK19" s="49">
        <f>CORREL(kwh!$C5:$C95,'HDD--Daily'!AG70:AG160)</f>
        <v>0.84357534693191172</v>
      </c>
      <c r="AL19" s="49">
        <f>CORREL(kwh!$C5:$C95,'HDD--Daily'!AH70:AH160)</f>
        <v>0.84278393389097483</v>
      </c>
      <c r="AM19" s="74">
        <f t="shared" si="2"/>
        <v>0.81282379379871539</v>
      </c>
      <c r="AN19" s="74">
        <f t="shared" si="3"/>
        <v>0.83857697270134635</v>
      </c>
      <c r="AO19" s="74">
        <f t="shared" si="4"/>
        <v>0.86294689653425549</v>
      </c>
      <c r="AP19" s="74">
        <f t="shared" si="5"/>
        <v>0.88412800466434083</v>
      </c>
      <c r="AQ19" s="74">
        <f t="shared" si="6"/>
        <v>0.9044885306298891</v>
      </c>
      <c r="AR19" s="74">
        <f t="shared" si="7"/>
        <v>0.92359221684036441</v>
      </c>
      <c r="AS19" s="74">
        <f t="shared" si="8"/>
        <v>0.94011629284847742</v>
      </c>
      <c r="AT19" s="74">
        <f t="shared" si="9"/>
        <v>0.95392585325081791</v>
      </c>
      <c r="AU19" s="74">
        <f t="shared" si="10"/>
        <v>0.96522898411102498</v>
      </c>
      <c r="AV19" s="74">
        <f t="shared" si="11"/>
        <v>0.97446213537821658</v>
      </c>
      <c r="AW19" s="74">
        <f t="shared" si="12"/>
        <v>0.98187444344974595</v>
      </c>
      <c r="AX19" s="75">
        <f t="shared" si="13"/>
        <v>0.9878914828783778</v>
      </c>
      <c r="AY19" s="74">
        <f t="shared" si="14"/>
        <v>0.99247400066066616</v>
      </c>
      <c r="AZ19" s="74">
        <f t="shared" si="15"/>
        <v>0.99592453515068224</v>
      </c>
      <c r="BA19" s="74">
        <f t="shared" si="16"/>
        <v>0.99792743315795573</v>
      </c>
      <c r="BB19" s="74">
        <f t="shared" si="17"/>
        <v>0.99907592033503312</v>
      </c>
      <c r="BC19" s="74">
        <f t="shared" si="18"/>
        <v>0.99987509538179409</v>
      </c>
      <c r="BD19" s="74">
        <f t="shared" si="19"/>
        <v>1</v>
      </c>
      <c r="BE19" s="74">
        <f t="shared" si="20"/>
        <v>0.99957266262114419</v>
      </c>
      <c r="BF19" s="74">
        <f t="shared" si="21"/>
        <v>0.99882217118332384</v>
      </c>
      <c r="BG19" s="74">
        <f t="shared" si="22"/>
        <v>0.99785241070060171</v>
      </c>
      <c r="BH19" s="74">
        <f t="shared" si="23"/>
        <v>0.99678956129856555</v>
      </c>
      <c r="BI19" s="74">
        <f t="shared" si="24"/>
        <v>0.99546395187327341</v>
      </c>
      <c r="BJ19" s="74">
        <f t="shared" si="25"/>
        <v>0.99379088779580993</v>
      </c>
      <c r="BK19" s="74">
        <f t="shared" si="26"/>
        <v>0.99203388886496269</v>
      </c>
      <c r="BL19" s="74">
        <f t="shared" si="27"/>
        <v>0.99034018806941271</v>
      </c>
      <c r="BM19" s="74">
        <f t="shared" si="28"/>
        <v>0.98853793525729095</v>
      </c>
      <c r="BN19" s="74">
        <f t="shared" si="29"/>
        <v>0.98695333624456938</v>
      </c>
      <c r="BO19" s="74">
        <f t="shared" si="30"/>
        <v>0.9853997518040748</v>
      </c>
      <c r="BP19" s="74">
        <f t="shared" si="31"/>
        <v>0.98410629517820203</v>
      </c>
      <c r="BQ19" s="74">
        <f t="shared" si="32"/>
        <v>0.98286930798921857</v>
      </c>
      <c r="BR19" s="74">
        <f t="shared" si="33"/>
        <v>0.98178230017942281</v>
      </c>
      <c r="BS19" s="74">
        <f t="shared" si="34"/>
        <v>0.98086122618342597</v>
      </c>
    </row>
    <row r="20" spans="1:71" x14ac:dyDescent="0.3">
      <c r="A20" s="57" t="s">
        <v>102</v>
      </c>
      <c r="B20" s="57">
        <v>120</v>
      </c>
      <c r="C20" s="57" t="s">
        <v>108</v>
      </c>
      <c r="D20" s="58" t="str" cm="1">
        <f t="array" ref="D20">INDEX(F$4:AL$4,0,MATCH(MAX(F20:AL20),F20:AL20,0))</f>
        <v>HDD 49</v>
      </c>
      <c r="E20" s="70">
        <f t="shared" si="1"/>
        <v>0.78764760115042032</v>
      </c>
      <c r="F20" s="49">
        <f>CORREL(kwh!$C96:$C185,'HDD--Daily'!B161:B250)</f>
        <v>0.7479490572189158</v>
      </c>
      <c r="G20" s="49">
        <f>CORREL(kwh!$C96:$C185,'HDD--Daily'!C161:C250)</f>
        <v>0.75792089904690785</v>
      </c>
      <c r="H20" s="49">
        <f>CORREL(kwh!$C96:$C185,'HDD--Daily'!D161:D250)</f>
        <v>0.76530079335373824</v>
      </c>
      <c r="I20" s="49">
        <f>CORREL(kwh!$C96:$C185,'HDD--Daily'!E161:E250)</f>
        <v>0.77148057443571194</v>
      </c>
      <c r="J20" s="49">
        <f>CORREL(kwh!$C96:$C185,'HDD--Daily'!F161:F250)</f>
        <v>0.77688341270661476</v>
      </c>
      <c r="K20" s="49">
        <f>CORREL(kwh!$C96:$C185,'HDD--Daily'!G161:G250)</f>
        <v>0.78083821820898691</v>
      </c>
      <c r="L20" s="49">
        <f>CORREL(kwh!$C96:$C185,'HDD--Daily'!H161:H250)</f>
        <v>0.78383633522043372</v>
      </c>
      <c r="M20" s="49">
        <f>CORREL(kwh!$C96:$C185,'HDD--Daily'!I161:I250)</f>
        <v>0.78572848414148744</v>
      </c>
      <c r="N20" s="49">
        <f>CORREL(kwh!$C96:$C185,'HDD--Daily'!J161:J250)</f>
        <v>0.78664477570400748</v>
      </c>
      <c r="O20" s="49">
        <f>CORREL(kwh!$C96:$C185,'HDD--Daily'!K161:K250)</f>
        <v>0.78729940509865459</v>
      </c>
      <c r="P20" s="49">
        <f>CORREL(kwh!$C96:$C185,'HDD--Daily'!L161:L250)</f>
        <v>0.78764760115042032</v>
      </c>
      <c r="Q20" s="78">
        <f>CORREL(kwh!$C96:$C185,'HDD--Daily'!M161:M250)</f>
        <v>0.78762000160263279</v>
      </c>
      <c r="R20" s="49">
        <f>CORREL(kwh!$C96:$C185,'HDD--Daily'!N161:N250)</f>
        <v>0.78727931390928374</v>
      </c>
      <c r="S20" s="49">
        <f>CORREL(kwh!$C96:$C185,'HDD--Daily'!O161:O250)</f>
        <v>0.78684278685010733</v>
      </c>
      <c r="T20" s="49">
        <f>CORREL(kwh!$C96:$C185,'HDD--Daily'!P161:P250)</f>
        <v>0.78601053471610594</v>
      </c>
      <c r="U20" s="49">
        <f>CORREL(kwh!$C96:$C185,'HDD--Daily'!Q161:Q250)</f>
        <v>0.7853302798697932</v>
      </c>
      <c r="V20" s="49">
        <f>CORREL(kwh!$C96:$C185,'HDD--Daily'!R161:R250)</f>
        <v>0.78436763246930763</v>
      </c>
      <c r="W20" s="49">
        <f>CORREL(kwh!$C96:$C185,'HDD--Daily'!S161:S250)</f>
        <v>0.78358352851275348</v>
      </c>
      <c r="X20" s="49">
        <f>CORREL(kwh!$C96:$C185,'HDD--Daily'!T161:T250)</f>
        <v>0.78283675240918971</v>
      </c>
      <c r="Y20" s="49">
        <f>CORREL(kwh!$C96:$C185,'HDD--Daily'!U161:U250)</f>
        <v>0.78234084121014946</v>
      </c>
      <c r="Z20" s="49">
        <f>CORREL(kwh!$C96:$C185,'HDD--Daily'!V161:V250)</f>
        <v>0.78201643663497045</v>
      </c>
      <c r="AA20" s="49">
        <f>CORREL(kwh!$C96:$C185,'HDD--Daily'!W161:W250)</f>
        <v>0.78167991264329006</v>
      </c>
      <c r="AB20" s="49">
        <f>CORREL(kwh!$C96:$C185,'HDD--Daily'!X161:X250)</f>
        <v>0.78145207377103543</v>
      </c>
      <c r="AC20" s="49">
        <f>CORREL(kwh!$C96:$C185,'HDD--Daily'!Y161:Y250)</f>
        <v>0.78138893522884678</v>
      </c>
      <c r="AD20" s="49">
        <f>CORREL(kwh!$C96:$C185,'HDD--Daily'!Z161:Z250)</f>
        <v>0.78136682427080972</v>
      </c>
      <c r="AE20" s="49">
        <f>CORREL(kwh!$C96:$C185,'HDD--Daily'!AA161:AA250)</f>
        <v>0.78136682427080972</v>
      </c>
      <c r="AF20" s="49">
        <f>CORREL(kwh!$C96:$C185,'HDD--Daily'!AB161:AB250)</f>
        <v>0.7813552152230554</v>
      </c>
      <c r="AG20" s="49">
        <f>CORREL(kwh!$C96:$C185,'HDD--Daily'!AC161:AC250)</f>
        <v>0.78134323716389231</v>
      </c>
      <c r="AH20" s="49">
        <f>CORREL(kwh!$C96:$C185,'HDD--Daily'!AD161:AD250)</f>
        <v>0.78134323716389231</v>
      </c>
      <c r="AI20" s="49">
        <f>CORREL(kwh!$C96:$C185,'HDD--Daily'!AE161:AE250)</f>
        <v>0.78131817412399429</v>
      </c>
      <c r="AJ20" s="49">
        <f>CORREL(kwh!$C96:$C185,'HDD--Daily'!AF161:AF250)</f>
        <v>0.78131817412399429</v>
      </c>
      <c r="AK20" s="49">
        <f>CORREL(kwh!$C96:$C185,'HDD--Daily'!AG161:AG250)</f>
        <v>0.78129163539210333</v>
      </c>
      <c r="AL20" s="49">
        <f>CORREL(kwh!$C96:$C185,'HDD--Daily'!AH161:AH250)</f>
        <v>0.78129163539210333</v>
      </c>
      <c r="AM20" s="74">
        <f t="shared" si="2"/>
        <v>0.94959859729970397</v>
      </c>
      <c r="AN20" s="74">
        <f t="shared" si="3"/>
        <v>0.96225888067189647</v>
      </c>
      <c r="AO20" s="74">
        <f t="shared" si="4"/>
        <v>0.97162841889692442</v>
      </c>
      <c r="AP20" s="74">
        <f t="shared" si="5"/>
        <v>0.97947428940163694</v>
      </c>
      <c r="AQ20" s="74">
        <f t="shared" si="6"/>
        <v>0.98633375074324658</v>
      </c>
      <c r="AR20" s="74">
        <f t="shared" si="7"/>
        <v>0.99135478489176154</v>
      </c>
      <c r="AS20" s="74">
        <f t="shared" si="8"/>
        <v>0.99516120416742215</v>
      </c>
      <c r="AT20" s="74">
        <f t="shared" si="9"/>
        <v>0.99756348269691941</v>
      </c>
      <c r="AU20" s="74">
        <f t="shared" si="10"/>
        <v>0.99872680949583525</v>
      </c>
      <c r="AV20" s="74">
        <f t="shared" si="11"/>
        <v>0.99955792914082753</v>
      </c>
      <c r="AW20" s="74">
        <f t="shared" si="12"/>
        <v>1</v>
      </c>
      <c r="AX20" s="75">
        <f t="shared" si="13"/>
        <v>0.99996495952282816</v>
      </c>
      <c r="AY20" s="74">
        <f t="shared" si="14"/>
        <v>0.99953242130033959</v>
      </c>
      <c r="AZ20" s="74">
        <f t="shared" si="15"/>
        <v>0.9989782051019549</v>
      </c>
      <c r="BA20" s="74">
        <f t="shared" si="16"/>
        <v>0.99792157503949319</v>
      </c>
      <c r="BB20" s="74">
        <f t="shared" si="17"/>
        <v>0.99705792123629589</v>
      </c>
      <c r="BC20" s="74">
        <f t="shared" si="18"/>
        <v>0.99583574091215155</v>
      </c>
      <c r="BD20" s="74">
        <f t="shared" si="19"/>
        <v>0.99484023993505355</v>
      </c>
      <c r="BE20" s="74">
        <f t="shared" si="20"/>
        <v>0.9938921305235946</v>
      </c>
      <c r="BF20" s="74">
        <f t="shared" si="21"/>
        <v>0.99326252002479287</v>
      </c>
      <c r="BG20" s="74">
        <f t="shared" si="22"/>
        <v>0.9928506549029984</v>
      </c>
      <c r="BH20" s="74">
        <f t="shared" si="23"/>
        <v>0.99242340292992204</v>
      </c>
      <c r="BI20" s="74">
        <f t="shared" si="24"/>
        <v>0.99213413794400462</v>
      </c>
      <c r="BJ20" s="74">
        <f t="shared" si="25"/>
        <v>0.99205397704197629</v>
      </c>
      <c r="BK20" s="74">
        <f t="shared" si="26"/>
        <v>0.99202590489650821</v>
      </c>
      <c r="BL20" s="74">
        <f t="shared" si="27"/>
        <v>0.99202590489650821</v>
      </c>
      <c r="BM20" s="74">
        <f t="shared" si="28"/>
        <v>0.99201116601107597</v>
      </c>
      <c r="BN20" s="74">
        <f t="shared" si="29"/>
        <v>0.99199595862753853</v>
      </c>
      <c r="BO20" s="74">
        <f t="shared" si="30"/>
        <v>0.99199595862753853</v>
      </c>
      <c r="BP20" s="74">
        <f t="shared" si="31"/>
        <v>0.9919641385091742</v>
      </c>
      <c r="BQ20" s="74">
        <f t="shared" si="32"/>
        <v>0.9919641385091742</v>
      </c>
      <c r="BR20" s="74">
        <f t="shared" si="33"/>
        <v>0.99193044484737392</v>
      </c>
      <c r="BS20" s="74">
        <f t="shared" si="34"/>
        <v>0.99193044484737392</v>
      </c>
    </row>
    <row r="21" spans="1:71" x14ac:dyDescent="0.3">
      <c r="A21" s="57" t="s">
        <v>102</v>
      </c>
      <c r="B21" s="57" t="s">
        <v>78</v>
      </c>
      <c r="C21" s="57" t="s">
        <v>107</v>
      </c>
      <c r="D21" s="58" t="str" cm="1">
        <f t="array" ref="D21">INDEX(F$4:AL$4,0,MATCH(MAX(F21:AL21),F21:AL21,0))</f>
        <v>HDD 49</v>
      </c>
      <c r="E21" s="70">
        <f t="shared" si="1"/>
        <v>0.94627612309927978</v>
      </c>
      <c r="F21" s="53">
        <f>CORREL(kwh!$D5:$D95,'HDD--Daily'!B70:B160)</f>
        <v>0.88437465123879477</v>
      </c>
      <c r="G21" s="53">
        <f>CORREL(kwh!$D5:$D95,'HDD--Daily'!C70:C160)</f>
        <v>0.89693099441520208</v>
      </c>
      <c r="H21" s="53">
        <f>CORREL(kwh!$D5:$D95,'HDD--Daily'!D70:D160)</f>
        <v>0.90823702836082532</v>
      </c>
      <c r="I21" s="53">
        <f>CORREL(kwh!$D5:$D95,'HDD--Daily'!E70:E160)</f>
        <v>0.91718630054370121</v>
      </c>
      <c r="J21" s="53">
        <f>CORREL(kwh!$D5:$D95,'HDD--Daily'!F70:F160)</f>
        <v>0.9253474372652748</v>
      </c>
      <c r="K21" s="53">
        <f>CORREL(kwh!$D5:$D95,'HDD--Daily'!G70:G160)</f>
        <v>0.93254748934311071</v>
      </c>
      <c r="L21" s="53">
        <f>CORREL(kwh!$D5:$D95,'HDD--Daily'!H70:H160)</f>
        <v>0.93824037343801836</v>
      </c>
      <c r="M21" s="53">
        <f>CORREL(kwh!$D5:$D95,'HDD--Daily'!I70:I160)</f>
        <v>0.94219267359615877</v>
      </c>
      <c r="N21" s="53">
        <f>CORREL(kwh!$D5:$D95,'HDD--Daily'!J70:J160)</f>
        <v>0.94468047774943387</v>
      </c>
      <c r="O21" s="53">
        <f>CORREL(kwh!$D5:$D95,'HDD--Daily'!K70:K160)</f>
        <v>0.94596125491878635</v>
      </c>
      <c r="P21" s="53">
        <f>CORREL(kwh!$D5:$D95,'HDD--Daily'!L70:L160)</f>
        <v>0.94627612309927978</v>
      </c>
      <c r="Q21" s="79">
        <f>CORREL(kwh!$D5:$D95,'HDD--Daily'!M70:M160)</f>
        <v>0.94584736786511459</v>
      </c>
      <c r="R21" s="53">
        <f>CORREL(kwh!$D5:$D95,'HDD--Daily'!N70:N160)</f>
        <v>0.94467694047255957</v>
      </c>
      <c r="S21" s="53">
        <f>CORREL(kwh!$D5:$D95,'HDD--Daily'!O70:O160)</f>
        <v>0.94311004981170854</v>
      </c>
      <c r="T21" s="53">
        <f>CORREL(kwh!$D5:$D95,'HDD--Daily'!P70:P160)</f>
        <v>0.94079913781138558</v>
      </c>
      <c r="U21" s="53">
        <f>CORREL(kwh!$D5:$D95,'HDD--Daily'!Q70:Q160)</f>
        <v>0.93822175159293486</v>
      </c>
      <c r="V21" s="53">
        <f>CORREL(kwh!$D5:$D95,'HDD--Daily'!R70:R160)</f>
        <v>0.93547973781335225</v>
      </c>
      <c r="W21" s="53">
        <f>CORREL(kwh!$D5:$D95,'HDD--Daily'!S70:S160)</f>
        <v>0.93241975713598924</v>
      </c>
      <c r="X21" s="53">
        <f>CORREL(kwh!$D5:$D95,'HDD--Daily'!T70:T160)</f>
        <v>0.92913915746994857</v>
      </c>
      <c r="Y21" s="53">
        <f>CORREL(kwh!$D5:$D95,'HDD--Daily'!U70:U160)</f>
        <v>0.92582898846478867</v>
      </c>
      <c r="Z21" s="53">
        <f>CORREL(kwh!$D5:$D95,'HDD--Daily'!V70:V160)</f>
        <v>0.92261836226448624</v>
      </c>
      <c r="AA21" s="53">
        <f>CORREL(kwh!$D5:$D95,'HDD--Daily'!W70:W160)</f>
        <v>0.91963890178116259</v>
      </c>
      <c r="AB21" s="53">
        <f>CORREL(kwh!$D5:$D95,'HDD--Daily'!X70:X160)</f>
        <v>0.91667394639273203</v>
      </c>
      <c r="AC21" s="53">
        <f>CORREL(kwh!$D5:$D95,'HDD--Daily'!Y70:Y160)</f>
        <v>0.91357623931390186</v>
      </c>
      <c r="AD21" s="53">
        <f>CORREL(kwh!$D5:$D95,'HDD--Daily'!Z70:Z160)</f>
        <v>0.91064325929279732</v>
      </c>
      <c r="AE21" s="53">
        <f>CORREL(kwh!$D5:$D95,'HDD--Daily'!AA70:AA160)</f>
        <v>0.90793787770126977</v>
      </c>
      <c r="AF21" s="53">
        <f>CORREL(kwh!$D5:$D95,'HDD--Daily'!AB70:AB160)</f>
        <v>0.90531705030041587</v>
      </c>
      <c r="AG21" s="53">
        <f>CORREL(kwh!$D5:$D95,'HDD--Daily'!AC70:AC160)</f>
        <v>0.90301192283372356</v>
      </c>
      <c r="AH21" s="53">
        <f>CORREL(kwh!$D5:$D95,'HDD--Daily'!AD70:AD160)</f>
        <v>0.90094993073294616</v>
      </c>
      <c r="AI21" s="53">
        <f>CORREL(kwh!$D5:$D95,'HDD--Daily'!AE70:AE160)</f>
        <v>0.89923249301528685</v>
      </c>
      <c r="AJ21" s="53">
        <f>CORREL(kwh!$D5:$D95,'HDD--Daily'!AF70:AF160)</f>
        <v>0.89770178881994434</v>
      </c>
      <c r="AK21" s="53">
        <f>CORREL(kwh!$D5:$D95,'HDD--Daily'!AG70:AG160)</f>
        <v>0.89639714728497788</v>
      </c>
      <c r="AL21" s="53">
        <f>CORREL(kwh!$D5:$D95,'HDD--Daily'!AH70:AH160)</f>
        <v>0.89531843806486644</v>
      </c>
      <c r="AM21" s="74">
        <f t="shared" si="2"/>
        <v>0.93458413421893927</v>
      </c>
      <c r="AN21" s="74">
        <f t="shared" si="3"/>
        <v>0.94785335117358704</v>
      </c>
      <c r="AO21" s="74">
        <f t="shared" si="4"/>
        <v>0.95980127384608693</v>
      </c>
      <c r="AP21" s="74">
        <f t="shared" si="5"/>
        <v>0.96925863197276663</v>
      </c>
      <c r="AQ21" s="74">
        <f t="shared" si="6"/>
        <v>0.97788310903855569</v>
      </c>
      <c r="AR21" s="74">
        <f t="shared" si="7"/>
        <v>0.98549193684481384</v>
      </c>
      <c r="AS21" s="74">
        <f t="shared" si="8"/>
        <v>0.99150802871899335</v>
      </c>
      <c r="AT21" s="74">
        <f t="shared" si="9"/>
        <v>0.99568471675080761</v>
      </c>
      <c r="AU21" s="74">
        <f t="shared" si="10"/>
        <v>0.99831376348732148</v>
      </c>
      <c r="AV21" s="74">
        <f t="shared" si="11"/>
        <v>0.9996672554946624</v>
      </c>
      <c r="AW21" s="74">
        <f t="shared" si="12"/>
        <v>1</v>
      </c>
      <c r="AX21" s="75">
        <f t="shared" si="13"/>
        <v>0.99954690261785228</v>
      </c>
      <c r="AY21" s="74">
        <f t="shared" si="14"/>
        <v>0.99831002538510372</v>
      </c>
      <c r="AZ21" s="74">
        <f t="shared" si="15"/>
        <v>0.99665417608002027</v>
      </c>
      <c r="BA21" s="74">
        <f t="shared" si="16"/>
        <v>0.99421206437085641</v>
      </c>
      <c r="BB21" s="74">
        <f t="shared" si="17"/>
        <v>0.99148834963735011</v>
      </c>
      <c r="BC21" s="74">
        <f t="shared" si="18"/>
        <v>0.98859066077820201</v>
      </c>
      <c r="BD21" s="74">
        <f t="shared" si="19"/>
        <v>0.98535695276986635</v>
      </c>
      <c r="BE21" s="74">
        <f t="shared" si="20"/>
        <v>0.98189010035125524</v>
      </c>
      <c r="BF21" s="74">
        <f t="shared" si="21"/>
        <v>0.97839199982398173</v>
      </c>
      <c r="BG21" s="74">
        <f t="shared" si="22"/>
        <v>0.97499909354437819</v>
      </c>
      <c r="BH21" s="74">
        <f t="shared" si="23"/>
        <v>0.97185047718326234</v>
      </c>
      <c r="BI21" s="74">
        <f t="shared" si="24"/>
        <v>0.96871718942924023</v>
      </c>
      <c r="BJ21" s="74">
        <f t="shared" si="25"/>
        <v>0.96544361314086846</v>
      </c>
      <c r="BK21" s="74">
        <f t="shared" si="26"/>
        <v>0.96234411612355142</v>
      </c>
      <c r="BL21" s="74">
        <f t="shared" si="27"/>
        <v>0.95948513920815937</v>
      </c>
      <c r="BM21" s="74">
        <f t="shared" si="28"/>
        <v>0.95671551696273049</v>
      </c>
      <c r="BN21" s="74">
        <f t="shared" si="29"/>
        <v>0.95427951819828694</v>
      </c>
      <c r="BO21" s="74">
        <f t="shared" si="30"/>
        <v>0.95210045856606895</v>
      </c>
      <c r="BP21" s="74">
        <f t="shared" si="31"/>
        <v>0.95028551504616454</v>
      </c>
      <c r="BQ21" s="74">
        <f t="shared" si="32"/>
        <v>0.94866790665684042</v>
      </c>
      <c r="BR21" s="74">
        <f t="shared" si="33"/>
        <v>0.94728919540848566</v>
      </c>
      <c r="BS21" s="74">
        <f t="shared" si="34"/>
        <v>0.94614924355534324</v>
      </c>
    </row>
    <row r="22" spans="1:71" x14ac:dyDescent="0.3">
      <c r="A22" s="57" t="s">
        <v>102</v>
      </c>
      <c r="B22" s="57" t="s">
        <v>78</v>
      </c>
      <c r="C22" s="57" t="s">
        <v>108</v>
      </c>
      <c r="D22" s="58" t="str" cm="1">
        <f t="array" ref="D22">INDEX(F$4:AL$4,0,MATCH(MAX(F22:AL22),F22:AL22,0))</f>
        <v>HDD 49</v>
      </c>
      <c r="E22" s="70">
        <f t="shared" si="1"/>
        <v>0.8694268385519518</v>
      </c>
      <c r="F22" s="49">
        <f>CORREL(kwh!$D96:$D185,'HDD--Daily'!B161:B250)</f>
        <v>0.82374025177079435</v>
      </c>
      <c r="G22" s="49">
        <f>CORREL(kwh!$D96:$D185,'HDD--Daily'!C161:C250)</f>
        <v>0.83482783872645383</v>
      </c>
      <c r="H22" s="49">
        <f>CORREL(kwh!$D96:$D185,'HDD--Daily'!D161:D250)</f>
        <v>0.84350484505639367</v>
      </c>
      <c r="I22" s="49">
        <f>CORREL(kwh!$D96:$D185,'HDD--Daily'!E161:E250)</f>
        <v>0.85105891814264789</v>
      </c>
      <c r="J22" s="49">
        <f>CORREL(kwh!$D96:$D185,'HDD--Daily'!F161:F250)</f>
        <v>0.85743749675337844</v>
      </c>
      <c r="K22" s="49">
        <f>CORREL(kwh!$D96:$D185,'HDD--Daily'!G161:G250)</f>
        <v>0.86216865511345619</v>
      </c>
      <c r="L22" s="49">
        <f>CORREL(kwh!$D96:$D185,'HDD--Daily'!H161:H250)</f>
        <v>0.86575520359874325</v>
      </c>
      <c r="M22" s="49">
        <f>CORREL(kwh!$D96:$D185,'HDD--Daily'!I161:I250)</f>
        <v>0.86782080760083702</v>
      </c>
      <c r="N22" s="49">
        <f>CORREL(kwh!$D96:$D185,'HDD--Daily'!J161:J250)</f>
        <v>0.86880691976453839</v>
      </c>
      <c r="O22" s="49">
        <f>CORREL(kwh!$D96:$D185,'HDD--Daily'!K161:K250)</f>
        <v>0.86941087017278484</v>
      </c>
      <c r="P22" s="49">
        <f>CORREL(kwh!$D96:$D185,'HDD--Daily'!L161:L250)</f>
        <v>0.8694268385519518</v>
      </c>
      <c r="Q22" s="78">
        <f>CORREL(kwh!$D96:$D185,'HDD--Daily'!M161:M250)</f>
        <v>0.86908188771982331</v>
      </c>
      <c r="R22" s="49">
        <f>CORREL(kwh!$D96:$D185,'HDD--Daily'!N161:N250)</f>
        <v>0.86830612502924298</v>
      </c>
      <c r="S22" s="49">
        <f>CORREL(kwh!$D96:$D185,'HDD--Daily'!O161:O250)</f>
        <v>0.86727409427876023</v>
      </c>
      <c r="T22" s="49">
        <f>CORREL(kwh!$D96:$D185,'HDD--Daily'!P161:P250)</f>
        <v>0.865811772358134</v>
      </c>
      <c r="U22" s="49">
        <f>CORREL(kwh!$D96:$D185,'HDD--Daily'!Q161:Q250)</f>
        <v>0.86444081120478489</v>
      </c>
      <c r="V22" s="49">
        <f>CORREL(kwh!$D96:$D185,'HDD--Daily'!R161:R250)</f>
        <v>0.86296867764460061</v>
      </c>
      <c r="W22" s="49">
        <f>CORREL(kwh!$D96:$D185,'HDD--Daily'!S161:S250)</f>
        <v>0.86147845041935278</v>
      </c>
      <c r="X22" s="49">
        <f>CORREL(kwh!$D96:$D185,'HDD--Daily'!T161:T250)</f>
        <v>0.86035718408204054</v>
      </c>
      <c r="Y22" s="49">
        <f>CORREL(kwh!$D96:$D185,'HDD--Daily'!U161:U250)</f>
        <v>0.85937084981361855</v>
      </c>
      <c r="Z22" s="49">
        <f>CORREL(kwh!$D96:$D185,'HDD--Daily'!V161:V250)</f>
        <v>0.85879247842850237</v>
      </c>
      <c r="AA22" s="49">
        <f>CORREL(kwh!$D96:$D185,'HDD--Daily'!W161:W250)</f>
        <v>0.85835181726438703</v>
      </c>
      <c r="AB22" s="49">
        <f>CORREL(kwh!$D96:$D185,'HDD--Daily'!X161:X250)</f>
        <v>0.85801931688793454</v>
      </c>
      <c r="AC22" s="49">
        <f>CORREL(kwh!$D96:$D185,'HDD--Daily'!Y161:Y250)</f>
        <v>0.85792629164571865</v>
      </c>
      <c r="AD22" s="49">
        <f>CORREL(kwh!$D96:$D185,'HDD--Daily'!Z161:Z250)</f>
        <v>0.857875590428131</v>
      </c>
      <c r="AE22" s="49">
        <f>CORREL(kwh!$D96:$D185,'HDD--Daily'!AA161:AA250)</f>
        <v>0.857875590428131</v>
      </c>
      <c r="AF22" s="49">
        <f>CORREL(kwh!$D96:$D185,'HDD--Daily'!AB161:AB250)</f>
        <v>0.85784963220285226</v>
      </c>
      <c r="AG22" s="49">
        <f>CORREL(kwh!$D96:$D185,'HDD--Daily'!AC161:AC250)</f>
        <v>0.85782326896266714</v>
      </c>
      <c r="AH22" s="49">
        <f>CORREL(kwh!$D96:$D185,'HDD--Daily'!AD161:AD250)</f>
        <v>0.85782326896266714</v>
      </c>
      <c r="AI22" s="49">
        <f>CORREL(kwh!$D96:$D185,'HDD--Daily'!AE161:AE250)</f>
        <v>0.85776932763615066</v>
      </c>
      <c r="AJ22" s="49">
        <f>CORREL(kwh!$D96:$D185,'HDD--Daily'!AF161:AF250)</f>
        <v>0.85776932763615044</v>
      </c>
      <c r="AK22" s="49">
        <f>CORREL(kwh!$D96:$D185,'HDD--Daily'!AG161:AG250)</f>
        <v>0.85771376686293188</v>
      </c>
      <c r="AL22" s="49">
        <f>CORREL(kwh!$D96:$D185,'HDD--Daily'!AH161:AH250)</f>
        <v>0.85771376686293188</v>
      </c>
      <c r="AM22" s="74">
        <f t="shared" si="2"/>
        <v>0.9474520629507488</v>
      </c>
      <c r="AN22" s="74">
        <f t="shared" si="3"/>
        <v>0.96020481736781516</v>
      </c>
      <c r="AO22" s="74">
        <f t="shared" si="4"/>
        <v>0.97018496284433575</v>
      </c>
      <c r="AP22" s="74">
        <f t="shared" si="5"/>
        <v>0.97887352955437168</v>
      </c>
      <c r="AQ22" s="74">
        <f t="shared" si="6"/>
        <v>0.98621006246075649</v>
      </c>
      <c r="AR22" s="74">
        <f t="shared" si="7"/>
        <v>0.99165176054309034</v>
      </c>
      <c r="AS22" s="74">
        <f t="shared" si="8"/>
        <v>0.99577694776558345</v>
      </c>
      <c r="AT22" s="74">
        <f t="shared" si="9"/>
        <v>0.99815277044611406</v>
      </c>
      <c r="AU22" s="74">
        <f t="shared" si="10"/>
        <v>0.999286979927551</v>
      </c>
      <c r="AV22" s="74">
        <f t="shared" si="11"/>
        <v>0.9999816334411834</v>
      </c>
      <c r="AW22" s="74">
        <f t="shared" si="12"/>
        <v>1</v>
      </c>
      <c r="AX22" s="75">
        <f t="shared" si="13"/>
        <v>0.99960324340492757</v>
      </c>
      <c r="AY22" s="74">
        <f t="shared" si="14"/>
        <v>0.99871097431892553</v>
      </c>
      <c r="AZ22" s="74">
        <f t="shared" si="15"/>
        <v>0.99752395005797501</v>
      </c>
      <c r="BA22" s="74">
        <f t="shared" si="16"/>
        <v>0.99584201219295376</v>
      </c>
      <c r="BB22" s="74">
        <f t="shared" si="17"/>
        <v>0.99426515593253229</v>
      </c>
      <c r="BC22" s="74">
        <f t="shared" si="18"/>
        <v>0.99257193288614443</v>
      </c>
      <c r="BD22" s="74">
        <f t="shared" si="19"/>
        <v>0.99085789881315689</v>
      </c>
      <c r="BE22" s="74">
        <f t="shared" si="20"/>
        <v>0.98956823729410404</v>
      </c>
      <c r="BF22" s="74">
        <f t="shared" si="21"/>
        <v>0.98843377235158547</v>
      </c>
      <c r="BG22" s="74">
        <f t="shared" si="22"/>
        <v>0.98776853939641296</v>
      </c>
      <c r="BH22" s="74">
        <f t="shared" si="23"/>
        <v>0.98726169840120137</v>
      </c>
      <c r="BI22" s="74">
        <f t="shared" si="24"/>
        <v>0.98687926210902721</v>
      </c>
      <c r="BJ22" s="74">
        <f t="shared" si="25"/>
        <v>0.98677226605359047</v>
      </c>
      <c r="BK22" s="74">
        <f t="shared" si="26"/>
        <v>0.98671395037326015</v>
      </c>
      <c r="BL22" s="74">
        <f t="shared" si="27"/>
        <v>0.98671395037326015</v>
      </c>
      <c r="BM22" s="74">
        <f t="shared" si="28"/>
        <v>0.98668409366292209</v>
      </c>
      <c r="BN22" s="74">
        <f t="shared" si="29"/>
        <v>0.98665377111130981</v>
      </c>
      <c r="BO22" s="74">
        <f t="shared" si="30"/>
        <v>0.98665377111130981</v>
      </c>
      <c r="BP22" s="74">
        <f t="shared" si="31"/>
        <v>0.98659172871265743</v>
      </c>
      <c r="BQ22" s="74">
        <f t="shared" si="32"/>
        <v>0.98659172871265721</v>
      </c>
      <c r="BR22" s="74">
        <f t="shared" si="33"/>
        <v>0.98652782365388181</v>
      </c>
      <c r="BS22" s="74">
        <f t="shared" si="34"/>
        <v>0.98652782365388181</v>
      </c>
    </row>
    <row r="23" spans="1:71" ht="15" x14ac:dyDescent="0.25">
      <c r="Q23"/>
      <c r="AX23"/>
    </row>
    <row r="24" spans="1:71" ht="15" x14ac:dyDescent="0.25">
      <c r="Q24"/>
      <c r="AX24"/>
    </row>
    <row r="25" spans="1:71" ht="15" x14ac:dyDescent="0.25">
      <c r="Q25"/>
      <c r="AX25"/>
    </row>
    <row r="26" spans="1:71" ht="15" x14ac:dyDescent="0.25">
      <c r="Q26"/>
      <c r="AX26"/>
    </row>
    <row r="27" spans="1:71" ht="15" x14ac:dyDescent="0.25">
      <c r="Q27"/>
      <c r="AX27"/>
    </row>
    <row r="28" spans="1:71" ht="15" x14ac:dyDescent="0.25">
      <c r="Q28"/>
      <c r="AX28"/>
    </row>
    <row r="29" spans="1:71" ht="15" x14ac:dyDescent="0.25">
      <c r="Q29"/>
      <c r="AX29"/>
    </row>
    <row r="30" spans="1:71" ht="15" x14ac:dyDescent="0.25">
      <c r="Q30"/>
      <c r="AX30"/>
    </row>
    <row r="31" spans="1:71" ht="15" x14ac:dyDescent="0.25">
      <c r="Q31"/>
      <c r="AX31"/>
    </row>
    <row r="32" spans="1:71" ht="15" x14ac:dyDescent="0.25">
      <c r="Q32"/>
      <c r="AX32"/>
    </row>
  </sheetData>
  <conditionalFormatting sqref="F5:AL22">
    <cfRule type="colorScale" priority="10">
      <colorScale>
        <cfvo type="min"/>
        <cfvo type="percentile" val="50"/>
        <cfvo type="max"/>
        <color rgb="FFF8696B"/>
        <color rgb="FFFFEB84"/>
        <color rgb="FF63BE7B"/>
      </colorScale>
    </cfRule>
  </conditionalFormatting>
  <conditionalFormatting sqref="AM5:BS22">
    <cfRule type="colorScale" priority="2">
      <colorScale>
        <cfvo type="num" val="0.995"/>
        <cfvo type="max"/>
        <color theme="0"/>
        <color rgb="FF92D050"/>
      </colorScale>
    </cfRule>
    <cfRule type="colorScale" priority="3">
      <colorScale>
        <cfvo type="min"/>
        <cfvo type="percentile" val="50"/>
        <cfvo type="max"/>
        <color rgb="FFF8696B"/>
        <color rgb="FFFFEB84"/>
        <color rgb="FF63BE7B"/>
      </colorScale>
    </cfRule>
    <cfRule type="colorScale" priority="4">
      <colorScale>
        <cfvo type="num" val="0.98499999999999999"/>
        <cfvo type="max"/>
        <color theme="0"/>
        <color rgb="FF92D050"/>
      </colorScale>
    </cfRule>
    <cfRule type="colorScale" priority="5">
      <colorScale>
        <cfvo type="num" val="0.95"/>
        <cfvo type="max"/>
        <color rgb="FFFF7128"/>
        <color rgb="FF92D050"/>
      </colorScale>
    </cfRule>
    <cfRule type="colorScale" priority="6">
      <colorScale>
        <cfvo type="num" val="0.95"/>
        <cfvo type="max"/>
        <color rgb="FFFF7128"/>
        <color rgb="FFFFEF9C"/>
      </colorScale>
    </cfRule>
    <cfRule type="colorScale" priority="7">
      <colorScale>
        <cfvo type="num" val="0.85"/>
        <cfvo type="max"/>
        <color rgb="FFFF7128"/>
        <color rgb="FF00B050"/>
      </colorScale>
    </cfRule>
    <cfRule type="colorScale" priority="8">
      <colorScale>
        <cfvo type="num" val="0.95"/>
        <cfvo type="max"/>
        <color rgb="FFFF7128"/>
        <color rgb="FFFFEF9C"/>
      </colorScale>
    </cfRule>
    <cfRule type="colorScale" priority="9">
      <colorScale>
        <cfvo type="min"/>
        <cfvo type="max"/>
        <color rgb="FFFF7128"/>
        <color rgb="FF00B050"/>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8B3F2-1163-4835-BEFA-98ED4ADA72A1}">
  <dimension ref="A1:AH45"/>
  <sheetViews>
    <sheetView workbookViewId="0">
      <selection activeCell="B43" sqref="B43:AH43"/>
    </sheetView>
    <sheetView topLeftCell="A4" workbookViewId="1">
      <selection activeCell="L12" sqref="L12"/>
    </sheetView>
  </sheetViews>
  <sheetFormatPr defaultRowHeight="15" x14ac:dyDescent="0.25"/>
  <cols>
    <col min="1" max="1" width="53.7109375" customWidth="1"/>
    <col min="2" max="11" width="7.85546875" customWidth="1"/>
    <col min="12" max="12" width="8.85546875" customWidth="1"/>
    <col min="13" max="34" width="7.85546875" customWidth="1"/>
  </cols>
  <sheetData>
    <row r="1" spans="1:34" ht="26.25" x14ac:dyDescent="0.4">
      <c r="A1" s="178" t="s">
        <v>18</v>
      </c>
    </row>
    <row r="3" spans="1:34" x14ac:dyDescent="0.25">
      <c r="B3" s="24"/>
    </row>
    <row r="4" spans="1:34" s="28" customFormat="1" ht="21" x14ac:dyDescent="0.35">
      <c r="A4" s="175" t="s">
        <v>19</v>
      </c>
      <c r="B4" s="176" t="s">
        <v>20</v>
      </c>
      <c r="C4" s="176" t="s">
        <v>21</v>
      </c>
      <c r="D4" s="176" t="s">
        <v>22</v>
      </c>
      <c r="E4" s="176" t="s">
        <v>23</v>
      </c>
      <c r="F4" s="176" t="s">
        <v>24</v>
      </c>
      <c r="G4" s="176" t="s">
        <v>25</v>
      </c>
      <c r="H4" s="176" t="s">
        <v>26</v>
      </c>
      <c r="I4" s="176" t="s">
        <v>27</v>
      </c>
      <c r="J4" s="176" t="s">
        <v>28</v>
      </c>
      <c r="K4" s="176" t="s">
        <v>29</v>
      </c>
      <c r="L4" s="176" t="s">
        <v>30</v>
      </c>
      <c r="M4" s="176" t="s">
        <v>31</v>
      </c>
      <c r="N4" s="176" t="s">
        <v>32</v>
      </c>
      <c r="O4" s="176" t="s">
        <v>33</v>
      </c>
      <c r="P4" s="176" t="s">
        <v>34</v>
      </c>
      <c r="Q4" s="176" t="s">
        <v>35</v>
      </c>
      <c r="R4" s="176" t="s">
        <v>36</v>
      </c>
      <c r="S4" s="176" t="s">
        <v>37</v>
      </c>
      <c r="T4" s="176" t="s">
        <v>38</v>
      </c>
      <c r="U4" s="176" t="s">
        <v>39</v>
      </c>
      <c r="V4" s="176" t="s">
        <v>40</v>
      </c>
      <c r="W4" s="176" t="s">
        <v>41</v>
      </c>
      <c r="X4" s="176" t="s">
        <v>42</v>
      </c>
      <c r="Y4" s="176" t="s">
        <v>43</v>
      </c>
      <c r="Z4" s="176" t="s">
        <v>44</v>
      </c>
      <c r="AA4" s="176" t="s">
        <v>45</v>
      </c>
      <c r="AB4" s="176" t="s">
        <v>46</v>
      </c>
      <c r="AC4" s="176" t="s">
        <v>47</v>
      </c>
      <c r="AD4" s="176" t="s">
        <v>48</v>
      </c>
      <c r="AE4" s="176" t="s">
        <v>49</v>
      </c>
      <c r="AF4" s="176" t="s">
        <v>50</v>
      </c>
      <c r="AG4" s="176" t="s">
        <v>51</v>
      </c>
      <c r="AH4" s="176" t="s">
        <v>52</v>
      </c>
    </row>
    <row r="5" spans="1:34" ht="15.75" x14ac:dyDescent="0.25">
      <c r="A5" s="117" t="s">
        <v>53</v>
      </c>
      <c r="B5" s="103">
        <f>INDEX(LINEST('Gas Baseline'!$E$14:$E$69,HDD!C$138:C$193,TRUE,TRUE),3,1)</f>
        <v>0.86701965328972253</v>
      </c>
      <c r="C5" s="103">
        <f>INDEX(LINEST('Gas Baseline'!$E$14:$E$69,HDD!D$138:D$193,TRUE,TRUE),3,1)</f>
        <v>0.88189642609080421</v>
      </c>
      <c r="D5" s="103">
        <f>INDEX(LINEST('Gas Baseline'!$E$14:$E$69,HDD!E$138:E$193,TRUE,TRUE),3,1)</f>
        <v>0.89516584149734768</v>
      </c>
      <c r="E5" s="103">
        <f>INDEX(LINEST('Gas Baseline'!$E$14:$E$69,HDD!F$138:F$193,TRUE,TRUE),3,1)</f>
        <v>0.90691574943032949</v>
      </c>
      <c r="F5" s="103">
        <f>INDEX(LINEST('Gas Baseline'!$E$14:$E$69,HDD!G$138:G$193,TRUE,TRUE),3,1)</f>
        <v>0.91723389649071807</v>
      </c>
      <c r="G5" s="103">
        <f>INDEX(LINEST('Gas Baseline'!$E$14:$E$69,HDD!H$138:H$193,TRUE,TRUE),3,1)</f>
        <v>0.92612281004065611</v>
      </c>
      <c r="H5" s="103">
        <f>INDEX(LINEST('Gas Baseline'!$E$14:$E$69,HDD!I$138:I$193,TRUE,TRUE),3,1)</f>
        <v>0.93366316170300223</v>
      </c>
      <c r="I5" s="103">
        <f>INDEX(LINEST('Gas Baseline'!$E$14:$E$69,HDD!J$138:J$193,TRUE,TRUE),3,1)</f>
        <v>0.9400204265429809</v>
      </c>
      <c r="J5" s="103">
        <f>INDEX(LINEST('Gas Baseline'!$E$14:$E$69,HDD!K$138:K$193,TRUE,TRUE),3,1)</f>
        <v>0.94514931453663031</v>
      </c>
      <c r="K5" s="103">
        <f>INDEX(LINEST('Gas Baseline'!$E$14:$E$69,HDD!L$138:L$193,TRUE,TRUE),3,1)</f>
        <v>0.9491412059693175</v>
      </c>
      <c r="L5" s="103">
        <f>INDEX(LINEST('Gas Baseline'!$E$14:$E$69,HDD!M$138:M$193,TRUE,TRUE),3,1)</f>
        <v>0.95214660492834713</v>
      </c>
      <c r="M5" s="103">
        <f>INDEX(LINEST('Gas Baseline'!$E$14:$E$69,HDD!N$138:N$193,TRUE,TRUE),3,1)</f>
        <v>0.95417285515378414</v>
      </c>
      <c r="N5" s="114">
        <f>INDEX(LINEST('Gas Baseline'!$E$14:$E$69,HDD!O$138:O$193,TRUE,TRUE),3,1)</f>
        <v>0.95534170072533708</v>
      </c>
      <c r="O5" s="179">
        <f>INDEX(LINEST('Gas Baseline'!$E$14:$E$69,HDD!P$138:P$193,TRUE,TRUE),3,1)</f>
        <v>0.95571638358083155</v>
      </c>
      <c r="P5" s="114">
        <f>INDEX(LINEST('Gas Baseline'!$E$14:$E$69,HDD!Q$138:Q$193,TRUE,TRUE),3,1)</f>
        <v>0.95535446173795435</v>
      </c>
      <c r="Q5" s="103">
        <f>INDEX(LINEST('Gas Baseline'!$E$14:$E$69,HDD!R$138:R$193,TRUE,TRUE),3,1)</f>
        <v>0.95428214362491781</v>
      </c>
      <c r="R5" s="103">
        <f>INDEX(LINEST('Gas Baseline'!$E$14:$E$69,HDD!S$138:S$193,TRUE,TRUE),3,1)</f>
        <v>0.95259117474675825</v>
      </c>
      <c r="S5" s="103">
        <f>INDEX(LINEST('Gas Baseline'!$E$14:$E$69,HDD!T$138:T$193,TRUE,TRUE),3,1)</f>
        <v>0.95033366059623192</v>
      </c>
      <c r="T5" s="103">
        <f>INDEX(LINEST('Gas Baseline'!$E$14:$E$69,HDD!U$138:U$193,TRUE,TRUE),3,1)</f>
        <v>0.94753385969502169</v>
      </c>
      <c r="U5" s="103">
        <f>INDEX(LINEST('Gas Baseline'!$E$14:$E$69,HDD!V$138:V$193,TRUE,TRUE),3,1)</f>
        <v>0.94427559567291053</v>
      </c>
      <c r="V5" s="103">
        <f>INDEX(LINEST('Gas Baseline'!$E$14:$E$69,HDD!W$138:W$193,TRUE,TRUE),3,1)</f>
        <v>0.94066020920711191</v>
      </c>
      <c r="W5" s="103">
        <f>INDEX(LINEST('Gas Baseline'!$E$14:$E$69,HDD!X$138:X$193,TRUE,TRUE),3,1)</f>
        <v>0.93665723969898973</v>
      </c>
      <c r="X5" s="103">
        <f>INDEX(LINEST('Gas Baseline'!$E$14:$E$69,HDD!Y$138:Y$193,TRUE,TRUE),3,1)</f>
        <v>0.93232846298433592</v>
      </c>
      <c r="Y5" s="103">
        <f>INDEX(LINEST('Gas Baseline'!$E$14:$E$69,HDD!Z$138:Z$193,TRUE,TRUE),3,1)</f>
        <v>0.92769935061414788</v>
      </c>
      <c r="Z5" s="103">
        <f>INDEX(LINEST('Gas Baseline'!$E$14:$E$69,HDD!AA$138:AA$193,TRUE,TRUE),3,1)</f>
        <v>0.92285582540872335</v>
      </c>
      <c r="AA5" s="103">
        <f>INDEX(LINEST('Gas Baseline'!$E$14:$E$69,HDD!AB$138:AB$193,TRUE,TRUE),3,1)</f>
        <v>0.91788612269372216</v>
      </c>
      <c r="AB5" s="103">
        <f>INDEX(LINEST('Gas Baseline'!$E$14:$E$69,HDD!AC$138:AC$193,TRUE,TRUE),3,1)</f>
        <v>0.91283043871201608</v>
      </c>
      <c r="AC5" s="103">
        <f>INDEX(LINEST('Gas Baseline'!$E$14:$E$69,HDD!AD$138:AD$193,TRUE,TRUE),3,1)</f>
        <v>0.90774127268186733</v>
      </c>
      <c r="AD5" s="103">
        <f>INDEX(LINEST('Gas Baseline'!$E$14:$E$69,HDD!AE$138:AE$193,TRUE,TRUE),3,1)</f>
        <v>0.90267581288174448</v>
      </c>
      <c r="AE5" s="103">
        <f>INDEX(LINEST('Gas Baseline'!$E$14:$E$69,HDD!AF$138:AF$193,TRUE,TRUE),3,1)</f>
        <v>0.89776595528984371</v>
      </c>
      <c r="AF5" s="103">
        <f>INDEX(LINEST('Gas Baseline'!$E$14:$E$69,HDD!AG$138:AG$193,TRUE,TRUE),3,1)</f>
        <v>0.89298407374594324</v>
      </c>
      <c r="AG5" s="103">
        <f>INDEX(LINEST('Gas Baseline'!$E$14:$E$69,HDD!AH$138:AH$193,TRUE,TRUE),3,1)</f>
        <v>0.88848899900916978</v>
      </c>
      <c r="AH5" s="103">
        <f>INDEX(LINEST('Gas Baseline'!$E$14:$E$69,HDD!AI$138:AI$193,TRUE,TRUE),3,1)</f>
        <v>0.88423791026396548</v>
      </c>
    </row>
    <row r="6" spans="1:34" ht="15.75" x14ac:dyDescent="0.25">
      <c r="A6" s="117" t="s">
        <v>54</v>
      </c>
      <c r="B6" s="103">
        <f>INDEX(LINEST('Gas Baseline'!$E$14:$E$69,HDD!C$138:C$193,TRUE,TRUE),1,1)</f>
        <v>0.11225764799351069</v>
      </c>
      <c r="C6" s="103">
        <f>INDEX(LINEST('Gas Baseline'!$E$14:$E$69,HDD!D$138:D$193,TRUE,TRUE),1,1)</f>
        <v>0.10611028390369821</v>
      </c>
      <c r="D6" s="103">
        <f>INDEX(LINEST('Gas Baseline'!$E$14:$E$69,HDD!E$138:E$193,TRUE,TRUE),1,1)</f>
        <v>0.10045258153722708</v>
      </c>
      <c r="E6" s="103">
        <f>INDEX(LINEST('Gas Baseline'!$E$14:$E$69,HDD!F$138:F$193,TRUE,TRUE),1,1)</f>
        <v>9.5243471022690582E-2</v>
      </c>
      <c r="F6" s="103">
        <f>INDEX(LINEST('Gas Baseline'!$E$14:$E$69,HDD!G$138:G$193,TRUE,TRUE),1,1)</f>
        <v>9.0453280283071202E-2</v>
      </c>
      <c r="G6" s="103">
        <f>INDEX(LINEST('Gas Baseline'!$E$14:$E$69,HDD!H$138:H$193,TRUE,TRUE),1,1)</f>
        <v>8.6034877845119234E-2</v>
      </c>
      <c r="H6" s="103">
        <f>INDEX(LINEST('Gas Baseline'!$E$14:$E$69,HDD!I$138:I$193,TRUE,TRUE),1,1)</f>
        <v>8.1948677133431749E-2</v>
      </c>
      <c r="I6" s="103">
        <f>INDEX(LINEST('Gas Baseline'!$E$14:$E$69,HDD!J$138:J$193,TRUE,TRUE),1,1)</f>
        <v>7.817714824463555E-2</v>
      </c>
      <c r="J6" s="103">
        <f>INDEX(LINEST('Gas Baseline'!$E$14:$E$69,HDD!K$138:K$193,TRUE,TRUE),1,1)</f>
        <v>7.4684854369163056E-2</v>
      </c>
      <c r="K6" s="103">
        <f>INDEX(LINEST('Gas Baseline'!$E$14:$E$69,HDD!L$138:L$193,TRUE,TRUE),1,1)</f>
        <v>7.1455592588525296E-2</v>
      </c>
      <c r="L6" s="103">
        <f>INDEX(LINEST('Gas Baseline'!$E$14:$E$69,HDD!M$138:M$193,TRUE,TRUE),1,1)</f>
        <v>6.8470725732654641E-2</v>
      </c>
      <c r="M6" s="103">
        <f>INDEX(LINEST('Gas Baseline'!$E$14:$E$69,HDD!N$138:N$193,TRUE,TRUE),1,1)</f>
        <v>6.5706005087029423E-2</v>
      </c>
      <c r="N6" s="103">
        <f>INDEX(LINEST('Gas Baseline'!$E$14:$E$69,HDD!O$138:O$193,TRUE,TRUE),1,1)</f>
        <v>6.3145996087148923E-2</v>
      </c>
      <c r="O6" s="101">
        <f>INDEX(LINEST('Gas Baseline'!$E$14:$E$69,HDD!P$138:P$193,TRUE,TRUE),1,1)</f>
        <v>6.0767334240646252E-2</v>
      </c>
      <c r="P6" s="103">
        <f>INDEX(LINEST('Gas Baseline'!$E$14:$E$69,HDD!Q$138:Q$193,TRUE,TRUE),1,1)</f>
        <v>5.8558906925317275E-2</v>
      </c>
      <c r="Q6" s="103">
        <f>INDEX(LINEST('Gas Baseline'!$E$14:$E$69,HDD!R$138:R$193,TRUE,TRUE),1,1)</f>
        <v>5.6504358409154729E-2</v>
      </c>
      <c r="R6" s="103">
        <f>INDEX(LINEST('Gas Baseline'!$E$14:$E$69,HDD!S$138:S$193,TRUE,TRUE),1,1)</f>
        <v>5.459878916640111E-2</v>
      </c>
      <c r="S6" s="103">
        <f>INDEX(LINEST('Gas Baseline'!$E$14:$E$69,HDD!T$138:T$193,TRUE,TRUE),1,1)</f>
        <v>5.2827822106616899E-2</v>
      </c>
      <c r="T6" s="103">
        <f>INDEX(LINEST('Gas Baseline'!$E$14:$E$69,HDD!U$138:U$193,TRUE,TRUE),1,1)</f>
        <v>5.1179791732502387E-2</v>
      </c>
      <c r="U6" s="103">
        <f>INDEX(LINEST('Gas Baseline'!$E$14:$E$69,HDD!V$138:V$193,TRUE,TRUE),1,1)</f>
        <v>4.9651633819075995E-2</v>
      </c>
      <c r="V6" s="103">
        <f>INDEX(LINEST('Gas Baseline'!$E$14:$E$69,HDD!W$138:W$193,TRUE,TRUE),1,1)</f>
        <v>4.8227106903212177E-2</v>
      </c>
      <c r="W6" s="103">
        <f>INDEX(LINEST('Gas Baseline'!$E$14:$E$69,HDD!X$138:X$193,TRUE,TRUE),1,1)</f>
        <v>4.689595229100154E-2</v>
      </c>
      <c r="X6" s="103">
        <f>INDEX(LINEST('Gas Baseline'!$E$14:$E$69,HDD!Y$138:Y$193,TRUE,TRUE),1,1)</f>
        <v>4.5655287499203286E-2</v>
      </c>
      <c r="Y6" s="103">
        <f>INDEX(LINEST('Gas Baseline'!$E$14:$E$69,HDD!Z$138:Z$193,TRUE,TRUE),1,1)</f>
        <v>4.4503054059368365E-2</v>
      </c>
      <c r="Z6" s="103">
        <f>INDEX(LINEST('Gas Baseline'!$E$14:$E$69,HDD!AA$138:AA$193,TRUE,TRUE),1,1)</f>
        <v>4.3431852157647173E-2</v>
      </c>
      <c r="AA6" s="103">
        <f>INDEX(LINEST('Gas Baseline'!$E$14:$E$69,HDD!AB$138:AB$193,TRUE,TRUE),1,1)</f>
        <v>4.2443067765659447E-2</v>
      </c>
      <c r="AB6" s="103">
        <f>INDEX(LINEST('Gas Baseline'!$E$14:$E$69,HDD!AC$138:AC$193,TRUE,TRUE),1,1)</f>
        <v>4.152861926396012E-2</v>
      </c>
      <c r="AC6" s="103">
        <f>INDEX(LINEST('Gas Baseline'!$E$14:$E$69,HDD!AD$138:AD$193,TRUE,TRUE),1,1)</f>
        <v>4.0682070398212339E-2</v>
      </c>
      <c r="AD6" s="103">
        <f>INDEX(LINEST('Gas Baseline'!$E$14:$E$69,HDD!AE$138:AE$193,TRUE,TRUE),1,1)</f>
        <v>3.9903254961194977E-2</v>
      </c>
      <c r="AE6" s="103">
        <f>INDEX(LINEST('Gas Baseline'!$E$14:$E$69,HDD!AF$138:AF$193,TRUE,TRUE),1,1)</f>
        <v>3.9192606057691391E-2</v>
      </c>
      <c r="AF6" s="103">
        <f>INDEX(LINEST('Gas Baseline'!$E$14:$E$69,HDD!AG$138:AG$193,TRUE,TRUE),1,1)</f>
        <v>3.8542134412060641E-2</v>
      </c>
      <c r="AG6" s="103">
        <f>INDEX(LINEST('Gas Baseline'!$E$14:$E$69,HDD!AH$138:AH$193,TRUE,TRUE),1,1)</f>
        <v>3.7955160531653237E-2</v>
      </c>
      <c r="AH6" s="103">
        <f>INDEX(LINEST('Gas Baseline'!$E$14:$E$69,HDD!AI$138:AI$193,TRUE,TRUE),1,1)</f>
        <v>3.742834916661314E-2</v>
      </c>
    </row>
    <row r="7" spans="1:34" ht="15.75" x14ac:dyDescent="0.25">
      <c r="A7" s="117" t="s">
        <v>55</v>
      </c>
      <c r="B7" s="103">
        <f>INDEX(LINEST('Gas Baseline'!$E$14:$E$69,HDD!C$138:C$193,TRUE,TRUE),1,2)</f>
        <v>3.938202205374763</v>
      </c>
      <c r="C7" s="103">
        <f>INDEX(LINEST('Gas Baseline'!$E$14:$E$69,HDD!D$138:D$193,TRUE,TRUE),1,2)</f>
        <v>3.5175232860782977</v>
      </c>
      <c r="D7" s="103">
        <f>INDEX(LINEST('Gas Baseline'!$E$14:$E$69,HDD!E$138:E$193,TRUE,TRUE),1,2)</f>
        <v>3.1084643588407435</v>
      </c>
      <c r="E7" s="103">
        <f>INDEX(LINEST('Gas Baseline'!$E$14:$E$69,HDD!F$138:F$193,TRUE,TRUE),1,2)</f>
        <v>2.7125750052155944</v>
      </c>
      <c r="F7" s="103">
        <f>INDEX(LINEST('Gas Baseline'!$E$14:$E$69,HDD!G$138:G$193,TRUE,TRUE),1,2)</f>
        <v>2.3255029962219513</v>
      </c>
      <c r="G7" s="103">
        <f>INDEX(LINEST('Gas Baseline'!$E$14:$E$69,HDD!H$138:H$193,TRUE,TRUE),1,2)</f>
        <v>1.9457359895966952</v>
      </c>
      <c r="H7" s="103">
        <f>INDEX(LINEST('Gas Baseline'!$E$14:$E$69,HDD!I$138:I$193,TRUE,TRUE),1,2)</f>
        <v>1.5731347016837969</v>
      </c>
      <c r="I7" s="103">
        <f>INDEX(LINEST('Gas Baseline'!$E$14:$E$69,HDD!J$138:J$193,TRUE,TRUE),1,2)</f>
        <v>1.2085394547369273</v>
      </c>
      <c r="J7" s="103">
        <f>INDEX(LINEST('Gas Baseline'!$E$14:$E$69,HDD!K$138:K$193,TRUE,TRUE),1,2)</f>
        <v>0.85077184790780791</v>
      </c>
      <c r="K7" s="103">
        <f>INDEX(LINEST('Gas Baseline'!$E$14:$E$69,HDD!L$138:L$193,TRUE,TRUE),1,2)</f>
        <v>0.49481601598691682</v>
      </c>
      <c r="L7" s="103">
        <f>INDEX(LINEST('Gas Baseline'!$E$14:$E$69,HDD!M$138:M$193,TRUE,TRUE),1,2)</f>
        <v>0.13946544169639452</v>
      </c>
      <c r="M7" s="103">
        <f>INDEX(LINEST('Gas Baseline'!$E$14:$E$69,HDD!N$138:N$193,TRUE,TRUE),1,2)</f>
        <v>-0.21501967653018106</v>
      </c>
      <c r="N7" s="103">
        <f>INDEX(LINEST('Gas Baseline'!$E$14:$E$69,HDD!O$138:O$193,TRUE,TRUE),1,2)</f>
        <v>-0.57178265514283844</v>
      </c>
      <c r="O7" s="101">
        <f>INDEX(LINEST('Gas Baseline'!$E$14:$E$69,HDD!P$138:P$193,TRUE,TRUE),1,2)</f>
        <v>-0.92744282264550826</v>
      </c>
      <c r="P7" s="103">
        <f>INDEX(LINEST('Gas Baseline'!$E$14:$E$69,HDD!Q$138:Q$193,TRUE,TRUE),1,2)</f>
        <v>-1.2862058757245922</v>
      </c>
      <c r="Q7" s="103">
        <f>INDEX(LINEST('Gas Baseline'!$E$14:$E$69,HDD!R$138:R$193,TRUE,TRUE),1,2)</f>
        <v>-1.6461318576474095</v>
      </c>
      <c r="R7" s="103">
        <f>INDEX(LINEST('Gas Baseline'!$E$14:$E$69,HDD!S$138:S$193,TRUE,TRUE),1,2)</f>
        <v>-2.0143688251660468</v>
      </c>
      <c r="S7" s="103">
        <f>INDEX(LINEST('Gas Baseline'!$E$14:$E$69,HDD!T$138:T$193,TRUE,TRUE),1,2)</f>
        <v>-2.3886284311019832</v>
      </c>
      <c r="T7" s="103">
        <f>INDEX(LINEST('Gas Baseline'!$E$14:$E$69,HDD!U$138:U$193,TRUE,TRUE),1,2)</f>
        <v>-2.7710274067761116</v>
      </c>
      <c r="U7" s="103">
        <f>INDEX(LINEST('Gas Baseline'!$E$14:$E$69,HDD!V$138:V$193,TRUE,TRUE),1,2)</f>
        <v>-3.1657976854549315</v>
      </c>
      <c r="V7" s="103">
        <f>INDEX(LINEST('Gas Baseline'!$E$14:$E$69,HDD!W$138:W$193,TRUE,TRUE),1,2)</f>
        <v>-3.5664548020114513</v>
      </c>
      <c r="W7" s="103">
        <f>INDEX(LINEST('Gas Baseline'!$E$14:$E$69,HDD!X$138:X$193,TRUE,TRUE),1,2)</f>
        <v>-3.9729985180848129</v>
      </c>
      <c r="X7" s="103">
        <f>INDEX(LINEST('Gas Baseline'!$E$14:$E$69,HDD!Y$138:Y$193,TRUE,TRUE),1,2)</f>
        <v>-4.3897933116221122</v>
      </c>
      <c r="Y7" s="103">
        <f>INDEX(LINEST('Gas Baseline'!$E$14:$E$69,HDD!Z$138:Z$193,TRUE,TRUE),1,2)</f>
        <v>-4.8212186795205607</v>
      </c>
      <c r="Z7" s="103">
        <f>INDEX(LINEST('Gas Baseline'!$E$14:$E$69,HDD!AA$138:AA$193,TRUE,TRUE),1,2)</f>
        <v>-5.2664787208230575</v>
      </c>
      <c r="AA7" s="103">
        <f>INDEX(LINEST('Gas Baseline'!$E$14:$E$69,HDD!AB$138:AB$193,TRUE,TRUE),1,2)</f>
        <v>-5.7308581799589913</v>
      </c>
      <c r="AB7" s="103">
        <f>INDEX(LINEST('Gas Baseline'!$E$14:$E$69,HDD!AC$138:AC$193,TRUE,TRUE),1,2)</f>
        <v>-6.2123136490300102</v>
      </c>
      <c r="AC7" s="103">
        <f>INDEX(LINEST('Gas Baseline'!$E$14:$E$69,HDD!AD$138:AD$193,TRUE,TRUE),1,2)</f>
        <v>-6.710309762148297</v>
      </c>
      <c r="AD7" s="103">
        <f>INDEX(LINEST('Gas Baseline'!$E$14:$E$69,HDD!AE$138:AE$193,TRUE,TRUE),1,2)</f>
        <v>-7.2283533596205043</v>
      </c>
      <c r="AE7" s="103">
        <f>INDEX(LINEST('Gas Baseline'!$E$14:$E$69,HDD!AF$138:AF$193,TRUE,TRUE),1,2)</f>
        <v>-7.7700026084159983</v>
      </c>
      <c r="AF7" s="103">
        <f>INDEX(LINEST('Gas Baseline'!$E$14:$E$69,HDD!AG$138:AG$193,TRUE,TRUE),1,2)</f>
        <v>-8.3334926189814329</v>
      </c>
      <c r="AG7" s="103">
        <f>INDEX(LINEST('Gas Baseline'!$E$14:$E$69,HDD!AH$138:AH$193,TRUE,TRUE),1,2)</f>
        <v>-8.9240150343096882</v>
      </c>
      <c r="AH7" s="103">
        <f>INDEX(LINEST('Gas Baseline'!$E$14:$E$69,HDD!AI$138:AI$193,TRUE,TRUE),1,2)</f>
        <v>-9.544861266965162</v>
      </c>
    </row>
    <row r="8" spans="1:34" ht="15.75" x14ac:dyDescent="0.25">
      <c r="A8" s="117" t="s">
        <v>56</v>
      </c>
      <c r="B8" s="103">
        <f>INDEX(LINEST('Gas Baseline'!$E$14:$E$69,HDD!C$138:C$193,TRUE,TRUE),2,2)</f>
        <v>1.0929983779147525</v>
      </c>
      <c r="C8" s="103">
        <f>INDEX(LINEST('Gas Baseline'!$E$14:$E$69,HDD!D$138:D$193,TRUE,TRUE),2,2)</f>
        <v>1.0393567291668848</v>
      </c>
      <c r="D8" s="103">
        <f>INDEX(LINEST('Gas Baseline'!$E$14:$E$69,HDD!E$138:E$193,TRUE,TRUE),2,2)</f>
        <v>0.98801792957477275</v>
      </c>
      <c r="E8" s="103">
        <f>INDEX(LINEST('Gas Baseline'!$E$14:$E$69,HDD!F$138:F$193,TRUE,TRUE),2,2)</f>
        <v>0.93925400618917443</v>
      </c>
      <c r="F8" s="103">
        <f>INDEX(LINEST('Gas Baseline'!$E$14:$E$69,HDD!G$138:G$193,TRUE,TRUE),2,2)</f>
        <v>0.89352044320563584</v>
      </c>
      <c r="G8" s="103">
        <f>INDEX(LINEST('Gas Baseline'!$E$14:$E$69,HDD!H$138:H$193,TRUE,TRUE),2,2)</f>
        <v>0.85170971107888671</v>
      </c>
      <c r="H8" s="103">
        <f>INDEX(LINEST('Gas Baseline'!$E$14:$E$69,HDD!I$138:I$193,TRUE,TRUE),2,2)</f>
        <v>0.81432172750902909</v>
      </c>
      <c r="I8" s="103">
        <f>INDEX(LINEST('Gas Baseline'!$E$14:$E$69,HDD!J$138:J$193,TRUE,TRUE),2,2)</f>
        <v>0.78127741722957034</v>
      </c>
      <c r="J8" s="103">
        <f>INDEX(LINEST('Gas Baseline'!$E$14:$E$69,HDD!K$138:K$193,TRUE,TRUE),2,2)</f>
        <v>0.753885671971669</v>
      </c>
      <c r="K8" s="103">
        <f>INDEX(LINEST('Gas Baseline'!$E$14:$E$69,HDD!L$138:L$193,TRUE,TRUE),2,2)</f>
        <v>0.73264204029639279</v>
      </c>
      <c r="L8" s="103">
        <f>INDEX(LINEST('Gas Baseline'!$E$14:$E$69,HDD!M$138:M$193,TRUE,TRUE),2,2)</f>
        <v>0.7173767198372939</v>
      </c>
      <c r="M8" s="103">
        <f>INDEX(LINEST('Gas Baseline'!$E$14:$E$69,HDD!N$138:N$193,TRUE,TRUE),2,2)</f>
        <v>0.70879766459019611</v>
      </c>
      <c r="N8" s="103">
        <f>INDEX(LINEST('Gas Baseline'!$E$14:$E$69,HDD!O$138:O$193,TRUE,TRUE),2,2)</f>
        <v>0.70664304773871267</v>
      </c>
      <c r="O8" s="101">
        <f>INDEX(LINEST('Gas Baseline'!$E$14:$E$69,HDD!P$138:P$193,TRUE,TRUE),2,2)</f>
        <v>0.71077467850349962</v>
      </c>
      <c r="P8" s="103">
        <f>INDEX(LINEST('Gas Baseline'!$E$14:$E$69,HDD!Q$138:Q$193,TRUE,TRUE),2,2)</f>
        <v>0.72107988058547801</v>
      </c>
      <c r="Q8" s="103">
        <f>INDEX(LINEST('Gas Baseline'!$E$14:$E$69,HDD!R$138:R$193,TRUE,TRUE),2,2)</f>
        <v>0.73742890163571895</v>
      </c>
      <c r="R8" s="103">
        <f>INDEX(LINEST('Gas Baseline'!$E$14:$E$69,HDD!S$138:S$193,TRUE,TRUE),2,2)</f>
        <v>0.7592242246957247</v>
      </c>
      <c r="S8" s="103">
        <f>INDEX(LINEST('Gas Baseline'!$E$14:$E$69,HDD!T$138:T$193,TRUE,TRUE),2,2)</f>
        <v>0.78592929983457416</v>
      </c>
      <c r="T8" s="103">
        <f>INDEX(LINEST('Gas Baseline'!$E$14:$E$69,HDD!U$138:U$193,TRUE,TRUE),2,2)</f>
        <v>0.8172944189953012</v>
      </c>
      <c r="U8" s="103">
        <f>INDEX(LINEST('Gas Baseline'!$E$14:$E$69,HDD!V$138:V$193,TRUE,TRUE),2,2)</f>
        <v>0.85264340422308471</v>
      </c>
      <c r="V8" s="103">
        <f>INDEX(LINEST('Gas Baseline'!$E$14:$E$69,HDD!W$138:W$193,TRUE,TRUE),2,2)</f>
        <v>0.8909448882030726</v>
      </c>
      <c r="W8" s="103">
        <f>INDEX(LINEST('Gas Baseline'!$E$14:$E$69,HDD!X$138:X$193,TRUE,TRUE),2,2)</f>
        <v>0.93237710932427487</v>
      </c>
      <c r="X8" s="103">
        <f>INDEX(LINEST('Gas Baseline'!$E$14:$E$69,HDD!Y$138:Y$193,TRUE,TRUE),2,2)</f>
        <v>0.9765409215992058</v>
      </c>
      <c r="Y8" s="103">
        <f>INDEX(LINEST('Gas Baseline'!$E$14:$E$69,HDD!Z$138:Z$193,TRUE,TRUE),2,2)</f>
        <v>1.0233704550998424</v>
      </c>
      <c r="Z8" s="103">
        <f>INDEX(LINEST('Gas Baseline'!$E$14:$E$69,HDD!AA$138:AA$193,TRUE,TRUE),2,2)</f>
        <v>1.0722483469453135</v>
      </c>
      <c r="AA8" s="103">
        <f>INDEX(LINEST('Gas Baseline'!$E$14:$E$69,HDD!AB$138:AB$193,TRUE,TRUE),2,2)</f>
        <v>1.1227749612747118</v>
      </c>
      <c r="AB8" s="103">
        <f>INDEX(LINEST('Gas Baseline'!$E$14:$E$69,HDD!AC$138:AC$193,TRUE,TRUE),2,2)</f>
        <v>1.1747129646232941</v>
      </c>
      <c r="AC8" s="103">
        <f>INDEX(LINEST('Gas Baseline'!$E$14:$E$69,HDD!AD$138:AD$193,TRUE,TRUE),2,2)</f>
        <v>1.2277891323360415</v>
      </c>
      <c r="AD8" s="103">
        <f>INDEX(LINEST('Gas Baseline'!$E$14:$E$69,HDD!AE$138:AE$193,TRUE,TRUE),2,2)</f>
        <v>1.2818464926700728</v>
      </c>
      <c r="AE8" s="103">
        <f>INDEX(LINEST('Gas Baseline'!$E$14:$E$69,HDD!AF$138:AF$193,TRUE,TRUE),2,2)</f>
        <v>1.3362245851961603</v>
      </c>
      <c r="AF8" s="103">
        <f>INDEX(LINEST('Gas Baseline'!$E$14:$E$69,HDD!AG$138:AG$193,TRUE,TRUE),2,2)</f>
        <v>1.3911901567589195</v>
      </c>
      <c r="AG8" s="103">
        <f>INDEX(LINEST('Gas Baseline'!$E$14:$E$69,HDD!AH$138:AH$193,TRUE,TRUE),2,2)</f>
        <v>1.4459484205857942</v>
      </c>
      <c r="AH8" s="103">
        <f>INDEX(LINEST('Gas Baseline'!$E$14:$E$69,HDD!AI$138:AI$193,TRUE,TRUE),2,2)</f>
        <v>1.5010440617328873</v>
      </c>
    </row>
    <row r="9" spans="1:34" ht="15.75" x14ac:dyDescent="0.25">
      <c r="A9" s="117" t="s">
        <v>57</v>
      </c>
      <c r="B9" s="108">
        <f>INDEX(LINEST('Gas Baseline'!$E$14:$E$69,HDD!C$138:C$193,TRUE,TRUE),4,2)</f>
        <v>54</v>
      </c>
      <c r="C9" s="108">
        <f>INDEX(LINEST('Gas Baseline'!$E$14:$E$69,HDD!D$138:D$193,TRUE,TRUE),4,2)</f>
        <v>54</v>
      </c>
      <c r="D9" s="108">
        <f>INDEX(LINEST('Gas Baseline'!$E$14:$E$69,HDD!E$138:E$193,TRUE,TRUE),4,2)</f>
        <v>54</v>
      </c>
      <c r="E9" s="108">
        <f>INDEX(LINEST('Gas Baseline'!$E$14:$E$69,HDD!F$138:F$193,TRUE,TRUE),4,2)</f>
        <v>54</v>
      </c>
      <c r="F9" s="108">
        <f>INDEX(LINEST('Gas Baseline'!$E$14:$E$69,HDD!G$138:G$193,TRUE,TRUE),4,2)</f>
        <v>54</v>
      </c>
      <c r="G9" s="108">
        <f>INDEX(LINEST('Gas Baseline'!$E$14:$E$69,HDD!H$138:H$193,TRUE,TRUE),4,2)</f>
        <v>54</v>
      </c>
      <c r="H9" s="108">
        <f>INDEX(LINEST('Gas Baseline'!$E$14:$E$69,HDD!I$138:I$193,TRUE,TRUE),4,2)</f>
        <v>54</v>
      </c>
      <c r="I9" s="108">
        <f>INDEX(LINEST('Gas Baseline'!$E$14:$E$69,HDD!J$138:J$193,TRUE,TRUE),4,2)</f>
        <v>54</v>
      </c>
      <c r="J9" s="108">
        <f>INDEX(LINEST('Gas Baseline'!$E$14:$E$69,HDD!K$138:K$193,TRUE,TRUE),4,2)</f>
        <v>54</v>
      </c>
      <c r="K9" s="108">
        <f>INDEX(LINEST('Gas Baseline'!$E$14:$E$69,HDD!L$138:L$193,TRUE,TRUE),4,2)</f>
        <v>54</v>
      </c>
      <c r="L9" s="108">
        <f>INDEX(LINEST('Gas Baseline'!$E$14:$E$69,HDD!M$138:M$193,TRUE,TRUE),4,2)</f>
        <v>54</v>
      </c>
      <c r="M9" s="108">
        <f>INDEX(LINEST('Gas Baseline'!$E$14:$E$69,HDD!N$138:N$193,TRUE,TRUE),4,2)</f>
        <v>54</v>
      </c>
      <c r="N9" s="108">
        <f>INDEX(LINEST('Gas Baseline'!$E$14:$E$69,HDD!O$138:O$193,TRUE,TRUE),4,2)</f>
        <v>54</v>
      </c>
      <c r="O9" s="180">
        <f>INDEX(LINEST('Gas Baseline'!$E$14:$E$69,HDD!P$138:P$193,TRUE,TRUE),4,2)</f>
        <v>54</v>
      </c>
      <c r="P9" s="108">
        <f>INDEX(LINEST('Gas Baseline'!$E$14:$E$69,HDD!Q$138:Q$193,TRUE,TRUE),4,2)</f>
        <v>54</v>
      </c>
      <c r="Q9" s="108">
        <f>INDEX(LINEST('Gas Baseline'!$E$14:$E$69,HDD!R$138:R$193,TRUE,TRUE),4,2)</f>
        <v>54</v>
      </c>
      <c r="R9" s="108">
        <f>INDEX(LINEST('Gas Baseline'!$E$14:$E$69,HDD!S$138:S$193,TRUE,TRUE),4,2)</f>
        <v>54</v>
      </c>
      <c r="S9" s="108">
        <f>INDEX(LINEST('Gas Baseline'!$E$14:$E$69,HDD!T$138:T$193,TRUE,TRUE),4,2)</f>
        <v>54</v>
      </c>
      <c r="T9" s="108">
        <f>INDEX(LINEST('Gas Baseline'!$E$14:$E$69,HDD!U$138:U$193,TRUE,TRUE),4,2)</f>
        <v>54</v>
      </c>
      <c r="U9" s="108">
        <f>INDEX(LINEST('Gas Baseline'!$E$14:$E$69,HDD!V$138:V$193,TRUE,TRUE),4,2)</f>
        <v>54</v>
      </c>
      <c r="V9" s="108">
        <f>INDEX(LINEST('Gas Baseline'!$E$14:$E$69,HDD!W$138:W$193,TRUE,TRUE),4,2)</f>
        <v>54</v>
      </c>
      <c r="W9" s="108">
        <f>INDEX(LINEST('Gas Baseline'!$E$14:$E$69,HDD!X$138:X$193,TRUE,TRUE),4,2)</f>
        <v>54</v>
      </c>
      <c r="X9" s="108">
        <f>INDEX(LINEST('Gas Baseline'!$E$14:$E$69,HDD!Y$138:Y$193,TRUE,TRUE),4,2)</f>
        <v>54</v>
      </c>
      <c r="Y9" s="108">
        <f>INDEX(LINEST('Gas Baseline'!$E$14:$E$69,HDD!Z$138:Z$193,TRUE,TRUE),4,2)</f>
        <v>54</v>
      </c>
      <c r="Z9" s="108">
        <f>INDEX(LINEST('Gas Baseline'!$E$14:$E$69,HDD!AA$138:AA$193,TRUE,TRUE),4,2)</f>
        <v>54</v>
      </c>
      <c r="AA9" s="108">
        <f>INDEX(LINEST('Gas Baseline'!$E$14:$E$69,HDD!AB$138:AB$193,TRUE,TRUE),4,2)</f>
        <v>54</v>
      </c>
      <c r="AB9" s="108">
        <f>INDEX(LINEST('Gas Baseline'!$E$14:$E$69,HDD!AC$138:AC$193,TRUE,TRUE),4,2)</f>
        <v>54</v>
      </c>
      <c r="AC9" s="108">
        <f>INDEX(LINEST('Gas Baseline'!$E$14:$E$69,HDD!AD$138:AD$193,TRUE,TRUE),4,2)</f>
        <v>54</v>
      </c>
      <c r="AD9" s="108">
        <f>INDEX(LINEST('Gas Baseline'!$E$14:$E$69,HDD!AE$138:AE$193,TRUE,TRUE),4,2)</f>
        <v>54</v>
      </c>
      <c r="AE9" s="108">
        <f>INDEX(LINEST('Gas Baseline'!$E$14:$E$69,HDD!AF$138:AF$193,TRUE,TRUE),4,2)</f>
        <v>54</v>
      </c>
      <c r="AF9" s="108">
        <f>INDEX(LINEST('Gas Baseline'!$E$14:$E$69,HDD!AG$138:AG$193,TRUE,TRUE),4,2)</f>
        <v>54</v>
      </c>
      <c r="AG9" s="108">
        <f>INDEX(LINEST('Gas Baseline'!$E$14:$E$69,HDD!AH$138:AH$193,TRUE,TRUE),4,2)</f>
        <v>54</v>
      </c>
      <c r="AH9" s="108">
        <f>INDEX(LINEST('Gas Baseline'!$E$14:$E$69,HDD!AI$138:AI$193,TRUE,TRUE),4,2)</f>
        <v>54</v>
      </c>
    </row>
    <row r="10" spans="1:34" ht="15.75" x14ac:dyDescent="0.25">
      <c r="A10" s="117" t="s">
        <v>58</v>
      </c>
      <c r="B10" s="104">
        <f>_xlfn.T.INV.2T(0.05,+B9)*B8+B7</f>
        <v>6.1295320152791941</v>
      </c>
      <c r="C10" s="104">
        <f t="shared" ref="C10:AH10" si="0">_xlfn.T.INV.2T(0.05,+C9)*C8+C7</f>
        <v>5.6013080654238694</v>
      </c>
      <c r="D10" s="104">
        <f t="shared" si="0"/>
        <v>5.0893210422036521</v>
      </c>
      <c r="E10" s="104">
        <f t="shared" si="0"/>
        <v>4.5956659085719282</v>
      </c>
      <c r="F10" s="104">
        <f t="shared" si="0"/>
        <v>4.1169036263775443</v>
      </c>
      <c r="G10" s="104">
        <f t="shared" si="0"/>
        <v>3.6533111488873899</v>
      </c>
      <c r="H10" s="104">
        <f t="shared" si="0"/>
        <v>3.2057514670881684</v>
      </c>
      <c r="I10" s="103">
        <f t="shared" si="0"/>
        <v>2.7749063668695522</v>
      </c>
      <c r="J10" s="103">
        <f t="shared" si="0"/>
        <v>2.3622216173055435</v>
      </c>
      <c r="K10" s="103">
        <f t="shared" si="0"/>
        <v>1.9636748682329952</v>
      </c>
      <c r="L10" s="103">
        <f t="shared" si="0"/>
        <v>1.577719169126472</v>
      </c>
      <c r="M10" s="103">
        <f t="shared" si="0"/>
        <v>1.206034080722769</v>
      </c>
      <c r="N10" s="103">
        <f t="shared" si="0"/>
        <v>0.84495135541059141</v>
      </c>
      <c r="O10" s="101">
        <f t="shared" si="0"/>
        <v>0.49757460885468374</v>
      </c>
      <c r="P10" s="103">
        <f t="shared" si="0"/>
        <v>0.15947224199035048</v>
      </c>
      <c r="Q10" s="103">
        <f t="shared" si="0"/>
        <v>-0.16767592624668803</v>
      </c>
      <c r="R10" s="104">
        <f t="shared" si="0"/>
        <v>-0.49221590198295218</v>
      </c>
      <c r="S10" s="104">
        <f t="shared" si="0"/>
        <v>-0.81293505588350357</v>
      </c>
      <c r="T10" s="104">
        <f t="shared" si="0"/>
        <v>-1.13245075378074</v>
      </c>
      <c r="U10" s="104">
        <f t="shared" si="0"/>
        <v>-1.456350584117911</v>
      </c>
      <c r="V10" s="104">
        <f t="shared" si="0"/>
        <v>-1.7802178487360865</v>
      </c>
      <c r="W10" s="104">
        <f t="shared" si="0"/>
        <v>-2.1036949628199215</v>
      </c>
      <c r="X10" s="104">
        <f t="shared" si="0"/>
        <v>-2.4319466438397868</v>
      </c>
      <c r="Y10" s="104">
        <f t="shared" si="0"/>
        <v>-2.7694844499473001</v>
      </c>
      <c r="Z10" s="104">
        <f t="shared" si="0"/>
        <v>-3.1167502182385158</v>
      </c>
      <c r="AA10" s="104">
        <f t="shared" si="0"/>
        <v>-3.4798299148031733</v>
      </c>
      <c r="AB10" s="104">
        <f t="shared" si="0"/>
        <v>-3.8571559566907774</v>
      </c>
      <c r="AC10" s="104">
        <f t="shared" si="0"/>
        <v>-4.2487407604653811</v>
      </c>
      <c r="AD10" s="104">
        <f t="shared" si="0"/>
        <v>-4.6584058758297706</v>
      </c>
      <c r="AE10" s="104">
        <f t="shared" si="0"/>
        <v>-5.0910336131885376</v>
      </c>
      <c r="AF10" s="104">
        <f t="shared" si="0"/>
        <v>-5.5443242877643772</v>
      </c>
      <c r="AG10" s="104">
        <f t="shared" si="0"/>
        <v>-6.0250629940889944</v>
      </c>
      <c r="AH10" s="104">
        <f t="shared" si="0"/>
        <v>-6.5354491169392199</v>
      </c>
    </row>
    <row r="11" spans="1:34" ht="15.75" x14ac:dyDescent="0.25">
      <c r="A11" s="117" t="s">
        <v>59</v>
      </c>
      <c r="B11" s="104">
        <f>_xlfn.T.INV.2T(0.05,+B9)*-B8+B7</f>
        <v>1.7468723954703322</v>
      </c>
      <c r="C11" s="104">
        <f t="shared" ref="C11:AH11" si="1">_xlfn.T.INV.2T(0.05,+C9)*-C8+C7</f>
        <v>1.433738506732726</v>
      </c>
      <c r="D11" s="104">
        <f t="shared" si="1"/>
        <v>1.1276076754778346</v>
      </c>
      <c r="E11" s="104">
        <f t="shared" si="1"/>
        <v>0.82948410185926069</v>
      </c>
      <c r="F11" s="104">
        <f t="shared" si="1"/>
        <v>0.53410236606635819</v>
      </c>
      <c r="G11" s="104">
        <f t="shared" si="1"/>
        <v>0.23816083030600055</v>
      </c>
      <c r="H11" s="104">
        <f t="shared" si="1"/>
        <v>-5.9482063720574851E-2</v>
      </c>
      <c r="I11" s="103">
        <f t="shared" si="1"/>
        <v>-0.35782745739569788</v>
      </c>
      <c r="J11" s="103">
        <f t="shared" si="1"/>
        <v>-0.66067792148992743</v>
      </c>
      <c r="K11" s="103">
        <f t="shared" si="1"/>
        <v>-0.97404283625916155</v>
      </c>
      <c r="L11" s="103">
        <f t="shared" si="1"/>
        <v>-1.298788285733683</v>
      </c>
      <c r="M11" s="103">
        <f t="shared" si="1"/>
        <v>-1.6360734337831311</v>
      </c>
      <c r="N11" s="103">
        <f t="shared" si="1"/>
        <v>-1.9885166656962683</v>
      </c>
      <c r="O11" s="101">
        <f t="shared" si="1"/>
        <v>-2.3524602541457003</v>
      </c>
      <c r="P11" s="103">
        <f t="shared" si="1"/>
        <v>-2.7318839934395349</v>
      </c>
      <c r="Q11" s="103">
        <f t="shared" si="1"/>
        <v>-3.1245877890481308</v>
      </c>
      <c r="R11" s="104">
        <f t="shared" si="1"/>
        <v>-3.5365217483491413</v>
      </c>
      <c r="S11" s="104">
        <f t="shared" si="1"/>
        <v>-3.9643218063204628</v>
      </c>
      <c r="T11" s="104">
        <f t="shared" si="1"/>
        <v>-4.4096040597714836</v>
      </c>
      <c r="U11" s="104">
        <f t="shared" si="1"/>
        <v>-4.8752447867919519</v>
      </c>
      <c r="V11" s="104">
        <f t="shared" si="1"/>
        <v>-5.3526917552868163</v>
      </c>
      <c r="W11" s="104">
        <f t="shared" si="1"/>
        <v>-5.8423020733497042</v>
      </c>
      <c r="X11" s="104">
        <f t="shared" si="1"/>
        <v>-6.3476399794044376</v>
      </c>
      <c r="Y11" s="104">
        <f t="shared" si="1"/>
        <v>-6.8729529090938213</v>
      </c>
      <c r="Z11" s="104">
        <f t="shared" si="1"/>
        <v>-7.4162072234075991</v>
      </c>
      <c r="AA11" s="104">
        <f t="shared" si="1"/>
        <v>-7.9818864451148093</v>
      </c>
      <c r="AB11" s="104">
        <f t="shared" si="1"/>
        <v>-8.5674713413692434</v>
      </c>
      <c r="AC11" s="104">
        <f t="shared" si="1"/>
        <v>-9.1718787638312129</v>
      </c>
      <c r="AD11" s="104">
        <f t="shared" si="1"/>
        <v>-9.7983008434112371</v>
      </c>
      <c r="AE11" s="104">
        <f t="shared" si="1"/>
        <v>-10.448971603643459</v>
      </c>
      <c r="AF11" s="104">
        <f t="shared" si="1"/>
        <v>-11.122660950198489</v>
      </c>
      <c r="AG11" s="104">
        <f t="shared" si="1"/>
        <v>-11.822967074530382</v>
      </c>
      <c r="AH11" s="104">
        <f t="shared" si="1"/>
        <v>-12.554273416991105</v>
      </c>
    </row>
    <row r="12" spans="1:34" ht="15.75" x14ac:dyDescent="0.25">
      <c r="A12" s="117" t="s">
        <v>60</v>
      </c>
      <c r="B12" s="108">
        <f>SUM(HDD!C$281:C$283)*B6 + COUNT(HDD!C$281:C$283)*B7</f>
        <v>36.230645054712866</v>
      </c>
      <c r="C12" s="108">
        <f>SUM(HDD!D$281:D$283)*C6 + COUNT(HDD!D$281:D$283)*C7</f>
        <v>36.671616241130209</v>
      </c>
      <c r="D12" s="108">
        <f>SUM(HDD!E$281:E$283)*D6 + COUNT(HDD!E$281:E$283)*D7</f>
        <v>37.226097598487051</v>
      </c>
      <c r="E12" s="108">
        <f>SUM(HDD!F$281:F$283)*E6 + COUNT(HDD!F$281:F$283)*E7</f>
        <v>37.8060662392149</v>
      </c>
      <c r="F12" s="108">
        <f>SUM(HDD!G$281:G$283)*F6 + COUNT(HDD!G$281:G$283)*F7</f>
        <v>38.490431839287858</v>
      </c>
      <c r="G12" s="108">
        <f>SUM(HDD!H$281:H$283)*G6 + COUNT(HDD!H$281:H$283)*G7</f>
        <v>39.223042316588604</v>
      </c>
      <c r="H12" s="108">
        <f>SUM(HDD!I$281:I$283)*H6 + COUNT(HDD!I$281:I$283)*H7</f>
        <v>39.949140404713702</v>
      </c>
      <c r="I12" s="108">
        <f>SUM(HDD!J$281:J$283)*I6 + COUNT(HDD!J$281:J$283)*I7</f>
        <v>40.650315772870179</v>
      </c>
      <c r="J12" s="108">
        <f>SUM(HDD!K$281:K$283)*J6 + COUNT(HDD!K$281:K$283)*J7</f>
        <v>41.351097388503632</v>
      </c>
      <c r="K12" s="108">
        <f>SUM(HDD!L$281:L$283)*K6 + COUNT(HDD!L$281:L$283)*K7</f>
        <v>42.010487384542884</v>
      </c>
      <c r="L12" s="108">
        <f>SUM(HDD!M$281:M$283)*L6 + COUNT(HDD!M$281:M$283)*L7</f>
        <v>42.657987029563827</v>
      </c>
      <c r="M12" s="108">
        <f>SUM(HDD!N$281:N$283)*M6 + COUNT(HDD!N$281:N$283)*M7</f>
        <v>43.266264170071217</v>
      </c>
      <c r="N12" s="108">
        <f>SUM(HDD!O$281:O$283)*N6 + COUNT(HDD!O$281:O$283)*N7</f>
        <v>43.872903909688652</v>
      </c>
      <c r="O12" s="180">
        <f>SUM(HDD!P$281:P$283)*O6 + COUNT(HDD!P$281:P$283)*O7</f>
        <v>44.50984940484642</v>
      </c>
      <c r="P12" s="108">
        <f>SUM(HDD!Q$281:Q$283)*P6 + COUNT(HDD!Q$281:Q$283)*P7</f>
        <v>45.143475687931712</v>
      </c>
      <c r="Q12" s="108">
        <f>SUM(HDD!R$281:R$283)*Q6 + COUNT(HDD!R$281:R$283)*Q7</f>
        <v>45.82229480392192</v>
      </c>
      <c r="R12" s="108">
        <f>SUM(HDD!S$281:S$283)*R6 + COUNT(HDD!S$281:S$283)*R7</f>
        <v>46.516417915537879</v>
      </c>
      <c r="S12" s="108">
        <f>SUM(HDD!T$281:T$283)*S6 + COUNT(HDD!T$281:T$283)*S7</f>
        <v>47.1992264366135</v>
      </c>
      <c r="T12" s="108">
        <f>SUM(HDD!U$281:U$283)*T6 + COUNT(HDD!U$281:U$283)*T7</f>
        <v>47.879770112372668</v>
      </c>
      <c r="U12" s="108">
        <f>SUM(HDD!V$281:V$283)*U6 + COUNT(HDD!V$281:V$283)*U7</f>
        <v>48.58012302180839</v>
      </c>
      <c r="V12" s="108">
        <f>SUM(HDD!W$281:W$283)*V6 + COUNT(HDD!W$281:W$283)*V7</f>
        <v>49.314447424322886</v>
      </c>
      <c r="W12" s="108">
        <f>SUM(HDD!X$281:X$283)*W6 + COUNT(HDD!X$281:X$283)*W7</f>
        <v>50.051660600689551</v>
      </c>
      <c r="X12" s="108">
        <f>SUM(HDD!Y$281:Y$283)*X6 + COUNT(HDD!Y$281:Y$283)*X7</f>
        <v>50.76628467901795</v>
      </c>
      <c r="Y12" s="108">
        <f>SUM(HDD!Z$281:Z$283)*Y6 + COUNT(HDD!Z$281:Z$283)*Y7</f>
        <v>51.423115496333182</v>
      </c>
      <c r="Z12" s="108">
        <f>SUM(HDD!AA$281:AA$283)*Z6 + COUNT(HDD!AA$281:AA$283)*Z7</f>
        <v>52.047631685599363</v>
      </c>
      <c r="AA12" s="108">
        <f>SUM(HDD!AB$281:AB$283)*AA6 + COUNT(HDD!AB$281:AB$283)*AA7</f>
        <v>52.61990547446797</v>
      </c>
      <c r="AB12" s="108">
        <f>SUM(HDD!AC$281:AC$283)*AB6 + COUNT(HDD!AC$281:AC$283)*AB7</f>
        <v>53.163965329333813</v>
      </c>
      <c r="AC12" s="108">
        <f>SUM(HDD!AD$281:AD$283)*AC6 + COUNT(HDD!AD$281:AD$283)*AC7</f>
        <v>53.668380519432198</v>
      </c>
      <c r="AD12" s="108">
        <f>SUM(HDD!AE$281:AE$283)*AD6 + COUNT(HDD!AE$281:AE$283)*AD7</f>
        <v>54.161051788629848</v>
      </c>
      <c r="AE12" s="108">
        <f>SUM(HDD!AF$281:AF$283)*AE6 + COUNT(HDD!AF$281:AF$283)*AE7</f>
        <v>54.616650799259801</v>
      </c>
      <c r="AF12" s="108">
        <f>SUM(HDD!AG$281:AG$283)*AF6 + COUNT(HDD!AG$281:AG$283)*AF7</f>
        <v>55.04382689002324</v>
      </c>
      <c r="AG12" s="108">
        <f>SUM(HDD!AH$281:AH$283)*AG6 + COUNT(HDD!AH$281:AH$283)*AG7</f>
        <v>55.440730366658435</v>
      </c>
      <c r="AH12" s="108">
        <f>SUM(HDD!AI$281:AI$283)*AH6 + COUNT(HDD!AI$281:AI$283)*AH7</f>
        <v>55.800029084067106</v>
      </c>
    </row>
    <row r="13" spans="1:34" ht="15.75" x14ac:dyDescent="0.25">
      <c r="A13" s="117" t="s">
        <v>61</v>
      </c>
      <c r="B13" s="108">
        <f>SUM(HDD!C$284:C$286)*B6 + COUNT(HDD!C$284:C$286)*B7</f>
        <v>55.364961155206764</v>
      </c>
      <c r="C13" s="108">
        <f>SUM(HDD!D$284:D$286)*C6 + COUNT(HDD!D$284:D$286)*C7</f>
        <v>57.61248076952505</v>
      </c>
      <c r="D13" s="108">
        <f>SUM(HDD!E$284:E$286)*D6 + COUNT(HDD!E$284:E$286)*D7</f>
        <v>59.893222622362345</v>
      </c>
      <c r="E13" s="108">
        <f>SUM(HDD!F$284:F$286)*E6 + COUNT(HDD!F$284:F$286)*E7</f>
        <v>62.16934612681915</v>
      </c>
      <c r="F13" s="108">
        <f>SUM(HDD!G$284:G$286)*F6 + COUNT(HDD!G$284:G$286)*F7</f>
        <v>64.360070000246225</v>
      </c>
      <c r="G13" s="108">
        <f>SUM(HDD!H$284:H$286)*G6 + COUNT(HDD!H$284:H$286)*G7</f>
        <v>66.422968947323056</v>
      </c>
      <c r="H13" s="108">
        <f>SUM(HDD!I$284:I$286)*H6 + COUNT(HDD!I$284:I$286)*H7</f>
        <v>68.336162163734457</v>
      </c>
      <c r="I13" s="108">
        <f>SUM(HDD!J$284:J$286)*I6 + COUNT(HDD!J$284:J$286)*I7</f>
        <v>70.130918375922249</v>
      </c>
      <c r="J13" s="108">
        <f>SUM(HDD!K$284:K$286)*J6 + COUNT(HDD!K$284:K$286)*J7</f>
        <v>71.788909786656035</v>
      </c>
      <c r="K13" s="108">
        <f>SUM(HDD!L$284:L$286)*K6 + COUNT(HDD!L$284:L$286)*K7</f>
        <v>73.3008913790581</v>
      </c>
      <c r="L13" s="108">
        <f>SUM(HDD!M$284:M$286)*L6 + COUNT(HDD!M$284:M$286)*L7</f>
        <v>74.722827890166002</v>
      </c>
      <c r="M13" s="108">
        <f>SUM(HDD!N$284:N$286)*M6 + COUNT(HDD!N$284:N$286)*M7</f>
        <v>75.98785470341187</v>
      </c>
      <c r="N13" s="108">
        <f>SUM(HDD!O$284:O$286)*N6 + COUNT(HDD!O$284:O$286)*N7</f>
        <v>77.172944946246645</v>
      </c>
      <c r="O13" s="180">
        <f>SUM(HDD!P$284:P$286)*O6 + COUNT(HDD!P$284:P$286)*O7</f>
        <v>78.235719908405088</v>
      </c>
      <c r="P13" s="108">
        <f>SUM(HDD!Q$284:Q$286)*P6 + COUNT(HDD!Q$284:Q$286)*P7</f>
        <v>79.198408010349979</v>
      </c>
      <c r="Q13" s="108">
        <f>SUM(HDD!R$284:R$286)*Q6 + COUNT(HDD!R$284:R$286)*Q7</f>
        <v>80.063935999869699</v>
      </c>
      <c r="R13" s="108">
        <f>SUM(HDD!S$284:S$286)*R6 + COUNT(HDD!S$284:S$286)*R7</f>
        <v>80.826297027704356</v>
      </c>
      <c r="S13" s="108">
        <f>SUM(HDD!T$284:T$286)*S6 + COUNT(HDD!T$284:T$286)*S7</f>
        <v>81.495048548229192</v>
      </c>
      <c r="T13" s="108">
        <f>SUM(HDD!U$284:U$286)*T6 + COUNT(HDD!U$284:U$286)*T7</f>
        <v>82.088342906377264</v>
      </c>
      <c r="U13" s="108">
        <f>SUM(HDD!V$284:V$286)*U6 + COUNT(HDD!V$284:V$286)*U7</f>
        <v>82.593974769566401</v>
      </c>
      <c r="V13" s="108">
        <f>SUM(HDD!W$284:W$286)*V6 + COUNT(HDD!W$284:W$286)*V7</f>
        <v>83.054131413810126</v>
      </c>
      <c r="W13" s="108">
        <f>SUM(HDD!X$284:X$286)*W6 + COUNT(HDD!X$284:X$286)*W7</f>
        <v>83.439233834268094</v>
      </c>
      <c r="X13" s="108">
        <f>SUM(HDD!Y$284:Y$286)*X6 + COUNT(HDD!Y$284:Y$286)*X7</f>
        <v>83.754512661567261</v>
      </c>
      <c r="Y13" s="108">
        <f>SUM(HDD!Z$284:Z$286)*Y6 + COUNT(HDD!Z$284:Z$286)*Y7</f>
        <v>84.014927136711606</v>
      </c>
      <c r="Z13" s="108">
        <f>SUM(HDD!AA$284:AA$286)*Z6 + COUNT(HDD!AA$284:AA$286)*Z7</f>
        <v>84.213261393552855</v>
      </c>
      <c r="AA13" s="108">
        <f>SUM(HDD!AB$284:AB$286)*AA6 + COUNT(HDD!AB$284:AB$286)*AA7</f>
        <v>84.363075856404663</v>
      </c>
      <c r="AB13" s="108">
        <f>SUM(HDD!AC$284:AC$286)*AB6 + COUNT(HDD!AC$284:AC$286)*AB7</f>
        <v>84.466162099543737</v>
      </c>
      <c r="AC13" s="108">
        <f>SUM(HDD!AD$284:AD$286)*AC6 + COUNT(HDD!AD$284:AD$286)*AC7</f>
        <v>84.529799123516057</v>
      </c>
      <c r="AD13" s="108">
        <f>SUM(HDD!AE$284:AE$286)*AD6 + COUNT(HDD!AE$284:AE$286)*AD7</f>
        <v>84.56334174356428</v>
      </c>
      <c r="AE13" s="108">
        <f>SUM(HDD!AF$284:AF$286)*AE6 + COUNT(HDD!AF$284:AF$286)*AE7</f>
        <v>84.569599978850434</v>
      </c>
      <c r="AF13" s="108">
        <f>SUM(HDD!AG$284:AG$286)*AF6 + COUNT(HDD!AG$284:AG$286)*AF7</f>
        <v>84.557466316058665</v>
      </c>
      <c r="AG13" s="108">
        <f>SUM(HDD!AH$284:AH$286)*AG6 + COUNT(HDD!AH$284:AH$286)*AG7</f>
        <v>84.529565398117455</v>
      </c>
      <c r="AH13" s="108">
        <f>SUM(HDD!AI$284:AI$286)*AH6 + COUNT(HDD!AI$284:AI$286)*AH7</f>
        <v>84.490730137734388</v>
      </c>
    </row>
    <row r="14" spans="1:34" ht="15.75" x14ac:dyDescent="0.25">
      <c r="A14" s="117" t="s">
        <v>62</v>
      </c>
      <c r="B14" s="108">
        <f>B13+B12</f>
        <v>91.595606209919623</v>
      </c>
      <c r="C14" s="108">
        <f t="shared" ref="C14:AH14" si="2">C13+C12</f>
        <v>94.284097010655259</v>
      </c>
      <c r="D14" s="108">
        <f t="shared" si="2"/>
        <v>97.119320220849403</v>
      </c>
      <c r="E14" s="108">
        <f t="shared" si="2"/>
        <v>99.97541236603405</v>
      </c>
      <c r="F14" s="108">
        <f t="shared" si="2"/>
        <v>102.85050183953408</v>
      </c>
      <c r="G14" s="108">
        <f t="shared" si="2"/>
        <v>105.64601126391166</v>
      </c>
      <c r="H14" s="108">
        <f t="shared" si="2"/>
        <v>108.28530256844816</v>
      </c>
      <c r="I14" s="108">
        <f t="shared" si="2"/>
        <v>110.78123414879244</v>
      </c>
      <c r="J14" s="108">
        <f t="shared" si="2"/>
        <v>113.14000717515967</v>
      </c>
      <c r="K14" s="108">
        <f t="shared" si="2"/>
        <v>115.31137876360098</v>
      </c>
      <c r="L14" s="108">
        <f t="shared" si="2"/>
        <v>117.38081491972983</v>
      </c>
      <c r="M14" s="108">
        <f t="shared" si="2"/>
        <v>119.25411887348309</v>
      </c>
      <c r="N14" s="108">
        <f t="shared" si="2"/>
        <v>121.0458488559353</v>
      </c>
      <c r="O14" s="180">
        <f t="shared" si="2"/>
        <v>122.74556931325151</v>
      </c>
      <c r="P14" s="108">
        <f t="shared" si="2"/>
        <v>124.34188369828169</v>
      </c>
      <c r="Q14" s="108">
        <f t="shared" si="2"/>
        <v>125.88623080379162</v>
      </c>
      <c r="R14" s="108">
        <f t="shared" si="2"/>
        <v>127.34271494324224</v>
      </c>
      <c r="S14" s="108">
        <f t="shared" si="2"/>
        <v>128.69427498484271</v>
      </c>
      <c r="T14" s="108">
        <f t="shared" si="2"/>
        <v>129.96811301874993</v>
      </c>
      <c r="U14" s="108">
        <f t="shared" si="2"/>
        <v>131.17409779137478</v>
      </c>
      <c r="V14" s="108">
        <f t="shared" si="2"/>
        <v>132.368578838133</v>
      </c>
      <c r="W14" s="108">
        <f t="shared" si="2"/>
        <v>133.49089443495765</v>
      </c>
      <c r="X14" s="108">
        <f t="shared" si="2"/>
        <v>134.5207973405852</v>
      </c>
      <c r="Y14" s="108">
        <f t="shared" si="2"/>
        <v>135.4380426330448</v>
      </c>
      <c r="Z14" s="108">
        <f t="shared" si="2"/>
        <v>136.26089307915223</v>
      </c>
      <c r="AA14" s="108">
        <f t="shared" si="2"/>
        <v>136.98298133087263</v>
      </c>
      <c r="AB14" s="108">
        <f t="shared" si="2"/>
        <v>137.63012742887756</v>
      </c>
      <c r="AC14" s="108">
        <f t="shared" si="2"/>
        <v>138.19817964294825</v>
      </c>
      <c r="AD14" s="108">
        <f t="shared" si="2"/>
        <v>138.72439353219414</v>
      </c>
      <c r="AE14" s="108">
        <f t="shared" si="2"/>
        <v>139.18625077811024</v>
      </c>
      <c r="AF14" s="108">
        <f t="shared" si="2"/>
        <v>139.60129320608189</v>
      </c>
      <c r="AG14" s="108">
        <f t="shared" si="2"/>
        <v>139.9702957647759</v>
      </c>
      <c r="AH14" s="108">
        <f t="shared" si="2"/>
        <v>140.29075922180149</v>
      </c>
    </row>
    <row r="15" spans="1:34" ht="15.75" x14ac:dyDescent="0.25">
      <c r="A15" s="117" t="s">
        <v>63</v>
      </c>
      <c r="B15" s="103">
        <f>B12*kwh_per_therm/SUM(kwh!$G$6:$G$8)</f>
        <v>2.041766425142137</v>
      </c>
      <c r="C15" s="103">
        <f>C12*kwh_per_therm/SUM(kwh!$G$6:$G$8)</f>
        <v>2.0666172154474811</v>
      </c>
      <c r="D15" s="103">
        <f>D12*kwh_per_therm/SUM(kwh!$G$6:$G$8)</f>
        <v>2.0978648351657831</v>
      </c>
      <c r="E15" s="103">
        <f>E12*kwh_per_therm/SUM(kwh!$G$6:$G$8)</f>
        <v>2.1305487825944094</v>
      </c>
      <c r="F15" s="103">
        <f>F12*kwh_per_therm/SUM(kwh!$G$6:$G$8)</f>
        <v>2.1691159873085706</v>
      </c>
      <c r="G15" s="103">
        <f>G12*kwh_per_therm/SUM(kwh!$G$6:$G$8)</f>
        <v>2.2104020166630334</v>
      </c>
      <c r="H15" s="103">
        <f>H12*kwh_per_therm/SUM(kwh!$G$6:$G$8)</f>
        <v>2.251321042406432</v>
      </c>
      <c r="I15" s="103">
        <f>I12*kwh_per_therm/SUM(kwh!$G$6:$G$8)</f>
        <v>2.2908355562296503</v>
      </c>
      <c r="J15" s="103">
        <f>J12*kwh_per_therm/SUM(kwh!$G$6:$G$8)</f>
        <v>2.3303278802552509</v>
      </c>
      <c r="K15" s="103">
        <f>K12*kwh_per_therm/SUM(kwh!$G$6:$G$8)</f>
        <v>2.3674875927846428</v>
      </c>
      <c r="L15" s="103">
        <f>L12*kwh_per_therm/SUM(kwh!$G$6:$G$8)</f>
        <v>2.4039772283817666</v>
      </c>
      <c r="M15" s="103">
        <f>M12*kwh_per_therm/SUM(kwh!$G$6:$G$8)</f>
        <v>2.4382564922699457</v>
      </c>
      <c r="N15" s="103">
        <f>N12*kwh_per_therm/SUM(kwh!$G$6:$G$8)</f>
        <v>2.4724434809541762</v>
      </c>
      <c r="O15" s="101">
        <f>O12*kwh_per_therm/SUM(kwh!$G$6:$G$8)</f>
        <v>2.508338340808169</v>
      </c>
      <c r="P15" s="103">
        <f>P12*kwh_per_therm/SUM(kwh!$G$6:$G$8)</f>
        <v>2.5440461475264176</v>
      </c>
      <c r="Q15" s="103">
        <f>Q12*kwh_per_therm/SUM(kwh!$G$6:$G$8)</f>
        <v>2.5823007819023842</v>
      </c>
      <c r="R15" s="103">
        <f>R12*kwh_per_therm/SUM(kwh!$G$6:$G$8)</f>
        <v>2.621417868061696</v>
      </c>
      <c r="S15" s="103">
        <f>S12*kwh_per_therm/SUM(kwh!$G$6:$G$8)</f>
        <v>2.6598973240865016</v>
      </c>
      <c r="T15" s="103">
        <f>T12*kwh_per_therm/SUM(kwh!$G$6:$G$8)</f>
        <v>2.6982491454771931</v>
      </c>
      <c r="U15" s="103">
        <f>U12*kwh_per_therm/SUM(kwh!$G$6:$G$8)</f>
        <v>2.7377173099020067</v>
      </c>
      <c r="V15" s="103">
        <f>V12*kwh_per_therm/SUM(kwh!$G$6:$G$8)</f>
        <v>2.7790999269642338</v>
      </c>
      <c r="W15" s="103">
        <f>W12*kwh_per_therm/SUM(kwh!$G$6:$G$8)</f>
        <v>2.8206453399538391</v>
      </c>
      <c r="X15" s="103">
        <f>X12*kwh_per_therm/SUM(kwh!$G$6:$G$8)</f>
        <v>2.8609177515414785</v>
      </c>
      <c r="Y15" s="103">
        <f>Y12*kwh_per_therm/SUM(kwh!$G$6:$G$8)</f>
        <v>2.897933242371622</v>
      </c>
      <c r="Z15" s="103">
        <f>Z12*kwh_per_therm/SUM(kwh!$G$6:$G$8)</f>
        <v>2.933127652663678</v>
      </c>
      <c r="AA15" s="103">
        <f>AA12*kwh_per_therm/SUM(kwh!$G$6:$G$8)</f>
        <v>2.9653779591745417</v>
      </c>
      <c r="AB15" s="103">
        <f>AB12*kwh_per_therm/SUM(kwh!$G$6:$G$8)</f>
        <v>2.9960382784499857</v>
      </c>
      <c r="AC15" s="103">
        <f>AC12*kwh_per_therm/SUM(kwh!$G$6:$G$8)</f>
        <v>3.0244644353102705</v>
      </c>
      <c r="AD15" s="103">
        <f>AD12*kwh_per_therm/SUM(kwh!$G$6:$G$8)</f>
        <v>3.0522287672607744</v>
      </c>
      <c r="AE15" s="103">
        <f>AE12*kwh_per_therm/SUM(kwh!$G$6:$G$8)</f>
        <v>3.0779039039255358</v>
      </c>
      <c r="AF15" s="103">
        <f>AF12*kwh_per_therm/SUM(kwh!$G$6:$G$8)</f>
        <v>3.1019772760233035</v>
      </c>
      <c r="AG15" s="103">
        <f>AG12*kwh_per_therm/SUM(kwh!$G$6:$G$8)</f>
        <v>3.1243446446249981</v>
      </c>
      <c r="AH15" s="103">
        <f>AH12*kwh_per_therm/SUM(kwh!$G$6:$G$8)</f>
        <v>3.1445928090364741</v>
      </c>
    </row>
    <row r="16" spans="1:34" ht="15.75" x14ac:dyDescent="0.25">
      <c r="A16" s="117" t="s">
        <v>64</v>
      </c>
      <c r="B16" s="103">
        <f>B13*kwh_per_therm/SUM(kwh!$G$9:$G$11)</f>
        <v>1.2767564719149271</v>
      </c>
      <c r="C16" s="103">
        <f>C13*kwh_per_therm/SUM(kwh!$G$9:$G$11)</f>
        <v>1.3285859169910708</v>
      </c>
      <c r="D16" s="103">
        <f>D13*kwh_per_therm/SUM(kwh!$G$9:$G$11)</f>
        <v>1.3811814911704525</v>
      </c>
      <c r="E16" s="103">
        <f>E13*kwh_per_therm/SUM(kwh!$G$9:$G$11)</f>
        <v>1.4336705628605104</v>
      </c>
      <c r="F16" s="103">
        <f>F13*kwh_per_therm/SUM(kwh!$G$9:$G$11)</f>
        <v>1.484190256638233</v>
      </c>
      <c r="G16" s="103">
        <f>G13*kwh_per_therm/SUM(kwh!$G$9:$G$11)</f>
        <v>1.5317622141837886</v>
      </c>
      <c r="H16" s="103">
        <f>H13*kwh_per_therm/SUM(kwh!$G$9:$G$11)</f>
        <v>1.5758818481564256</v>
      </c>
      <c r="I16" s="103">
        <f>I13*kwh_per_therm/SUM(kwh!$G$9:$G$11)</f>
        <v>1.61727023824301</v>
      </c>
      <c r="J16" s="103">
        <f>J13*kwh_per_therm/SUM(kwh!$G$9:$G$11)</f>
        <v>1.6555047320431495</v>
      </c>
      <c r="K16" s="103">
        <f>K13*kwh_per_therm/SUM(kwh!$G$9:$G$11)</f>
        <v>1.6903721327102232</v>
      </c>
      <c r="L16" s="103">
        <f>L13*kwh_per_therm/SUM(kwh!$G$9:$G$11)</f>
        <v>1.723163027986385</v>
      </c>
      <c r="M16" s="103">
        <f>M13*kwh_per_therm/SUM(kwh!$G$9:$G$11)</f>
        <v>1.7523354709405095</v>
      </c>
      <c r="N16" s="103">
        <f>N13*kwh_per_therm/SUM(kwh!$G$9:$G$11)</f>
        <v>1.7796645181532562</v>
      </c>
      <c r="O16" s="101">
        <f>O13*kwh_per_therm/SUM(kwh!$G$9:$G$11)</f>
        <v>1.8041728855902179</v>
      </c>
      <c r="P16" s="103">
        <f>P13*kwh_per_therm/SUM(kwh!$G$9:$G$11)</f>
        <v>1.8263731768745921</v>
      </c>
      <c r="Q16" s="103">
        <f>Q13*kwh_per_therm/SUM(kwh!$G$9:$G$11)</f>
        <v>1.8463328849496132</v>
      </c>
      <c r="R16" s="103">
        <f>R13*kwh_per_therm/SUM(kwh!$G$9:$G$11)</f>
        <v>1.8639134874807879</v>
      </c>
      <c r="S16" s="103">
        <f>S13*kwh_per_therm/SUM(kwh!$G$9:$G$11)</f>
        <v>1.8793353863517988</v>
      </c>
      <c r="T16" s="103">
        <f>T13*kwh_per_therm/SUM(kwh!$G$9:$G$11)</f>
        <v>1.8930171879048179</v>
      </c>
      <c r="U16" s="103">
        <f>U13*kwh_per_therm/SUM(kwh!$G$9:$G$11)</f>
        <v>1.9046774282493091</v>
      </c>
      <c r="V16" s="103">
        <f>V13*kwh_per_therm/SUM(kwh!$G$9:$G$11)</f>
        <v>1.9152889768059107</v>
      </c>
      <c r="W16" s="103">
        <f>W13*kwh_per_therm/SUM(kwh!$G$9:$G$11)</f>
        <v>1.9241697201029477</v>
      </c>
      <c r="X16" s="103">
        <f>X13*kwh_per_therm/SUM(kwh!$G$9:$G$11)</f>
        <v>1.9314402803058803</v>
      </c>
      <c r="Y16" s="103">
        <f>Y13*kwh_per_therm/SUM(kwh!$G$9:$G$11)</f>
        <v>1.937445628446355</v>
      </c>
      <c r="Z16" s="103">
        <f>Z13*kwh_per_therm/SUM(kwh!$G$9:$G$11)</f>
        <v>1.94201936137673</v>
      </c>
      <c r="AA16" s="103">
        <f>AA13*kwh_per_therm/SUM(kwh!$G$9:$G$11)</f>
        <v>1.9454741923933416</v>
      </c>
      <c r="AB16" s="103">
        <f>AB13*kwh_per_therm/SUM(kwh!$G$9:$G$11)</f>
        <v>1.9478514365085182</v>
      </c>
      <c r="AC16" s="103">
        <f>AC13*kwh_per_therm/SUM(kwh!$G$9:$G$11)</f>
        <v>1.9493189527952595</v>
      </c>
      <c r="AD16" s="103">
        <f>AD13*kwh_per_therm/SUM(kwh!$G$9:$G$11)</f>
        <v>1.9500924701307363</v>
      </c>
      <c r="AE16" s="103">
        <f>AE13*kwh_per_therm/SUM(kwh!$G$9:$G$11)</f>
        <v>1.9502367896107404</v>
      </c>
      <c r="AF16" s="103">
        <f>AF13*kwh_per_therm/SUM(kwh!$G$9:$G$11)</f>
        <v>1.9499569784779556</v>
      </c>
      <c r="AG16" s="103">
        <f>AG13*kwh_per_therm/SUM(kwh!$G$9:$G$11)</f>
        <v>1.9493135629167317</v>
      </c>
      <c r="AH16" s="103">
        <f>AH13*kwh_per_therm/SUM(kwh!$G$9:$G$11)</f>
        <v>1.9484179934266066</v>
      </c>
    </row>
    <row r="17" spans="1:34" ht="15.75" x14ac:dyDescent="0.25">
      <c r="A17" s="117" t="s">
        <v>65</v>
      </c>
      <c r="B17" s="103">
        <f>B14*kwh_per_therm/SUM(kwh!$G$6:$G$11)</f>
        <v>1.4989008690499865</v>
      </c>
      <c r="C17" s="103">
        <f>C14*kwh_per_therm/SUM(kwh!$G$6:$G$11)</f>
        <v>1.542896223897249</v>
      </c>
      <c r="D17" s="103">
        <f>D14*kwh_per_therm/SUM(kwh!$G$6:$G$11)</f>
        <v>1.5892927565428343</v>
      </c>
      <c r="E17" s="103">
        <f>E14*kwh_per_therm/SUM(kwh!$G$6:$G$11)</f>
        <v>1.636030795359815</v>
      </c>
      <c r="F17" s="103">
        <f>F14*kwh_per_therm/SUM(kwh!$G$6:$G$11)</f>
        <v>1.683079712756018</v>
      </c>
      <c r="G17" s="103">
        <f>G14*kwh_per_therm/SUM(kwh!$G$6:$G$11)</f>
        <v>1.7288263558431753</v>
      </c>
      <c r="H17" s="103">
        <f>H14*kwh_per_therm/SUM(kwh!$G$6:$G$11)</f>
        <v>1.7720165938222694</v>
      </c>
      <c r="I17" s="103">
        <f>I14*kwh_per_therm/SUM(kwh!$G$6:$G$11)</f>
        <v>1.8128608457429711</v>
      </c>
      <c r="J17" s="103">
        <f>J14*kwh_per_therm/SUM(kwh!$G$6:$G$11)</f>
        <v>1.8514605896107137</v>
      </c>
      <c r="K17" s="103">
        <f>K14*kwh_per_therm/SUM(kwh!$G$6:$G$11)</f>
        <v>1.8869936342142515</v>
      </c>
      <c r="L17" s="103">
        <f>L14*kwh_per_therm/SUM(kwh!$G$6:$G$11)</f>
        <v>1.9208585736061701</v>
      </c>
      <c r="M17" s="103">
        <f>M14*kwh_per_therm/SUM(kwh!$G$6:$G$11)</f>
        <v>1.9515139406096962</v>
      </c>
      <c r="N17" s="103">
        <f>N14*kwh_per_therm/SUM(kwh!$G$6:$G$11)</f>
        <v>1.9808344041005497</v>
      </c>
      <c r="O17" s="101">
        <f>O14*kwh_per_therm/SUM(kwh!$G$6:$G$11)</f>
        <v>2.0086491932158093</v>
      </c>
      <c r="P17" s="103">
        <f>P14*kwh_per_therm/SUM(kwh!$G$6:$G$11)</f>
        <v>2.0347718110793243</v>
      </c>
      <c r="Q17" s="103">
        <f>Q14*kwh_per_therm/SUM(kwh!$G$6:$G$11)</f>
        <v>2.0600440191507303</v>
      </c>
      <c r="R17" s="103">
        <f>R14*kwh_per_therm/SUM(kwh!$G$6:$G$11)</f>
        <v>2.0838784085140887</v>
      </c>
      <c r="S17" s="103">
        <f>S14*kwh_per_therm/SUM(kwh!$G$6:$G$11)</f>
        <v>2.1059957851520612</v>
      </c>
      <c r="T17" s="103">
        <f>T14*kwh_per_therm/SUM(kwh!$G$6:$G$11)</f>
        <v>2.1268412930869784</v>
      </c>
      <c r="U17" s="103">
        <f>U14*kwh_per_therm/SUM(kwh!$G$6:$G$11)</f>
        <v>2.1465764277571466</v>
      </c>
      <c r="V17" s="103">
        <f>V14*kwh_per_therm/SUM(kwh!$G$6:$G$11)</f>
        <v>2.1661233116431089</v>
      </c>
      <c r="W17" s="103">
        <f>W14*kwh_per_therm/SUM(kwh!$G$6:$G$11)</f>
        <v>2.1844892561795035</v>
      </c>
      <c r="X17" s="103">
        <f>X14*kwh_per_therm/SUM(kwh!$G$6:$G$11)</f>
        <v>2.2013429287972088</v>
      </c>
      <c r="Y17" s="103">
        <f>Y14*kwh_per_therm/SUM(kwh!$G$6:$G$11)</f>
        <v>2.2163530348807781</v>
      </c>
      <c r="Z17" s="103">
        <f>Z14*kwh_per_therm/SUM(kwh!$G$6:$G$11)</f>
        <v>2.2298184324015051</v>
      </c>
      <c r="AA17" s="103">
        <f>AA14*kwh_per_therm/SUM(kwh!$G$6:$G$11)</f>
        <v>2.24163492396502</v>
      </c>
      <c r="AB17" s="103">
        <f>AB14*kwh_per_therm/SUM(kwh!$G$6:$G$11)</f>
        <v>2.2522250372776478</v>
      </c>
      <c r="AC17" s="103">
        <f>AC14*kwh_per_therm/SUM(kwh!$G$6:$G$11)</f>
        <v>2.2615208320495599</v>
      </c>
      <c r="AD17" s="103">
        <f>AD14*kwh_per_therm/SUM(kwh!$G$6:$G$11)</f>
        <v>2.2701319706023115</v>
      </c>
      <c r="AE17" s="103">
        <f>AE14*kwh_per_therm/SUM(kwh!$G$6:$G$11)</f>
        <v>2.2776899557058115</v>
      </c>
      <c r="AF17" s="103">
        <f>AF14*kwh_per_therm/SUM(kwh!$G$6:$G$11)</f>
        <v>2.2844818476067572</v>
      </c>
      <c r="AG17" s="103">
        <f>AG14*kwh_per_therm/SUM(kwh!$G$6:$G$11)</f>
        <v>2.2905203278220694</v>
      </c>
      <c r="AH17" s="103">
        <f>AH14*kwh_per_therm/SUM(kwh!$G$6:$G$11)</f>
        <v>2.2957644980842713</v>
      </c>
    </row>
    <row r="18" spans="1:34" s="28" customFormat="1" ht="21" x14ac:dyDescent="0.35">
      <c r="A18" s="175" t="s">
        <v>66</v>
      </c>
      <c r="B18" s="176" t="s">
        <v>20</v>
      </c>
      <c r="C18" s="176" t="s">
        <v>21</v>
      </c>
      <c r="D18" s="177" t="s">
        <v>22</v>
      </c>
      <c r="E18" s="176" t="s">
        <v>23</v>
      </c>
      <c r="F18" s="176" t="s">
        <v>24</v>
      </c>
      <c r="G18" s="176" t="s">
        <v>25</v>
      </c>
      <c r="H18" s="176" t="s">
        <v>26</v>
      </c>
      <c r="I18" s="176" t="s">
        <v>27</v>
      </c>
      <c r="J18" s="176" t="s">
        <v>28</v>
      </c>
      <c r="K18" s="176" t="s">
        <v>29</v>
      </c>
      <c r="L18" s="176" t="s">
        <v>30</v>
      </c>
      <c r="M18" s="176" t="s">
        <v>31</v>
      </c>
      <c r="N18" s="176" t="s">
        <v>32</v>
      </c>
      <c r="O18" s="176" t="s">
        <v>33</v>
      </c>
      <c r="P18" s="176" t="s">
        <v>34</v>
      </c>
      <c r="Q18" s="176" t="s">
        <v>35</v>
      </c>
      <c r="R18" s="176" t="s">
        <v>36</v>
      </c>
      <c r="S18" s="176" t="s">
        <v>37</v>
      </c>
      <c r="T18" s="176" t="s">
        <v>38</v>
      </c>
      <c r="U18" s="176" t="s">
        <v>39</v>
      </c>
      <c r="V18" s="176" t="s">
        <v>40</v>
      </c>
      <c r="W18" s="176" t="s">
        <v>41</v>
      </c>
      <c r="X18" s="176" t="s">
        <v>42</v>
      </c>
      <c r="Y18" s="176" t="s">
        <v>43</v>
      </c>
      <c r="Z18" s="176" t="s">
        <v>44</v>
      </c>
      <c r="AA18" s="176" t="s">
        <v>45</v>
      </c>
      <c r="AB18" s="176" t="s">
        <v>46</v>
      </c>
      <c r="AC18" s="176" t="s">
        <v>47</v>
      </c>
      <c r="AD18" s="176" t="s">
        <v>48</v>
      </c>
      <c r="AE18" s="176" t="s">
        <v>49</v>
      </c>
      <c r="AF18" s="176" t="s">
        <v>50</v>
      </c>
      <c r="AG18" s="176" t="s">
        <v>51</v>
      </c>
      <c r="AH18" s="176" t="s">
        <v>52</v>
      </c>
    </row>
    <row r="19" spans="1:34" ht="15.75" x14ac:dyDescent="0.25">
      <c r="A19" s="118" t="s">
        <v>53</v>
      </c>
      <c r="B19" s="105">
        <f>INDEX(LINEST('Gas Baseline'!$F$14:$F$69,HDD!C$138:C$193,TRUE,TRUE),3,1)</f>
        <v>0.92960511210354901</v>
      </c>
      <c r="C19" s="105">
        <f>INDEX(LINEST('Gas Baseline'!$F$14:$F$69,HDD!D$138:D$193,TRUE,TRUE),3,1)</f>
        <v>0.9345243954766651</v>
      </c>
      <c r="D19" s="174">
        <f>INDEX(LINEST('Gas Baseline'!$F$14:$F$69,HDD!E$138:E$193,TRUE,TRUE),3,1)</f>
        <v>0.93767459244210294</v>
      </c>
      <c r="E19" s="181">
        <f>INDEX(LINEST('Gas Baseline'!$F$14:$F$69,HDD!F$138:F$193,TRUE,TRUE),3,1)</f>
        <v>0.93928008836304222</v>
      </c>
      <c r="F19" s="182">
        <f>INDEX(LINEST('Gas Baseline'!$F$14:$F$69,HDD!G$138:G$193,TRUE,TRUE),3,1)</f>
        <v>0.93948973627592203</v>
      </c>
      <c r="G19" s="174">
        <f>INDEX(LINEST('Gas Baseline'!$F$14:$F$69,HDD!H$138:H$193,TRUE,TRUE),3,1)</f>
        <v>0.93840960041950172</v>
      </c>
      <c r="H19" s="174">
        <f>INDEX(LINEST('Gas Baseline'!$F$14:$F$69,HDD!I$138:I$193,TRUE,TRUE),3,1)</f>
        <v>0.93613556340733795</v>
      </c>
      <c r="I19" s="105">
        <f>INDEX(LINEST('Gas Baseline'!$F$14:$F$69,HDD!J$138:J$193,TRUE,TRUE),3,1)</f>
        <v>0.93286635364521608</v>
      </c>
      <c r="J19" s="105">
        <f>INDEX(LINEST('Gas Baseline'!$F$14:$F$69,HDD!K$138:K$193,TRUE,TRUE),3,1)</f>
        <v>0.92871226081033498</v>
      </c>
      <c r="K19" s="105">
        <f>INDEX(LINEST('Gas Baseline'!$F$14:$F$69,HDD!L$138:L$193,TRUE,TRUE),3,1)</f>
        <v>0.92371403407521824</v>
      </c>
      <c r="L19" s="105">
        <f>INDEX(LINEST('Gas Baseline'!$F$14:$F$69,HDD!M$138:M$193,TRUE,TRUE),3,1)</f>
        <v>0.91809478724391447</v>
      </c>
      <c r="M19" s="105">
        <f>INDEX(LINEST('Gas Baseline'!$F$14:$F$69,HDD!N$138:N$193,TRUE,TRUE),3,1)</f>
        <v>0.91191056915299029</v>
      </c>
      <c r="N19" s="105">
        <f>INDEX(LINEST('Gas Baseline'!$F$14:$F$69,HDD!O$138:O$193,TRUE,TRUE),3,1)</f>
        <v>0.90526421574485261</v>
      </c>
      <c r="O19" s="105">
        <f>INDEX(LINEST('Gas Baseline'!$F$14:$F$69,HDD!P$138:P$193,TRUE,TRUE),3,1)</f>
        <v>0.89816799087487975</v>
      </c>
      <c r="P19" s="105">
        <f>INDEX(LINEST('Gas Baseline'!$F$14:$F$69,HDD!Q$138:Q$193,TRUE,TRUE),3,1)</f>
        <v>0.89074547184158626</v>
      </c>
      <c r="Q19" s="105">
        <f>INDEX(LINEST('Gas Baseline'!$F$14:$F$69,HDD!R$138:R$193,TRUE,TRUE),3,1)</f>
        <v>0.883061712928501</v>
      </c>
      <c r="R19" s="105">
        <f>INDEX(LINEST('Gas Baseline'!$F$14:$F$69,HDD!S$138:S$193,TRUE,TRUE),3,1)</f>
        <v>0.87519811980233031</v>
      </c>
      <c r="S19" s="105">
        <f>INDEX(LINEST('Gas Baseline'!$F$14:$F$69,HDD!T$138:T$193,TRUE,TRUE),3,1)</f>
        <v>0.86717963599274828</v>
      </c>
      <c r="T19" s="105">
        <f>INDEX(LINEST('Gas Baseline'!$F$14:$F$69,HDD!U$138:U$193,TRUE,TRUE),3,1)</f>
        <v>0.85905021646276514</v>
      </c>
      <c r="U19" s="105">
        <f>INDEX(LINEST('Gas Baseline'!$F$14:$F$69,HDD!V$138:V$193,TRUE,TRUE),3,1)</f>
        <v>0.85085386174099786</v>
      </c>
      <c r="V19" s="105">
        <f>INDEX(LINEST('Gas Baseline'!$F$14:$F$69,HDD!W$138:W$193,TRUE,TRUE),3,1)</f>
        <v>0.84269608685046071</v>
      </c>
      <c r="W19" s="105">
        <f>INDEX(LINEST('Gas Baseline'!$F$14:$F$69,HDD!X$138:X$193,TRUE,TRUE),3,1)</f>
        <v>0.83450040456527153</v>
      </c>
      <c r="X19" s="105">
        <f>INDEX(LINEST('Gas Baseline'!$F$14:$F$69,HDD!Y$138:Y$193,TRUE,TRUE),3,1)</f>
        <v>0.82631481876482438</v>
      </c>
      <c r="Y19" s="105">
        <f>INDEX(LINEST('Gas Baseline'!$F$14:$F$69,HDD!Z$138:Z$193,TRUE,TRUE),3,1)</f>
        <v>0.81816882538708202</v>
      </c>
      <c r="Z19" s="105">
        <f>INDEX(LINEST('Gas Baseline'!$F$14:$F$69,HDD!AA$138:AA$193,TRUE,TRUE),3,1)</f>
        <v>0.81009272478861238</v>
      </c>
      <c r="AA19" s="105">
        <f>INDEX(LINEST('Gas Baseline'!$F$14:$F$69,HDD!AB$138:AB$193,TRUE,TRUE),3,1)</f>
        <v>0.80222232544459982</v>
      </c>
      <c r="AB19" s="105">
        <f>INDEX(LINEST('Gas Baseline'!$F$14:$F$69,HDD!AC$138:AC$193,TRUE,TRUE),3,1)</f>
        <v>0.79454612914926659</v>
      </c>
      <c r="AC19" s="105">
        <f>INDEX(LINEST('Gas Baseline'!$F$14:$F$69,HDD!AD$138:AD$193,TRUE,TRUE),3,1)</f>
        <v>0.78710586280958328</v>
      </c>
      <c r="AD19" s="105">
        <f>INDEX(LINEST('Gas Baseline'!$F$14:$F$69,HDD!AE$138:AE$193,TRUE,TRUE),3,1)</f>
        <v>0.77996331420480636</v>
      </c>
      <c r="AE19" s="105">
        <f>INDEX(LINEST('Gas Baseline'!$F$14:$F$69,HDD!AF$138:AF$193,TRUE,TRUE),3,1)</f>
        <v>0.77322739642434735</v>
      </c>
      <c r="AF19" s="105">
        <f>INDEX(LINEST('Gas Baseline'!$F$14:$F$69,HDD!AG$138:AG$193,TRUE,TRUE),3,1)</f>
        <v>0.76683649614702343</v>
      </c>
      <c r="AG19" s="105">
        <f>INDEX(LINEST('Gas Baseline'!$F$14:$F$69,HDD!AH$138:AH$193,TRUE,TRUE),3,1)</f>
        <v>0.76093386417819997</v>
      </c>
      <c r="AH19" s="105">
        <f>INDEX(LINEST('Gas Baseline'!$F$14:$F$69,HDD!AI$138:AI$193,TRUE,TRUE),3,1)</f>
        <v>0.75547396947322398</v>
      </c>
    </row>
    <row r="20" spans="1:34" ht="15.75" x14ac:dyDescent="0.25">
      <c r="A20" s="118" t="s">
        <v>54</v>
      </c>
      <c r="B20" s="105">
        <f>INDEX(LINEST('Gas Baseline'!$F$14:$F$69,HDD!C$138:C$193,TRUE,TRUE),1,1)</f>
        <v>5.2708647467618677E-2</v>
      </c>
      <c r="C20" s="105">
        <f>INDEX(LINEST('Gas Baseline'!$F$14:$F$69,HDD!D$138:D$193,TRUE,TRUE),1,1)</f>
        <v>4.9530779116773914E-2</v>
      </c>
      <c r="D20" s="105">
        <f>INDEX(LINEST('Gas Baseline'!$F$14:$F$69,HDD!E$138:E$193,TRUE,TRUE),1,1)</f>
        <v>4.6619389108898776E-2</v>
      </c>
      <c r="E20" s="105">
        <f>INDEX(LINEST('Gas Baseline'!$F$14:$F$69,HDD!F$138:F$193,TRUE,TRUE),1,1)</f>
        <v>4.3952183280202305E-2</v>
      </c>
      <c r="F20" s="101">
        <f>INDEX(LINEST('Gas Baseline'!$F$14:$F$69,HDD!G$138:G$193,TRUE,TRUE),1,1)</f>
        <v>4.1510832761249374E-2</v>
      </c>
      <c r="G20" s="105">
        <f>INDEX(LINEST('Gas Baseline'!$F$14:$F$69,HDD!H$138:H$193,TRUE,TRUE),1,1)</f>
        <v>3.9270608420873002E-2</v>
      </c>
      <c r="H20" s="105">
        <f>INDEX(LINEST('Gas Baseline'!$F$14:$F$69,HDD!I$138:I$193,TRUE,TRUE),1,1)</f>
        <v>3.7208945328559742E-2</v>
      </c>
      <c r="I20" s="105">
        <f>INDEX(LINEST('Gas Baseline'!$F$14:$F$69,HDD!J$138:J$193,TRUE,TRUE),1,1)</f>
        <v>3.5314417422441714E-2</v>
      </c>
      <c r="J20" s="105">
        <f>INDEX(LINEST('Gas Baseline'!$F$14:$F$69,HDD!K$138:K$193,TRUE,TRUE),1,1)</f>
        <v>3.3570210846789295E-2</v>
      </c>
      <c r="K20" s="105">
        <f>INDEX(LINEST('Gas Baseline'!$F$14:$F$69,HDD!L$138:L$193,TRUE,TRUE),1,1)</f>
        <v>3.196470751186252E-2</v>
      </c>
      <c r="L20" s="105">
        <f>INDEX(LINEST('Gas Baseline'!$F$14:$F$69,HDD!M$138:M$193,TRUE,TRUE),1,1)</f>
        <v>3.048792960538706E-2</v>
      </c>
      <c r="M20" s="105">
        <f>INDEX(LINEST('Gas Baseline'!$F$14:$F$69,HDD!N$138:N$193,TRUE,TRUE),1,1)</f>
        <v>2.9127204951176634E-2</v>
      </c>
      <c r="N20" s="105">
        <f>INDEX(LINEST('Gas Baseline'!$F$14:$F$69,HDD!O$138:O$193,TRUE,TRUE),1,1)</f>
        <v>2.7873100472599641E-2</v>
      </c>
      <c r="O20" s="105">
        <f>INDEX(LINEST('Gas Baseline'!$F$14:$F$69,HDD!P$138:P$193,TRUE,TRUE),1,1)</f>
        <v>2.6712566048809377E-2</v>
      </c>
      <c r="P20" s="105">
        <f>INDEX(LINEST('Gas Baseline'!$F$14:$F$69,HDD!Q$138:Q$193,TRUE,TRUE),1,1)</f>
        <v>2.5640037603321935E-2</v>
      </c>
      <c r="Q20" s="105">
        <f>INDEX(LINEST('Gas Baseline'!$F$14:$F$69,HDD!R$138:R$193,TRUE,TRUE),1,1)</f>
        <v>2.464734985736548E-2</v>
      </c>
      <c r="R20" s="105">
        <f>INDEX(LINEST('Gas Baseline'!$F$14:$F$69,HDD!S$138:S$193,TRUE,TRUE),1,1)</f>
        <v>2.3730892686762196E-2</v>
      </c>
      <c r="S20" s="105">
        <f>INDEX(LINEST('Gas Baseline'!$F$14:$F$69,HDD!T$138:T$193,TRUE,TRUE),1,1)</f>
        <v>2.2882861857683907E-2</v>
      </c>
      <c r="T20" s="105">
        <f>INDEX(LINEST('Gas Baseline'!$F$14:$F$69,HDD!U$138:U$193,TRUE,TRUE),1,1)</f>
        <v>2.2097420174740878E-2</v>
      </c>
      <c r="U20" s="105">
        <f>INDEX(LINEST('Gas Baseline'!$F$14:$F$69,HDD!V$138:V$193,TRUE,TRUE),1,1)</f>
        <v>2.1371883634699981E-2</v>
      </c>
      <c r="V20" s="105">
        <f>INDEX(LINEST('Gas Baseline'!$F$14:$F$69,HDD!W$138:W$193,TRUE,TRUE),1,1)</f>
        <v>2.0698623478383985E-2</v>
      </c>
      <c r="W20" s="105">
        <f>INDEX(LINEST('Gas Baseline'!$F$14:$F$69,HDD!X$138:X$193,TRUE,TRUE),1,1)</f>
        <v>2.0071944187017365E-2</v>
      </c>
      <c r="X20" s="105">
        <f>INDEX(LINEST('Gas Baseline'!$F$14:$F$69,HDD!Y$138:Y$193,TRUE,TRUE),1,1)</f>
        <v>1.9489941424101407E-2</v>
      </c>
      <c r="Y20" s="105">
        <f>INDEX(LINEST('Gas Baseline'!$F$14:$F$69,HDD!Z$138:Z$193,TRUE,TRUE),1,1)</f>
        <v>1.8951291251788936E-2</v>
      </c>
      <c r="Z20" s="105">
        <f>INDEX(LINEST('Gas Baseline'!$F$14:$F$69,HDD!AA$138:AA$193,TRUE,TRUE),1,1)</f>
        <v>1.8451851044413586E-2</v>
      </c>
      <c r="AA20" s="105">
        <f>INDEX(LINEST('Gas Baseline'!$F$14:$F$69,HDD!AB$138:AB$193,TRUE,TRUE),1,1)</f>
        <v>1.7992474248840533E-2</v>
      </c>
      <c r="AB20" s="105">
        <f>INDEX(LINEST('Gas Baseline'!$F$14:$F$69,HDD!AC$138:AC$193,TRUE,TRUE),1,1)</f>
        <v>1.7568842365205558E-2</v>
      </c>
      <c r="AC20" s="105">
        <f>INDEX(LINEST('Gas Baseline'!$F$14:$F$69,HDD!AD$138:AD$193,TRUE,TRUE),1,1)</f>
        <v>1.7177886635921191E-2</v>
      </c>
      <c r="AD20" s="105">
        <f>INDEX(LINEST('Gas Baseline'!$F$14:$F$69,HDD!AE$138:AE$193,TRUE,TRUE),1,1)</f>
        <v>1.6819406270034302E-2</v>
      </c>
      <c r="AE20" s="105">
        <f>INDEX(LINEST('Gas Baseline'!$F$14:$F$69,HDD!AF$138:AF$193,TRUE,TRUE),1,1)</f>
        <v>1.6493291910370987E-2</v>
      </c>
      <c r="AF20" s="105">
        <f>INDEX(LINEST('Gas Baseline'!$F$14:$F$69,HDD!AG$138:AG$193,TRUE,TRUE),1,1)</f>
        <v>1.6195577728887939E-2</v>
      </c>
      <c r="AG20" s="105">
        <f>INDEX(LINEST('Gas Baseline'!$F$14:$F$69,HDD!AH$138:AH$193,TRUE,TRUE),1,1)</f>
        <v>1.5927566023557729E-2</v>
      </c>
      <c r="AH20" s="105">
        <f>INDEX(LINEST('Gas Baseline'!$F$14:$F$69,HDD!AI$138:AI$193,TRUE,TRUE),1,1)</f>
        <v>1.5687618242144676E-2</v>
      </c>
    </row>
    <row r="21" spans="1:34" ht="15.75" x14ac:dyDescent="0.25">
      <c r="A21" s="118" t="s">
        <v>55</v>
      </c>
      <c r="B21" s="105">
        <f>INDEX(LINEST('Gas Baseline'!$F$14:$F$69,HDD!C$138:C$193,TRUE,TRUE),1,2)</f>
        <v>0.20863107907224698</v>
      </c>
      <c r="C21" s="105">
        <f>INDEX(LINEST('Gas Baseline'!$F$14:$F$69,HDD!D$138:D$193,TRUE,TRUE),1,2)</f>
        <v>4.5007050824759531E-2</v>
      </c>
      <c r="D21" s="105">
        <f>INDEX(LINEST('Gas Baseline'!$F$14:$F$69,HDD!E$138:E$193,TRUE,TRUE),1,2)</f>
        <v>-0.11160962608845537</v>
      </c>
      <c r="E21" s="105">
        <f>INDEX(LINEST('Gas Baseline'!$F$14:$F$69,HDD!F$138:F$193,TRUE,TRUE),1,2)</f>
        <v>-0.26087718181870834</v>
      </c>
      <c r="F21" s="101">
        <f>INDEX(LINEST('Gas Baseline'!$F$14:$F$69,HDD!G$138:G$193,TRUE,TRUE),1,2)</f>
        <v>-0.40496887274548854</v>
      </c>
      <c r="G21" s="105">
        <f>INDEX(LINEST('Gas Baseline'!$F$14:$F$69,HDD!H$138:H$193,TRUE,TRUE),1,2)</f>
        <v>-0.54488448258561561</v>
      </c>
      <c r="H21" s="105">
        <f>INDEX(LINEST('Gas Baseline'!$F$14:$F$69,HDD!I$138:I$193,TRUE,TRUE),1,2)</f>
        <v>-0.68070251284408556</v>
      </c>
      <c r="I21" s="105">
        <f>INDEX(LINEST('Gas Baseline'!$F$14:$F$69,HDD!J$138:J$193,TRUE,TRUE),1,2)</f>
        <v>-0.81213218046208269</v>
      </c>
      <c r="J21" s="105">
        <f>INDEX(LINEST('Gas Baseline'!$F$14:$F$69,HDD!K$138:K$193,TRUE,TRUE),1,2)</f>
        <v>-0.94025594794863565</v>
      </c>
      <c r="K21" s="105">
        <f>INDEX(LINEST('Gas Baseline'!$F$14:$F$69,HDD!L$138:L$193,TRUE,TRUE),1,2)</f>
        <v>-1.0671495205169892</v>
      </c>
      <c r="L21" s="105">
        <f>INDEX(LINEST('Gas Baseline'!$F$14:$F$69,HDD!M$138:M$193,TRUE,TRUE),1,2)</f>
        <v>-1.1936187898481121</v>
      </c>
      <c r="M21" s="105">
        <f>INDEX(LINEST('Gas Baseline'!$F$14:$F$69,HDD!N$138:N$193,TRUE,TRUE),1,2)</f>
        <v>-1.3197382582979182</v>
      </c>
      <c r="N21" s="105">
        <f>INDEX(LINEST('Gas Baseline'!$F$14:$F$69,HDD!O$138:O$193,TRUE,TRUE),1,2)</f>
        <v>-1.4468592282319532</v>
      </c>
      <c r="O21" s="105">
        <f>INDEX(LINEST('Gas Baseline'!$F$14:$F$69,HDD!P$138:P$193,TRUE,TRUE),1,2)</f>
        <v>-1.5733064920412545</v>
      </c>
      <c r="P21" s="105">
        <f>INDEX(LINEST('Gas Baseline'!$F$14:$F$69,HDD!Q$138:Q$193,TRUE,TRUE),1,2)</f>
        <v>-1.7012306519011311</v>
      </c>
      <c r="Q21" s="105">
        <f>INDEX(LINEST('Gas Baseline'!$F$14:$F$69,HDD!R$138:R$193,TRUE,TRUE),1,2)</f>
        <v>-1.8299826468410316</v>
      </c>
      <c r="R21" s="105">
        <f>INDEX(LINEST('Gas Baseline'!$F$14:$F$69,HDD!S$138:S$193,TRUE,TRUE),1,2)</f>
        <v>-1.9627052471613888</v>
      </c>
      <c r="S21" s="105">
        <f>INDEX(LINEST('Gas Baseline'!$F$14:$F$69,HDD!T$138:T$193,TRUE,TRUE),1,2)</f>
        <v>-2.0983309779783337</v>
      </c>
      <c r="T21" s="105">
        <f>INDEX(LINEST('Gas Baseline'!$F$14:$F$69,HDD!U$138:U$193,TRUE,TRUE),1,2)</f>
        <v>-2.2379154309255478</v>
      </c>
      <c r="U21" s="105">
        <f>INDEX(LINEST('Gas Baseline'!$F$14:$F$69,HDD!V$138:V$193,TRUE,TRUE),1,2)</f>
        <v>-2.3831745081158244</v>
      </c>
      <c r="V21" s="105">
        <f>INDEX(LINEST('Gas Baseline'!$F$14:$F$69,HDD!W$138:W$193,TRUE,TRUE),1,2)</f>
        <v>-2.5314289717374772</v>
      </c>
      <c r="W21" s="105">
        <f>INDEX(LINEST('Gas Baseline'!$F$14:$F$69,HDD!X$138:X$193,TRUE,TRUE),1,2)</f>
        <v>-2.6825034982843023</v>
      </c>
      <c r="X21" s="105">
        <f>INDEX(LINEST('Gas Baseline'!$F$14:$F$69,HDD!Y$138:Y$193,TRUE,TRUE),1,2)</f>
        <v>-2.8382841917025301</v>
      </c>
      <c r="Y21" s="105">
        <f>INDEX(LINEST('Gas Baseline'!$F$14:$F$69,HDD!Z$138:Z$193,TRUE,TRUE),1,2)</f>
        <v>-3.0007246025689893</v>
      </c>
      <c r="Z21" s="105">
        <f>INDEX(LINEST('Gas Baseline'!$F$14:$F$69,HDD!AA$138:AA$193,TRUE,TRUE),1,2)</f>
        <v>-3.1692861615099703</v>
      </c>
      <c r="AA21" s="105">
        <f>INDEX(LINEST('Gas Baseline'!$F$14:$F$69,HDD!AB$138:AB$193,TRUE,TRUE),1,2)</f>
        <v>-3.3465880712236293</v>
      </c>
      <c r="AB21" s="105">
        <f>INDEX(LINEST('Gas Baseline'!$F$14:$F$69,HDD!AC$138:AC$193,TRUE,TRUE),1,2)</f>
        <v>-3.531566001303589</v>
      </c>
      <c r="AC21" s="105">
        <f>INDEX(LINEST('Gas Baseline'!$F$14:$F$69,HDD!AD$138:AD$193,TRUE,TRUE),1,2)</f>
        <v>-3.724038384795219</v>
      </c>
      <c r="AD21" s="105">
        <f>INDEX(LINEST('Gas Baseline'!$F$14:$F$69,HDD!AE$138:AE$193,TRUE,TRUE),1,2)</f>
        <v>-3.925639421858846</v>
      </c>
      <c r="AE21" s="105">
        <f>INDEX(LINEST('Gas Baseline'!$F$14:$F$69,HDD!AF$138:AF$193,TRUE,TRUE),1,2)</f>
        <v>-4.1379273369512637</v>
      </c>
      <c r="AF21" s="105">
        <f>INDEX(LINEST('Gas Baseline'!$F$14:$F$69,HDD!AG$138:AG$193,TRUE,TRUE),1,2)</f>
        <v>-4.3600085919724085</v>
      </c>
      <c r="AG21" s="105">
        <f>INDEX(LINEST('Gas Baseline'!$F$14:$F$69,HDD!AH$138:AH$193,TRUE,TRUE),1,2)</f>
        <v>-4.5942004947689936</v>
      </c>
      <c r="AH21" s="105">
        <f>INDEX(LINEST('Gas Baseline'!$F$14:$F$69,HDD!AI$138:AI$193,TRUE,TRUE),1,2)</f>
        <v>-4.8419223274698906</v>
      </c>
    </row>
    <row r="22" spans="1:34" ht="15.75" x14ac:dyDescent="0.25">
      <c r="A22" s="118" t="s">
        <v>56</v>
      </c>
      <c r="B22" s="105">
        <f>INDEX(LINEST('Gas Baseline'!$F$14:$F$69,HDD!C$138:C$193,TRUE,TRUE),2,2)</f>
        <v>0.36060147644365742</v>
      </c>
      <c r="C22" s="105">
        <f>INDEX(LINEST('Gas Baseline'!$F$14:$F$69,HDD!D$138:D$193,TRUE,TRUE),2,2)</f>
        <v>0.350916689331218</v>
      </c>
      <c r="D22" s="105">
        <f>INDEX(LINEST('Gas Baseline'!$F$14:$F$69,HDD!E$138:E$193,TRUE,TRUE),2,2)</f>
        <v>0.34544358761361693</v>
      </c>
      <c r="E22" s="105">
        <f>INDEX(LINEST('Gas Baseline'!$F$14:$F$69,HDD!F$138:F$193,TRUE,TRUE),2,2)</f>
        <v>0.34398671572256395</v>
      </c>
      <c r="F22" s="101">
        <f>INDEX(LINEST('Gas Baseline'!$F$14:$F$69,HDD!G$138:G$193,TRUE,TRUE),2,2)</f>
        <v>0.34643671677006227</v>
      </c>
      <c r="G22" s="105">
        <f>INDEX(LINEST('Gas Baseline'!$F$14:$F$69,HDD!H$138:H$193,TRUE,TRUE),2,2)</f>
        <v>0.35263391490264973</v>
      </c>
      <c r="H22" s="105">
        <f>INDEX(LINEST('Gas Baseline'!$F$14:$F$69,HDD!I$138:I$193,TRUE,TRUE),2,2)</f>
        <v>0.36230917636276222</v>
      </c>
      <c r="I22" s="105">
        <f>INDEX(LINEST('Gas Baseline'!$F$14:$F$69,HDD!J$138:J$193,TRUE,TRUE),2,2)</f>
        <v>0.37480455114352951</v>
      </c>
      <c r="J22" s="105">
        <f>INDEX(LINEST('Gas Baseline'!$F$14:$F$69,HDD!K$138:K$193,TRUE,TRUE),2,2)</f>
        <v>0.38972030466561447</v>
      </c>
      <c r="K22" s="105">
        <f>INDEX(LINEST('Gas Baseline'!$F$14:$F$69,HDD!L$138:L$193,TRUE,TRUE),2,2)</f>
        <v>0.40687619761332461</v>
      </c>
      <c r="L22" s="105">
        <f>INDEX(LINEST('Gas Baseline'!$F$14:$F$69,HDD!M$138:M$193,TRUE,TRUE),2,2)</f>
        <v>0.42557668316243813</v>
      </c>
      <c r="M22" s="105">
        <f>INDEX(LINEST('Gas Baseline'!$F$14:$F$69,HDD!N$138:N$193,TRUE,TRUE),2,2)</f>
        <v>0.4456089782113466</v>
      </c>
      <c r="N22" s="105">
        <f>INDEX(LINEST('Gas Baseline'!$F$14:$F$69,HDD!O$138:O$193,TRUE,TRUE),2,2)</f>
        <v>0.46669933361131022</v>
      </c>
      <c r="O22" s="105">
        <f>INDEX(LINEST('Gas Baseline'!$F$14:$F$69,HDD!P$138:P$193,TRUE,TRUE),2,2)</f>
        <v>0.48874656306768166</v>
      </c>
      <c r="P22" s="105">
        <f>INDEX(LINEST('Gas Baseline'!$F$14:$F$69,HDD!Q$138:Q$193,TRUE,TRUE),2,2)</f>
        <v>0.51149951013312478</v>
      </c>
      <c r="Q22" s="105">
        <f>INDEX(LINEST('Gas Baseline'!$F$14:$F$69,HDD!R$138:R$193,TRUE,TRUE),2,2)</f>
        <v>0.53479426571365196</v>
      </c>
      <c r="R22" s="105">
        <f>INDEX(LINEST('Gas Baseline'!$F$14:$F$69,HDD!S$138:S$193,TRUE,TRUE),2,2)</f>
        <v>0.55857587771355577</v>
      </c>
      <c r="S22" s="105">
        <f>INDEX(LINEST('Gas Baseline'!$F$14:$F$69,HDD!T$138:T$193,TRUE,TRUE),2,2)</f>
        <v>0.58279509722684797</v>
      </c>
      <c r="T22" s="105">
        <f>INDEX(LINEST('Gas Baseline'!$F$14:$F$69,HDD!U$138:U$193,TRUE,TRUE),2,2)</f>
        <v>0.60743852810785293</v>
      </c>
      <c r="U22" s="105">
        <f>INDEX(LINEST('Gas Baseline'!$F$14:$F$69,HDD!V$138:V$193,TRUE,TRUE),2,2)</f>
        <v>0.63253109294076793</v>
      </c>
      <c r="V22" s="105">
        <f>INDEX(LINEST('Gas Baseline'!$F$14:$F$69,HDD!W$138:W$193,TRUE,TRUE),2,2)</f>
        <v>0.65777710179692062</v>
      </c>
      <c r="W22" s="105">
        <f>INDEX(LINEST('Gas Baseline'!$F$14:$F$69,HDD!X$138:X$193,TRUE,TRUE),2,2)</f>
        <v>0.68339647016449201</v>
      </c>
      <c r="X22" s="105">
        <f>INDEX(LINEST('Gas Baseline'!$F$14:$F$69,HDD!Y$138:Y$193,TRUE,TRUE),2,2)</f>
        <v>0.70941433914918162</v>
      </c>
      <c r="Y22" s="105">
        <f>INDEX(LINEST('Gas Baseline'!$F$14:$F$69,HDD!Z$138:Z$193,TRUE,TRUE),2,2)</f>
        <v>0.73591406018493322</v>
      </c>
      <c r="Z22" s="105">
        <f>INDEX(LINEST('Gas Baseline'!$F$14:$F$69,HDD!AA$138:AA$193,TRUE,TRUE),2,2)</f>
        <v>0.76286162923551304</v>
      </c>
      <c r="AA22" s="105">
        <f>INDEX(LINEST('Gas Baseline'!$F$14:$F$69,HDD!AB$138:AB$193,TRUE,TRUE),2,2)</f>
        <v>0.79014032219284613</v>
      </c>
      <c r="AB22" s="105">
        <f>INDEX(LINEST('Gas Baseline'!$F$14:$F$69,HDD!AC$138:AC$193,TRUE,TRUE),2,2)</f>
        <v>0.81778219075044312</v>
      </c>
      <c r="AC22" s="105">
        <f>INDEX(LINEST('Gas Baseline'!$F$14:$F$69,HDD!AD$138:AD$193,TRUE,TRUE),2,2)</f>
        <v>0.84573257560554926</v>
      </c>
      <c r="AD22" s="105">
        <f>INDEX(LINEST('Gas Baseline'!$F$14:$F$69,HDD!AE$138:AE$193,TRUE,TRUE),2,2)</f>
        <v>0.87398570062444392</v>
      </c>
      <c r="AE22" s="105">
        <f>INDEX(LINEST('Gas Baseline'!$F$14:$F$69,HDD!AF$138:AF$193,TRUE,TRUE),2,2)</f>
        <v>0.90241879582740381</v>
      </c>
      <c r="AF22" s="105">
        <f>INDEX(LINEST('Gas Baseline'!$F$14:$F$69,HDD!AG$138:AG$193,TRUE,TRUE),2,2)</f>
        <v>0.93115874881093408</v>
      </c>
      <c r="AG22" s="105">
        <f>INDEX(LINEST('Gas Baseline'!$F$14:$F$69,HDD!AH$138:AH$193,TRUE,TRUE),2,2)</f>
        <v>0.96002850391341588</v>
      </c>
      <c r="AH22" s="105">
        <f>INDEX(LINEST('Gas Baseline'!$F$14:$F$69,HDD!AI$138:AI$193,TRUE,TRUE),2,2)</f>
        <v>0.98924522673904725</v>
      </c>
    </row>
    <row r="23" spans="1:34" ht="15.75" x14ac:dyDescent="0.25">
      <c r="A23" s="118" t="s">
        <v>57</v>
      </c>
      <c r="B23" s="109">
        <f>INDEX(LINEST('Gas Baseline'!$F$14:$F$69,HDD!C$138:C$193,TRUE,TRUE),4,2)</f>
        <v>54</v>
      </c>
      <c r="C23" s="109">
        <f>INDEX(LINEST('Gas Baseline'!$F$14:$F$69,HDD!D$138:D$193,TRUE,TRUE),4,2)</f>
        <v>54</v>
      </c>
      <c r="D23" s="109">
        <f>INDEX(LINEST('Gas Baseline'!$F$14:$F$69,HDD!E$138:E$193,TRUE,TRUE),4,2)</f>
        <v>54</v>
      </c>
      <c r="E23" s="109">
        <f>INDEX(LINEST('Gas Baseline'!$F$14:$F$69,HDD!F$138:F$193,TRUE,TRUE),4,2)</f>
        <v>54</v>
      </c>
      <c r="F23" s="180">
        <f>INDEX(LINEST('Gas Baseline'!$F$14:$F$69,HDD!G$138:G$193,TRUE,TRUE),4,2)</f>
        <v>54</v>
      </c>
      <c r="G23" s="109">
        <f>INDEX(LINEST('Gas Baseline'!$F$14:$F$69,HDD!H$138:H$193,TRUE,TRUE),4,2)</f>
        <v>54</v>
      </c>
      <c r="H23" s="109">
        <f>INDEX(LINEST('Gas Baseline'!$F$14:$F$69,HDD!I$138:I$193,TRUE,TRUE),4,2)</f>
        <v>54</v>
      </c>
      <c r="I23" s="109">
        <f>INDEX(LINEST('Gas Baseline'!$F$14:$F$69,HDD!J$138:J$193,TRUE,TRUE),4,2)</f>
        <v>54</v>
      </c>
      <c r="J23" s="109">
        <f>INDEX(LINEST('Gas Baseline'!$F$14:$F$69,HDD!K$138:K$193,TRUE,TRUE),4,2)</f>
        <v>54</v>
      </c>
      <c r="K23" s="109">
        <f>INDEX(LINEST('Gas Baseline'!$F$14:$F$69,HDD!L$138:L$193,TRUE,TRUE),4,2)</f>
        <v>54</v>
      </c>
      <c r="L23" s="109">
        <f>INDEX(LINEST('Gas Baseline'!$F$14:$F$69,HDD!M$138:M$193,TRUE,TRUE),4,2)</f>
        <v>54</v>
      </c>
      <c r="M23" s="109">
        <f>INDEX(LINEST('Gas Baseline'!$F$14:$F$69,HDD!N$138:N$193,TRUE,TRUE),4,2)</f>
        <v>54</v>
      </c>
      <c r="N23" s="109">
        <f>INDEX(LINEST('Gas Baseline'!$F$14:$F$69,HDD!O$138:O$193,TRUE,TRUE),4,2)</f>
        <v>54</v>
      </c>
      <c r="O23" s="109">
        <f>INDEX(LINEST('Gas Baseline'!$F$14:$F$69,HDD!P$138:P$193,TRUE,TRUE),4,2)</f>
        <v>54</v>
      </c>
      <c r="P23" s="109">
        <f>INDEX(LINEST('Gas Baseline'!$F$14:$F$69,HDD!Q$138:Q$193,TRUE,TRUE),4,2)</f>
        <v>54</v>
      </c>
      <c r="Q23" s="109">
        <f>INDEX(LINEST('Gas Baseline'!$F$14:$F$69,HDD!R$138:R$193,TRUE,TRUE),4,2)</f>
        <v>54</v>
      </c>
      <c r="R23" s="109">
        <f>INDEX(LINEST('Gas Baseline'!$F$14:$F$69,HDD!S$138:S$193,TRUE,TRUE),4,2)</f>
        <v>54</v>
      </c>
      <c r="S23" s="109">
        <f>INDEX(LINEST('Gas Baseline'!$F$14:$F$69,HDD!T$138:T$193,TRUE,TRUE),4,2)</f>
        <v>54</v>
      </c>
      <c r="T23" s="109">
        <f>INDEX(LINEST('Gas Baseline'!$F$14:$F$69,HDD!U$138:U$193,TRUE,TRUE),4,2)</f>
        <v>54</v>
      </c>
      <c r="U23" s="109">
        <f>INDEX(LINEST('Gas Baseline'!$F$14:$F$69,HDD!V$138:V$193,TRUE,TRUE),4,2)</f>
        <v>54</v>
      </c>
      <c r="V23" s="109">
        <f>INDEX(LINEST('Gas Baseline'!$F$14:$F$69,HDD!W$138:W$193,TRUE,TRUE),4,2)</f>
        <v>54</v>
      </c>
      <c r="W23" s="109">
        <f>INDEX(LINEST('Gas Baseline'!$F$14:$F$69,HDD!X$138:X$193,TRUE,TRUE),4,2)</f>
        <v>54</v>
      </c>
      <c r="X23" s="109">
        <f>INDEX(LINEST('Gas Baseline'!$F$14:$F$69,HDD!Y$138:Y$193,TRUE,TRUE),4,2)</f>
        <v>54</v>
      </c>
      <c r="Y23" s="109">
        <f>INDEX(LINEST('Gas Baseline'!$F$14:$F$69,HDD!Z$138:Z$193,TRUE,TRUE),4,2)</f>
        <v>54</v>
      </c>
      <c r="Z23" s="109">
        <f>INDEX(LINEST('Gas Baseline'!$F$14:$F$69,HDD!AA$138:AA$193,TRUE,TRUE),4,2)</f>
        <v>54</v>
      </c>
      <c r="AA23" s="109">
        <f>INDEX(LINEST('Gas Baseline'!$F$14:$F$69,HDD!AB$138:AB$193,TRUE,TRUE),4,2)</f>
        <v>54</v>
      </c>
      <c r="AB23" s="109">
        <f>INDEX(LINEST('Gas Baseline'!$F$14:$F$69,HDD!AC$138:AC$193,TRUE,TRUE),4,2)</f>
        <v>54</v>
      </c>
      <c r="AC23" s="109">
        <f>INDEX(LINEST('Gas Baseline'!$F$14:$F$69,HDD!AD$138:AD$193,TRUE,TRUE),4,2)</f>
        <v>54</v>
      </c>
      <c r="AD23" s="109">
        <f>INDEX(LINEST('Gas Baseline'!$F$14:$F$69,HDD!AE$138:AE$193,TRUE,TRUE),4,2)</f>
        <v>54</v>
      </c>
      <c r="AE23" s="109">
        <f>INDEX(LINEST('Gas Baseline'!$F$14:$F$69,HDD!AF$138:AF$193,TRUE,TRUE),4,2)</f>
        <v>54</v>
      </c>
      <c r="AF23" s="109">
        <f>INDEX(LINEST('Gas Baseline'!$F$14:$F$69,HDD!AG$138:AG$193,TRUE,TRUE),4,2)</f>
        <v>54</v>
      </c>
      <c r="AG23" s="109">
        <f>INDEX(LINEST('Gas Baseline'!$F$14:$F$69,HDD!AH$138:AH$193,TRUE,TRUE),4,2)</f>
        <v>54</v>
      </c>
      <c r="AH23" s="109">
        <f>INDEX(LINEST('Gas Baseline'!$F$14:$F$69,HDD!AI$138:AI$193,TRUE,TRUE),4,2)</f>
        <v>54</v>
      </c>
    </row>
    <row r="24" spans="1:34" ht="15.75" x14ac:dyDescent="0.25">
      <c r="A24" s="118" t="s">
        <v>58</v>
      </c>
      <c r="B24" s="112">
        <f>_xlfn.T.INV.2T(0.05,+B23)*B22+B21</f>
        <v>0.9315935104841695</v>
      </c>
      <c r="C24" s="112">
        <f t="shared" ref="C24:AH24" si="3">_xlfn.T.INV.2T(0.05,+C23)*C22+C21</f>
        <v>0.74855265314444164</v>
      </c>
      <c r="D24" s="112">
        <f t="shared" si="3"/>
        <v>0.58096306795546193</v>
      </c>
      <c r="E24" s="112">
        <f t="shared" si="3"/>
        <v>0.4287746599452934</v>
      </c>
      <c r="F24" s="183">
        <f t="shared" si="3"/>
        <v>0.28959492537468168</v>
      </c>
      <c r="G24" s="112">
        <f t="shared" si="3"/>
        <v>0.16210394971537689</v>
      </c>
      <c r="H24" s="112">
        <f t="shared" si="3"/>
        <v>4.56836507660906E-2</v>
      </c>
      <c r="I24" s="106">
        <f t="shared" si="3"/>
        <v>-6.0694298755798792E-2</v>
      </c>
      <c r="J24" s="106">
        <f t="shared" si="3"/>
        <v>-0.15891378093820552</v>
      </c>
      <c r="K24" s="106">
        <f t="shared" si="3"/>
        <v>-0.25141185906532348</v>
      </c>
      <c r="L24" s="106">
        <f t="shared" si="3"/>
        <v>-0.34038891223996859</v>
      </c>
      <c r="M24" s="106">
        <f t="shared" si="3"/>
        <v>-0.42634604725134595</v>
      </c>
      <c r="N24" s="106">
        <f t="shared" si="3"/>
        <v>-0.51118340046346877</v>
      </c>
      <c r="O24" s="106">
        <f t="shared" si="3"/>
        <v>-0.59342863057376127</v>
      </c>
      <c r="P24" s="106">
        <f t="shared" si="3"/>
        <v>-0.67573587811689162</v>
      </c>
      <c r="Q24" s="106">
        <f t="shared" si="3"/>
        <v>-0.75778470006998999</v>
      </c>
      <c r="R24" s="106">
        <f t="shared" si="3"/>
        <v>-0.84282803905201553</v>
      </c>
      <c r="S24" s="106">
        <f t="shared" si="3"/>
        <v>-0.92989715829068076</v>
      </c>
      <c r="T24" s="106">
        <f t="shared" si="3"/>
        <v>-1.0200745070746742</v>
      </c>
      <c r="U24" s="106">
        <f t="shared" si="3"/>
        <v>-1.1150260207439235</v>
      </c>
      <c r="V24" s="106">
        <f t="shared" si="3"/>
        <v>-1.2126652841004635</v>
      </c>
      <c r="W24" s="106">
        <f t="shared" si="3"/>
        <v>-1.3123760696306843</v>
      </c>
      <c r="X24" s="106">
        <f t="shared" si="3"/>
        <v>-1.4159940763987175</v>
      </c>
      <c r="Y24" s="106">
        <f t="shared" si="3"/>
        <v>-1.5253057454178369</v>
      </c>
      <c r="Z24" s="106">
        <f t="shared" si="3"/>
        <v>-1.639840681302293</v>
      </c>
      <c r="AA24" s="106">
        <f t="shared" si="3"/>
        <v>-1.7624521044969534</v>
      </c>
      <c r="AB24" s="106">
        <f t="shared" si="3"/>
        <v>-1.8920114248189701</v>
      </c>
      <c r="AC24" s="106">
        <f t="shared" si="3"/>
        <v>-2.0284466606177127</v>
      </c>
      <c r="AD24" s="106">
        <f t="shared" si="3"/>
        <v>-2.17340359250437</v>
      </c>
      <c r="AE24" s="106">
        <f t="shared" si="3"/>
        <v>-2.3286865839252942</v>
      </c>
      <c r="AF24" s="106">
        <f t="shared" si="3"/>
        <v>-2.4931477024662607</v>
      </c>
      <c r="AG24" s="106">
        <f t="shared" si="3"/>
        <v>-2.6694592312028185</v>
      </c>
      <c r="AH24" s="106">
        <f t="shared" si="3"/>
        <v>-2.8586050614418759</v>
      </c>
    </row>
    <row r="25" spans="1:34" ht="15.75" x14ac:dyDescent="0.25">
      <c r="A25" s="118" t="s">
        <v>59</v>
      </c>
      <c r="B25" s="112">
        <f>_xlfn.T.INV.2T(0.05,+B23)*-B22+B21</f>
        <v>-0.51433135233967553</v>
      </c>
      <c r="C25" s="112">
        <f t="shared" ref="C25:AH25" si="4">_xlfn.T.INV.2T(0.05,+C23)*-C22+C21</f>
        <v>-0.65853855149492257</v>
      </c>
      <c r="D25" s="112">
        <f t="shared" si="4"/>
        <v>-0.80418232013237267</v>
      </c>
      <c r="E25" s="112">
        <f t="shared" si="4"/>
        <v>-0.95052902358271008</v>
      </c>
      <c r="F25" s="183">
        <f t="shared" si="4"/>
        <v>-1.0995326708656588</v>
      </c>
      <c r="G25" s="112">
        <f t="shared" si="4"/>
        <v>-1.2518729148866081</v>
      </c>
      <c r="H25" s="112">
        <f t="shared" si="4"/>
        <v>-1.4070886764542618</v>
      </c>
      <c r="I25" s="106">
        <f t="shared" si="4"/>
        <v>-1.5635700621683666</v>
      </c>
      <c r="J25" s="106">
        <f t="shared" si="4"/>
        <v>-1.7215981149590658</v>
      </c>
      <c r="K25" s="106">
        <f t="shared" si="4"/>
        <v>-1.882887181968655</v>
      </c>
      <c r="L25" s="106">
        <f t="shared" si="4"/>
        <v>-2.0468486674562554</v>
      </c>
      <c r="M25" s="106">
        <f t="shared" si="4"/>
        <v>-2.2131304693444904</v>
      </c>
      <c r="N25" s="106">
        <f t="shared" si="4"/>
        <v>-2.3825350560004379</v>
      </c>
      <c r="O25" s="106">
        <f t="shared" si="4"/>
        <v>-2.5531843535087475</v>
      </c>
      <c r="P25" s="106">
        <f t="shared" si="4"/>
        <v>-2.7267254256853706</v>
      </c>
      <c r="Q25" s="106">
        <f t="shared" si="4"/>
        <v>-2.9021805936120733</v>
      </c>
      <c r="R25" s="106">
        <f t="shared" si="4"/>
        <v>-3.0825824552707619</v>
      </c>
      <c r="S25" s="106">
        <f t="shared" si="4"/>
        <v>-3.2667647976659868</v>
      </c>
      <c r="T25" s="106">
        <f t="shared" si="4"/>
        <v>-3.4557563547764216</v>
      </c>
      <c r="U25" s="106">
        <f t="shared" si="4"/>
        <v>-3.6513229954877255</v>
      </c>
      <c r="V25" s="106">
        <f t="shared" si="4"/>
        <v>-3.8501926593744908</v>
      </c>
      <c r="W25" s="106">
        <f t="shared" si="4"/>
        <v>-4.0526309269379208</v>
      </c>
      <c r="X25" s="106">
        <f t="shared" si="4"/>
        <v>-4.2605743070063422</v>
      </c>
      <c r="Y25" s="106">
        <f t="shared" si="4"/>
        <v>-4.4761434597201415</v>
      </c>
      <c r="Z25" s="106">
        <f t="shared" si="4"/>
        <v>-4.6987316417176475</v>
      </c>
      <c r="AA25" s="106">
        <f t="shared" si="4"/>
        <v>-4.9307240379503057</v>
      </c>
      <c r="AB25" s="106">
        <f t="shared" si="4"/>
        <v>-5.1711205777882077</v>
      </c>
      <c r="AC25" s="106">
        <f t="shared" si="4"/>
        <v>-5.4196301089727257</v>
      </c>
      <c r="AD25" s="106">
        <f t="shared" si="4"/>
        <v>-5.6778752512133224</v>
      </c>
      <c r="AE25" s="106">
        <f t="shared" si="4"/>
        <v>-5.9471680899772332</v>
      </c>
      <c r="AF25" s="106">
        <f t="shared" si="4"/>
        <v>-6.2268694814785563</v>
      </c>
      <c r="AG25" s="106">
        <f t="shared" si="4"/>
        <v>-6.5189417583351688</v>
      </c>
      <c r="AH25" s="106">
        <f t="shared" si="4"/>
        <v>-6.8252395934979049</v>
      </c>
    </row>
    <row r="26" spans="1:34" ht="15.75" x14ac:dyDescent="0.25">
      <c r="A26" s="118" t="s">
        <v>60</v>
      </c>
      <c r="B26" s="116">
        <f>SUM(HDD!C$281:C$283)*B20 + COUNT(HDD!C$281:C$283)*B21</f>
        <v>12.090024061423804</v>
      </c>
      <c r="C26" s="116">
        <f>SUM(HDD!D$281:D$283)*C20 + COUNT(HDD!D$281:D$283)*C21</f>
        <v>12.327022432068176</v>
      </c>
      <c r="D26" s="116">
        <f>SUM(HDD!E$281:E$283)*D20 + COUNT(HDD!E$281:E$283)*D21</f>
        <v>12.613706446731269</v>
      </c>
      <c r="E26" s="116">
        <f>SUM(HDD!F$281:F$283)*E20 + COUNT(HDD!F$281:F$283)*E21</f>
        <v>12.908473546326892</v>
      </c>
      <c r="F26" s="180">
        <f>SUM(HDD!G$281:G$283)*F20 + COUNT(HDD!G$281:G$283)*F21</f>
        <v>13.247467515782816</v>
      </c>
      <c r="G26" s="116">
        <f>SUM(HDD!H$281:H$283)*G20 + COUNT(HDD!H$281:H$283)*G21</f>
        <v>13.604306149962925</v>
      </c>
      <c r="H26" s="116">
        <f>SUM(HDD!I$281:I$283)*H20 + COUNT(HDD!I$281:I$283)*H21</f>
        <v>13.954018058215578</v>
      </c>
      <c r="I26" s="109">
        <f>SUM(HDD!J$281:J$283)*I20 + COUNT(HDD!J$281:J$283)*I21</f>
        <v>14.288511549882148</v>
      </c>
      <c r="J26" s="109">
        <f>SUM(HDD!K$281:K$283)*J20 + COUNT(HDD!K$281:K$283)*J21</f>
        <v>14.618956691061133</v>
      </c>
      <c r="K26" s="109">
        <f>SUM(HDD!L$281:L$283)*K20 + COUNT(HDD!L$281:L$283)*K21</f>
        <v>14.927335303801861</v>
      </c>
      <c r="L26" s="109">
        <f>SUM(HDD!M$281:M$283)*L20 + COUNT(HDD!M$281:M$283)*L21</f>
        <v>15.227147404018943</v>
      </c>
      <c r="M26" s="109">
        <f>SUM(HDD!N$281:N$283)*M20 + COUNT(HDD!N$281:N$283)*M21</f>
        <v>15.506496293977587</v>
      </c>
      <c r="N26" s="109">
        <f>SUM(HDD!O$281:O$283)*N20 + COUNT(HDD!O$281:O$283)*N21</f>
        <v>15.782407201497453</v>
      </c>
      <c r="O26" s="109">
        <f>SUM(HDD!P$281:P$283)*O20 + COUNT(HDD!P$281:P$283)*O21</f>
        <v>16.069135051362135</v>
      </c>
      <c r="P26" s="109">
        <f>SUM(HDD!Q$281:Q$283)*P20 + COUNT(HDD!Q$281:Q$283)*P21</f>
        <v>16.351891510756399</v>
      </c>
      <c r="Q26" s="109">
        <f>SUM(HDD!R$281:R$283)*Q20 + COUNT(HDD!R$281:R$283)*Q21</f>
        <v>16.651998803841181</v>
      </c>
      <c r="R26" s="109">
        <f>SUM(HDD!S$281:S$283)*R20 + COUNT(HDD!S$281:S$283)*R21</f>
        <v>16.956428103427456</v>
      </c>
      <c r="S26" s="109">
        <f>SUM(HDD!T$281:T$283)*S20 + COUNT(HDD!T$281:T$283)*S21</f>
        <v>17.253760203807509</v>
      </c>
      <c r="T26" s="109">
        <f>SUM(HDD!U$281:U$283)*T20 + COUNT(HDD!U$281:U$283)*T21</f>
        <v>17.548116188080105</v>
      </c>
      <c r="U26" s="109">
        <f>SUM(HDD!V$281:V$283)*U20 + COUNT(HDD!V$281:V$283)*U21</f>
        <v>17.849168763161092</v>
      </c>
      <c r="V26" s="109">
        <f>SUM(HDD!W$281:W$283)*V20 + COUNT(HDD!W$281:W$283)*V21</f>
        <v>18.163080141288599</v>
      </c>
      <c r="W26" s="109">
        <f>SUM(HDD!X$281:X$283)*W20 + COUNT(HDD!X$281:X$283)*W21</f>
        <v>18.476560151081191</v>
      </c>
      <c r="X26" s="109">
        <f>SUM(HDD!Y$281:Y$283)*X20 + COUNT(HDD!Y$281:Y$283)*X21</f>
        <v>18.778861395204022</v>
      </c>
      <c r="Y26" s="109">
        <f>SUM(HDD!Z$281:Z$283)*Y20 + COUNT(HDD!Z$281:Z$283)*Y21</f>
        <v>19.055212890566551</v>
      </c>
      <c r="Z26" s="109">
        <f>SUM(HDD!AA$281:AA$283)*Z20 + COUNT(HDD!AA$281:AA$283)*Z21</f>
        <v>19.316700624500772</v>
      </c>
      <c r="AA26" s="109">
        <f>SUM(HDD!AB$281:AB$283)*AA20 + COUNT(HDD!AB$281:AB$283)*AA21</f>
        <v>19.555157054534458</v>
      </c>
      <c r="AB26" s="109">
        <f>SUM(HDD!AC$281:AC$283)*AB20 + COUNT(HDD!AC$281:AC$283)*AB21</f>
        <v>19.780952003411379</v>
      </c>
      <c r="AC26" s="109">
        <f>SUM(HDD!AD$281:AD$283)*AC20 + COUNT(HDD!AD$281:AD$283)*AC21</f>
        <v>19.989430097507178</v>
      </c>
      <c r="AD26" s="109">
        <f>SUM(HDD!AE$281:AE$283)*AD20 + COUNT(HDD!AE$281:AE$283)*AD21</f>
        <v>20.192568202191165</v>
      </c>
      <c r="AE26" s="109">
        <f>SUM(HDD!AF$281:AF$283)*AE20 + COUNT(HDD!AF$281:AF$283)*AE21</f>
        <v>20.379830294536841</v>
      </c>
      <c r="AF26" s="109">
        <f>SUM(HDD!AG$281:AG$283)*AF20 + COUNT(HDD!AG$281:AG$283)*AF21</f>
        <v>20.554950051437249</v>
      </c>
      <c r="AG26" s="109">
        <f>SUM(HDD!AH$281:AH$283)*AG20 + COUNT(HDD!AH$281:AH$283)*AG21</f>
        <v>20.71730290102024</v>
      </c>
      <c r="AH26" s="109">
        <f>SUM(HDD!AI$281:AI$283)*AH20 + COUNT(HDD!AI$281:AI$283)*AH21</f>
        <v>20.863931010044503</v>
      </c>
    </row>
    <row r="27" spans="1:34" ht="15.75" x14ac:dyDescent="0.25">
      <c r="A27" s="118" t="s">
        <v>61</v>
      </c>
      <c r="B27" s="116">
        <f>SUM(HDD!C$284:C$286)*B20 + COUNT(HDD!C$284:C$286)*B21</f>
        <v>21.074213022279409</v>
      </c>
      <c r="C27" s="116">
        <f>SUM(HDD!D$284:D$286)*C20 + COUNT(HDD!D$284:D$286)*C21</f>
        <v>22.101921690763511</v>
      </c>
      <c r="D27" s="116">
        <f>SUM(HDD!E$284:E$286)*D20 + COUNT(HDD!E$284:E$286)*D21</f>
        <v>23.133371599154277</v>
      </c>
      <c r="E27" s="116">
        <f>SUM(HDD!F$284:F$286)*E20 + COUNT(HDD!F$284:F$286)*E21</f>
        <v>24.151442029402645</v>
      </c>
      <c r="F27" s="180">
        <f>SUM(HDD!G$284:G$286)*F20 + COUNT(HDD!G$284:G$286)*F21</f>
        <v>25.119565685500135</v>
      </c>
      <c r="G27" s="116">
        <f>SUM(HDD!H$284:H$286)*G20 + COUNT(HDD!H$284:H$286)*G21</f>
        <v>26.019709002221923</v>
      </c>
      <c r="H27" s="116">
        <f>SUM(HDD!I$284:I$286)*H20 + COUNT(HDD!I$284:I$286)*H21</f>
        <v>26.843196720028669</v>
      </c>
      <c r="I27" s="109">
        <f>SUM(HDD!J$284:J$286)*I20 + COUNT(HDD!J$284:J$286)*I21</f>
        <v>27.60557835988492</v>
      </c>
      <c r="J27" s="109">
        <f>SUM(HDD!K$284:K$286)*J20 + COUNT(HDD!K$284:K$286)*J21</f>
        <v>28.300496121670108</v>
      </c>
      <c r="K27" s="109">
        <f>SUM(HDD!L$284:L$286)*K20 + COUNT(HDD!L$284:L$286)*K21</f>
        <v>28.924680723246453</v>
      </c>
      <c r="L27" s="109">
        <f>SUM(HDD!M$284:M$286)*L20 + COUNT(HDD!M$284:M$286)*L21</f>
        <v>29.504644838221701</v>
      </c>
      <c r="M27" s="109">
        <f>SUM(HDD!N$284:N$286)*M20 + COUNT(HDD!N$284:N$286)*M21</f>
        <v>30.011844359663552</v>
      </c>
      <c r="N27" s="109">
        <f>SUM(HDD!O$284:O$286)*N20 + COUNT(HDD!O$284:O$286)*N21</f>
        <v>30.481286735722875</v>
      </c>
      <c r="O27" s="109">
        <f>SUM(HDD!P$284:P$286)*O20 + COUNT(HDD!P$284:P$286)*O21</f>
        <v>30.894609208451335</v>
      </c>
      <c r="P27" s="109">
        <f>SUM(HDD!Q$284:Q$286)*P20 + COUNT(HDD!Q$284:Q$286)*P21</f>
        <v>31.262855378968272</v>
      </c>
      <c r="Q27" s="109">
        <f>SUM(HDD!R$284:R$286)*Q20 + COUNT(HDD!R$284:R$286)*Q21</f>
        <v>31.588292817404671</v>
      </c>
      <c r="R27" s="109">
        <f>SUM(HDD!S$284:S$286)*R20 + COUNT(HDD!S$284:S$286)*R21</f>
        <v>31.868921067788829</v>
      </c>
      <c r="S27" s="109">
        <f>SUM(HDD!T$284:T$286)*S20 + COUNT(HDD!T$284:T$286)*S21</f>
        <v>32.109314121815899</v>
      </c>
      <c r="T27" s="109">
        <f>SUM(HDD!U$284:U$286)*T20 + COUNT(HDD!U$284:U$286)*T21</f>
        <v>32.318031832876912</v>
      </c>
      <c r="U27" s="109">
        <f>SUM(HDD!V$284:V$286)*U20 + COUNT(HDD!V$284:V$286)*U21</f>
        <v>32.489977647112319</v>
      </c>
      <c r="V27" s="109">
        <f>SUM(HDD!W$284:W$286)*V20 + COUNT(HDD!W$284:W$286)*V21</f>
        <v>32.643837126766037</v>
      </c>
      <c r="W27" s="109">
        <f>SUM(HDD!X$284:X$286)*W20 + COUNT(HDD!X$284:X$286)*W21</f>
        <v>32.766780815028199</v>
      </c>
      <c r="X27" s="109">
        <f>SUM(HDD!Y$284:Y$286)*X20 + COUNT(HDD!Y$284:Y$286)*X21</f>
        <v>32.861318571188491</v>
      </c>
      <c r="Y27" s="109">
        <f>SUM(HDD!Z$284:Z$286)*Y20 + COUNT(HDD!Z$284:Z$286)*Y21</f>
        <v>32.934191038814177</v>
      </c>
      <c r="Z27" s="109">
        <f>SUM(HDD!AA$284:AA$286)*Z20 + COUNT(HDD!AA$284:AA$286)*Z21</f>
        <v>32.982141507993475</v>
      </c>
      <c r="AA27" s="109">
        <f>SUM(HDD!AB$284:AB$286)*AA20 + COUNT(HDD!AB$284:AB$286)*AA21</f>
        <v>33.011728545242292</v>
      </c>
      <c r="AB27" s="109">
        <f>SUM(HDD!AC$284:AC$286)*AB20 + COUNT(HDD!AC$284:AC$286)*AB21</f>
        <v>33.023466936185073</v>
      </c>
      <c r="AC27" s="109">
        <f>SUM(HDD!AD$284:AD$286)*AC20 + COUNT(HDD!AD$284:AD$286)*AC21</f>
        <v>33.020574899516987</v>
      </c>
      <c r="AD27" s="109">
        <f>SUM(HDD!AE$284:AE$286)*AD20 + COUNT(HDD!AE$284:AE$286)*AD21</f>
        <v>33.007273839330296</v>
      </c>
      <c r="AE27" s="109">
        <f>SUM(HDD!AF$284:AF$286)*AE20 + COUNT(HDD!AF$284:AF$286)*AE21</f>
        <v>32.984828637037864</v>
      </c>
      <c r="AF27" s="109">
        <f>SUM(HDD!AG$284:AG$286)*AF20 + COUNT(HDD!AG$284:AG$286)*AF21</f>
        <v>32.956713697333186</v>
      </c>
      <c r="AG27" s="109">
        <f>SUM(HDD!AH$284:AH$286)*AG20 + COUNT(HDD!AH$284:AH$286)*AG21</f>
        <v>32.924189501474878</v>
      </c>
      <c r="AH27" s="109">
        <f>SUM(HDD!AI$284:AI$286)*AH20 + COUNT(HDD!AI$284:AI$286)*AH21</f>
        <v>32.889274773560501</v>
      </c>
    </row>
    <row r="28" spans="1:34" ht="15.75" x14ac:dyDescent="0.25">
      <c r="A28" s="118" t="s">
        <v>62</v>
      </c>
      <c r="B28" s="116">
        <f>B27+B26</f>
        <v>33.164237083703213</v>
      </c>
      <c r="C28" s="116">
        <f t="shared" ref="C28:AH28" si="5">C27+C26</f>
        <v>34.428944122831687</v>
      </c>
      <c r="D28" s="116">
        <f t="shared" si="5"/>
        <v>35.747078045885544</v>
      </c>
      <c r="E28" s="116">
        <f t="shared" si="5"/>
        <v>37.059915575729534</v>
      </c>
      <c r="F28" s="180">
        <f t="shared" si="5"/>
        <v>38.36703320128295</v>
      </c>
      <c r="G28" s="116">
        <f t="shared" si="5"/>
        <v>39.624015152184846</v>
      </c>
      <c r="H28" s="116">
        <f t="shared" si="5"/>
        <v>40.797214778244246</v>
      </c>
      <c r="I28" s="109">
        <f t="shared" si="5"/>
        <v>41.894089909767068</v>
      </c>
      <c r="J28" s="109">
        <f t="shared" si="5"/>
        <v>42.919452812731237</v>
      </c>
      <c r="K28" s="109">
        <f t="shared" si="5"/>
        <v>43.852016027048315</v>
      </c>
      <c r="L28" s="109">
        <f t="shared" si="5"/>
        <v>44.731792242240644</v>
      </c>
      <c r="M28" s="109">
        <f t="shared" si="5"/>
        <v>45.51834065364114</v>
      </c>
      <c r="N28" s="109">
        <f t="shared" si="5"/>
        <v>46.263693937220324</v>
      </c>
      <c r="O28" s="109">
        <f t="shared" si="5"/>
        <v>46.963744259813467</v>
      </c>
      <c r="P28" s="109">
        <f t="shared" si="5"/>
        <v>47.614746889724671</v>
      </c>
      <c r="Q28" s="109">
        <f t="shared" si="5"/>
        <v>48.240291621245852</v>
      </c>
      <c r="R28" s="109">
        <f t="shared" si="5"/>
        <v>48.825349171216288</v>
      </c>
      <c r="S28" s="109">
        <f t="shared" si="5"/>
        <v>49.363074325623408</v>
      </c>
      <c r="T28" s="109">
        <f t="shared" si="5"/>
        <v>49.866148020957013</v>
      </c>
      <c r="U28" s="109">
        <f t="shared" si="5"/>
        <v>50.339146410273415</v>
      </c>
      <c r="V28" s="109">
        <f t="shared" si="5"/>
        <v>50.806917268054633</v>
      </c>
      <c r="W28" s="109">
        <f t="shared" si="5"/>
        <v>51.243340966109386</v>
      </c>
      <c r="X28" s="109">
        <f t="shared" si="5"/>
        <v>51.640179966392509</v>
      </c>
      <c r="Y28" s="109">
        <f t="shared" si="5"/>
        <v>51.989403929380728</v>
      </c>
      <c r="Z28" s="109">
        <f t="shared" si="5"/>
        <v>52.298842132494244</v>
      </c>
      <c r="AA28" s="109">
        <f t="shared" si="5"/>
        <v>52.566885599776754</v>
      </c>
      <c r="AB28" s="109">
        <f t="shared" si="5"/>
        <v>52.804418939596452</v>
      </c>
      <c r="AC28" s="109">
        <f t="shared" si="5"/>
        <v>53.010004997024168</v>
      </c>
      <c r="AD28" s="109">
        <f t="shared" si="5"/>
        <v>53.199842041521464</v>
      </c>
      <c r="AE28" s="109">
        <f t="shared" si="5"/>
        <v>53.364658931574709</v>
      </c>
      <c r="AF28" s="109">
        <f t="shared" si="5"/>
        <v>53.511663748770431</v>
      </c>
      <c r="AG28" s="109">
        <f t="shared" si="5"/>
        <v>53.641492402495118</v>
      </c>
      <c r="AH28" s="109">
        <f t="shared" si="5"/>
        <v>53.753205783605004</v>
      </c>
    </row>
    <row r="29" spans="1:34" ht="15.75" x14ac:dyDescent="0.25">
      <c r="A29" s="118" t="s">
        <v>63</v>
      </c>
      <c r="B29" s="113">
        <f>B26*kwh_per_therm/SUM(kwh!$H$6:$H$8)</f>
        <v>0.8615814287492255</v>
      </c>
      <c r="C29" s="113">
        <f>C26*kwh_per_therm/SUM(kwh!$H$6:$H$8)</f>
        <v>0.87847084052819358</v>
      </c>
      <c r="D29" s="113">
        <f>D26*kwh_per_therm/SUM(kwh!$H$6:$H$8)</f>
        <v>0.89890104163433615</v>
      </c>
      <c r="E29" s="113">
        <f>E26*kwh_per_therm/SUM(kwh!$H$6:$H$8)</f>
        <v>0.91990727433723063</v>
      </c>
      <c r="F29" s="101">
        <f>F26*kwh_per_therm/SUM(kwh!$H$6:$H$8)</f>
        <v>0.94406528320944871</v>
      </c>
      <c r="G29" s="113">
        <f>G26*kwh_per_therm/SUM(kwh!$H$6:$H$8)</f>
        <v>0.96949497124876383</v>
      </c>
      <c r="H29" s="113">
        <f>H26*kwh_per_therm/SUM(kwh!$H$6:$H$8)</f>
        <v>0.99441678149762225</v>
      </c>
      <c r="I29" s="105">
        <f>I26*kwh_per_therm/SUM(kwh!$H$6:$H$8)</f>
        <v>1.0182540690822643</v>
      </c>
      <c r="J29" s="105">
        <f>J26*kwh_per_therm/SUM(kwh!$H$6:$H$8)</f>
        <v>1.0418028557028511</v>
      </c>
      <c r="K29" s="105">
        <f>K26*kwh_per_therm/SUM(kwh!$H$6:$H$8)</f>
        <v>1.0637790969750767</v>
      </c>
      <c r="L29" s="105">
        <f>L26*kwh_per_therm/SUM(kwh!$H$6:$H$8)</f>
        <v>1.0851448557485062</v>
      </c>
      <c r="M29" s="105">
        <f>M26*kwh_per_therm/SUM(kwh!$H$6:$H$8)</f>
        <v>1.1050523277690156</v>
      </c>
      <c r="N29" s="105">
        <f>N26*kwh_per_therm/SUM(kwh!$H$6:$H$8)</f>
        <v>1.1247147959908086</v>
      </c>
      <c r="O29" s="105">
        <f>O26*kwh_per_therm/SUM(kwh!$H$6:$H$8)</f>
        <v>1.1451481209613392</v>
      </c>
      <c r="P29" s="105">
        <f>P26*kwh_per_therm/SUM(kwh!$H$6:$H$8)</f>
        <v>1.1652984294334543</v>
      </c>
      <c r="Q29" s="105">
        <f>Q26*kwh_per_therm/SUM(kwh!$H$6:$H$8)</f>
        <v>1.1866852247814528</v>
      </c>
      <c r="R29" s="105">
        <f>R26*kwh_per_therm/SUM(kwh!$H$6:$H$8)</f>
        <v>1.2083800228693715</v>
      </c>
      <c r="S29" s="105">
        <f>S26*kwh_per_therm/SUM(kwh!$H$6:$H$8)</f>
        <v>1.2295690473540992</v>
      </c>
      <c r="T29" s="105">
        <f>T26*kwh_per_therm/SUM(kwh!$H$6:$H$8)</f>
        <v>1.2505459824041856</v>
      </c>
      <c r="U29" s="105">
        <f>U26*kwh_per_therm/SUM(kwh!$H$6:$H$8)</f>
        <v>1.272000142168394</v>
      </c>
      <c r="V29" s="105">
        <f>V26*kwh_per_therm/SUM(kwh!$H$6:$H$8)</f>
        <v>1.2943706694968469</v>
      </c>
      <c r="W29" s="105">
        <f>W26*kwh_per_therm/SUM(kwh!$H$6:$H$8)</f>
        <v>1.31671045586528</v>
      </c>
      <c r="X29" s="105">
        <f>X26*kwh_per_therm/SUM(kwh!$H$6:$H$8)</f>
        <v>1.3382536005687773</v>
      </c>
      <c r="Y29" s="105">
        <f>Y26*kwh_per_therm/SUM(kwh!$H$6:$H$8)</f>
        <v>1.3579474667680302</v>
      </c>
      <c r="Z29" s="105">
        <f>Z26*kwh_per_therm/SUM(kwh!$H$6:$H$8)</f>
        <v>1.3765820843882133</v>
      </c>
      <c r="AA29" s="105">
        <f>AA26*kwh_per_therm/SUM(kwh!$H$6:$H$8)</f>
        <v>1.3935754030647578</v>
      </c>
      <c r="AB29" s="105">
        <f>AB26*kwh_per_therm/SUM(kwh!$H$6:$H$8)</f>
        <v>1.4096664160908166</v>
      </c>
      <c r="AC29" s="105">
        <f>AC26*kwh_per_therm/SUM(kwh!$H$6:$H$8)</f>
        <v>1.4245233637082411</v>
      </c>
      <c r="AD29" s="105">
        <f>AD26*kwh_per_therm/SUM(kwh!$H$6:$H$8)</f>
        <v>1.4389997632238949</v>
      </c>
      <c r="AE29" s="105">
        <f>AE26*kwh_per_therm/SUM(kwh!$H$6:$H$8)</f>
        <v>1.4523447772829285</v>
      </c>
      <c r="AF29" s="105">
        <f>AF26*kwh_per_therm/SUM(kwh!$H$6:$H$8)</f>
        <v>1.4648244820036074</v>
      </c>
      <c r="AG29" s="105">
        <f>AG26*kwh_per_therm/SUM(kwh!$H$6:$H$8)</f>
        <v>1.4763943680017291</v>
      </c>
      <c r="AH29" s="105">
        <f>AH26*kwh_per_therm/SUM(kwh!$H$6:$H$8)</f>
        <v>1.4868436487497316</v>
      </c>
    </row>
    <row r="30" spans="1:34" ht="15.75" x14ac:dyDescent="0.25">
      <c r="A30" s="118" t="s">
        <v>64</v>
      </c>
      <c r="B30" s="113">
        <f>B27*kwh_per_therm/SUM(kwh!$H$9:$H$11)</f>
        <v>0.91747913677481174</v>
      </c>
      <c r="C30" s="113">
        <f>C27*kwh_per_therm/SUM(kwh!$H$9:$H$11)</f>
        <v>0.96222108092332914</v>
      </c>
      <c r="D30" s="113">
        <f>D27*kwh_per_therm/SUM(kwh!$H$9:$H$11)</f>
        <v>1.0071259023074712</v>
      </c>
      <c r="E30" s="113">
        <f>E27*kwh_per_therm/SUM(kwh!$H$9:$H$11)</f>
        <v>1.0514482396840916</v>
      </c>
      <c r="F30" s="101">
        <f>F27*kwh_per_therm/SUM(kwh!$H$9:$H$11)</f>
        <v>1.0935961127908391</v>
      </c>
      <c r="G30" s="113">
        <f>G27*kwh_per_therm/SUM(kwh!$H$9:$H$11)</f>
        <v>1.1327844190078462</v>
      </c>
      <c r="H30" s="113">
        <f>H27*kwh_per_therm/SUM(kwh!$H$9:$H$11)</f>
        <v>1.168635475447261</v>
      </c>
      <c r="I30" s="105">
        <f>I27*kwh_per_therm/SUM(kwh!$H$9:$H$11)</f>
        <v>1.201826240297593</v>
      </c>
      <c r="J30" s="105">
        <f>J27*kwh_per_therm/SUM(kwh!$H$9:$H$11)</f>
        <v>1.2320799227263568</v>
      </c>
      <c r="K30" s="105">
        <f>K27*kwh_per_therm/SUM(kwh!$H$9:$H$11)</f>
        <v>1.2592541924766421</v>
      </c>
      <c r="L30" s="105">
        <f>L27*kwh_per_therm/SUM(kwh!$H$9:$H$11)</f>
        <v>1.2845032954920346</v>
      </c>
      <c r="M30" s="105">
        <f>M27*kwh_per_therm/SUM(kwh!$H$9:$H$11)</f>
        <v>1.3065845460997374</v>
      </c>
      <c r="N30" s="105">
        <f>N27*kwh_per_therm/SUM(kwh!$H$9:$H$11)</f>
        <v>1.3270220156032053</v>
      </c>
      <c r="O30" s="105">
        <f>O27*kwh_per_therm/SUM(kwh!$H$9:$H$11)</f>
        <v>1.3450162697700223</v>
      </c>
      <c r="P30" s="105">
        <f>P27*kwh_per_therm/SUM(kwh!$H$9:$H$11)</f>
        <v>1.3610480987303413</v>
      </c>
      <c r="Q30" s="105">
        <f>Q27*kwh_per_therm/SUM(kwh!$H$9:$H$11)</f>
        <v>1.3752162225779636</v>
      </c>
      <c r="R30" s="105">
        <f>R27*kwh_per_therm/SUM(kwh!$H$9:$H$11)</f>
        <v>1.387433550202245</v>
      </c>
      <c r="S30" s="105">
        <f>S27*kwh_per_therm/SUM(kwh!$H$9:$H$11)</f>
        <v>1.3978992132124011</v>
      </c>
      <c r="T30" s="105">
        <f>T27*kwh_per_therm/SUM(kwh!$H$9:$H$11)</f>
        <v>1.406985870216932</v>
      </c>
      <c r="U30" s="105">
        <f>U27*kwh_per_therm/SUM(kwh!$H$9:$H$11)</f>
        <v>1.4144716395336778</v>
      </c>
      <c r="V30" s="105">
        <f>V27*kwh_per_therm/SUM(kwh!$H$9:$H$11)</f>
        <v>1.4211700088833696</v>
      </c>
      <c r="W30" s="105">
        <f>W27*kwh_per_therm/SUM(kwh!$H$9:$H$11)</f>
        <v>1.4265224397836092</v>
      </c>
      <c r="X30" s="105">
        <f>X27*kwh_per_therm/SUM(kwh!$H$9:$H$11)</f>
        <v>1.4306382005393194</v>
      </c>
      <c r="Y30" s="105">
        <f>Y27*kwh_per_therm/SUM(kwh!$H$9:$H$11)</f>
        <v>1.4338107493135575</v>
      </c>
      <c r="Z30" s="105">
        <f>Z27*kwh_per_therm/SUM(kwh!$H$9:$H$11)</f>
        <v>1.4358983031891903</v>
      </c>
      <c r="AA30" s="105">
        <f>AA27*kwh_per_therm/SUM(kwh!$H$9:$H$11)</f>
        <v>1.4371863934901694</v>
      </c>
      <c r="AB30" s="105">
        <f>AB27*kwh_per_therm/SUM(kwh!$H$9:$H$11)</f>
        <v>1.437697431732875</v>
      </c>
      <c r="AC30" s="105">
        <f>AC27*kwh_per_therm/SUM(kwh!$H$9:$H$11)</f>
        <v>1.4375715250950825</v>
      </c>
      <c r="AD30" s="105">
        <f>AD27*kwh_per_therm/SUM(kwh!$H$9:$H$11)</f>
        <v>1.4369924550626512</v>
      </c>
      <c r="AE30" s="105">
        <f>AE27*kwh_per_therm/SUM(kwh!$H$9:$H$11)</f>
        <v>1.4360152890445312</v>
      </c>
      <c r="AF30" s="105">
        <f>AF27*kwh_per_therm/SUM(kwh!$H$9:$H$11)</f>
        <v>1.4347912874372846</v>
      </c>
      <c r="AG30" s="105">
        <f>AG27*kwh_per_therm/SUM(kwh!$H$9:$H$11)</f>
        <v>1.4333753260863753</v>
      </c>
      <c r="AH30" s="105">
        <f>AH27*kwh_per_therm/SUM(kwh!$H$9:$H$11)</f>
        <v>1.431855291416813</v>
      </c>
    </row>
    <row r="31" spans="1:34" ht="15.75" x14ac:dyDescent="0.25">
      <c r="A31" s="118" t="s">
        <v>65</v>
      </c>
      <c r="B31" s="113">
        <f>B28*kwh_per_therm/SUM(kwh!$H$6:$H$11)</f>
        <v>0.89628093678637188</v>
      </c>
      <c r="C31" s="113">
        <f>C28*kwh_per_therm/SUM(kwh!$H$6:$H$11)</f>
        <v>0.9304603091907323</v>
      </c>
      <c r="D31" s="113">
        <f>D28*kwh_per_therm/SUM(kwh!$H$6:$H$11)</f>
        <v>0.96608357121189148</v>
      </c>
      <c r="E31" s="113">
        <f>E28*kwh_per_therm/SUM(kwh!$H$6:$H$11)</f>
        <v>1.0015636954230132</v>
      </c>
      <c r="F31" s="101">
        <f>F28*kwh_per_therm/SUM(kwh!$H$6:$H$11)</f>
        <v>1.0368892362145632</v>
      </c>
      <c r="G31" s="113">
        <f>G28*kwh_per_therm/SUM(kwh!$H$6:$H$11)</f>
        <v>1.0708598340496487</v>
      </c>
      <c r="H31" s="113">
        <f>H28*kwh_per_therm/SUM(kwh!$H$6:$H$11)</f>
        <v>1.1025661705237253</v>
      </c>
      <c r="I31" s="105">
        <f>I28*kwh_per_therm/SUM(kwh!$H$6:$H$11)</f>
        <v>1.1322097974203031</v>
      </c>
      <c r="J31" s="105">
        <f>J28*kwh_per_therm/SUM(kwh!$H$6:$H$11)</f>
        <v>1.1599207687565418</v>
      </c>
      <c r="K31" s="105">
        <f>K28*kwh_per_therm/SUM(kwh!$H$6:$H$11)</f>
        <v>1.1851237797358398</v>
      </c>
      <c r="L31" s="105">
        <f>L28*kwh_per_therm/SUM(kwh!$H$6:$H$11)</f>
        <v>1.2089001943213702</v>
      </c>
      <c r="M31" s="105">
        <f>M28*kwh_per_therm/SUM(kwh!$H$6:$H$11)</f>
        <v>1.2301570785131761</v>
      </c>
      <c r="N31" s="105">
        <f>N28*kwh_per_therm/SUM(kwh!$H$6:$H$11)</f>
        <v>1.2503006427253442</v>
      </c>
      <c r="O31" s="105">
        <f>O28*kwh_per_therm/SUM(kwh!$H$6:$H$11)</f>
        <v>1.2692198706077102</v>
      </c>
      <c r="P31" s="105">
        <f>P28*kwh_per_therm/SUM(kwh!$H$6:$H$11)</f>
        <v>1.2868135588181326</v>
      </c>
      <c r="Q31" s="105">
        <f>Q28*kwh_per_therm/SUM(kwh!$H$6:$H$11)</f>
        <v>1.3037192339450629</v>
      </c>
      <c r="R31" s="105">
        <f>R28*kwh_per_therm/SUM(kwh!$H$6:$H$11)</f>
        <v>1.3195307217123819</v>
      </c>
      <c r="S31" s="105">
        <f>S28*kwh_per_therm/SUM(kwh!$H$6:$H$11)</f>
        <v>1.3340630266138698</v>
      </c>
      <c r="T31" s="105">
        <f>T28*kwh_per_therm/SUM(kwh!$H$6:$H$11)</f>
        <v>1.3476588576226813</v>
      </c>
      <c r="U31" s="105">
        <f>U28*kwh_per_therm/SUM(kwh!$H$6:$H$11)</f>
        <v>1.3604418876801787</v>
      </c>
      <c r="V31" s="105">
        <f>V28*kwh_per_therm/SUM(kwh!$H$6:$H$11)</f>
        <v>1.3730836409505875</v>
      </c>
      <c r="W31" s="105">
        <f>W28*kwh_per_therm/SUM(kwh!$H$6:$H$11)</f>
        <v>1.3848782207547614</v>
      </c>
      <c r="X31" s="105">
        <f>X28*kwh_per_therm/SUM(kwh!$H$6:$H$11)</f>
        <v>1.3956030032977589</v>
      </c>
      <c r="Y31" s="105">
        <f>Y28*kwh_per_therm/SUM(kwh!$H$6:$H$11)</f>
        <v>1.4050409644335855</v>
      </c>
      <c r="Z31" s="105">
        <f>Z28*kwh_per_therm/SUM(kwh!$H$6:$H$11)</f>
        <v>1.4134036944992308</v>
      </c>
      <c r="AA31" s="105">
        <f>AA28*kwh_per_therm/SUM(kwh!$H$6:$H$11)</f>
        <v>1.4206477100738719</v>
      </c>
      <c r="AB31" s="105">
        <f>AB28*kwh_per_therm/SUM(kwh!$H$6:$H$11)</f>
        <v>1.4270671734191092</v>
      </c>
      <c r="AC31" s="105">
        <f>AC28*kwh_per_therm/SUM(kwh!$H$6:$H$11)</f>
        <v>1.4326232446676794</v>
      </c>
      <c r="AD31" s="105">
        <f>AD28*kwh_per_therm/SUM(kwh!$H$6:$H$11)</f>
        <v>1.4377536905648476</v>
      </c>
      <c r="AE31" s="105">
        <f>AE28*kwh_per_therm/SUM(kwh!$H$6:$H$11)</f>
        <v>1.4422079536387213</v>
      </c>
      <c r="AF31" s="105">
        <f>AF28*kwh_per_therm/SUM(kwh!$H$6:$H$11)</f>
        <v>1.4461808360824135</v>
      </c>
      <c r="AG31" s="105">
        <f>AG28*kwh_per_therm/SUM(kwh!$H$6:$H$11)</f>
        <v>1.4496895236812988</v>
      </c>
      <c r="AH31" s="105">
        <f>AH28*kwh_per_therm/SUM(kwh!$H$6:$H$11)</f>
        <v>1.4527086365172139</v>
      </c>
    </row>
    <row r="32" spans="1:34" s="28" customFormat="1" ht="21" x14ac:dyDescent="0.35">
      <c r="A32" s="175" t="s">
        <v>67</v>
      </c>
      <c r="B32" s="176" t="s">
        <v>20</v>
      </c>
      <c r="C32" s="176" t="s">
        <v>21</v>
      </c>
      <c r="D32" s="176" t="s">
        <v>22</v>
      </c>
      <c r="E32" s="176" t="s">
        <v>23</v>
      </c>
      <c r="F32" s="176" t="s">
        <v>24</v>
      </c>
      <c r="G32" s="176" t="s">
        <v>25</v>
      </c>
      <c r="H32" s="176" t="s">
        <v>26</v>
      </c>
      <c r="I32" s="176" t="s">
        <v>27</v>
      </c>
      <c r="J32" s="176" t="s">
        <v>28</v>
      </c>
      <c r="K32" s="176" t="s">
        <v>29</v>
      </c>
      <c r="L32" s="176" t="s">
        <v>30</v>
      </c>
      <c r="M32" s="176" t="s">
        <v>31</v>
      </c>
      <c r="N32" s="176" t="s">
        <v>32</v>
      </c>
      <c r="O32" s="176" t="s">
        <v>33</v>
      </c>
      <c r="P32" s="176" t="s">
        <v>34</v>
      </c>
      <c r="Q32" s="176" t="s">
        <v>35</v>
      </c>
      <c r="R32" s="176" t="s">
        <v>36</v>
      </c>
      <c r="S32" s="176" t="s">
        <v>37</v>
      </c>
      <c r="T32" s="176" t="s">
        <v>38</v>
      </c>
      <c r="U32" s="176" t="s">
        <v>39</v>
      </c>
      <c r="V32" s="176" t="s">
        <v>40</v>
      </c>
      <c r="W32" s="176" t="s">
        <v>41</v>
      </c>
      <c r="X32" s="176" t="s">
        <v>42</v>
      </c>
      <c r="Y32" s="176" t="s">
        <v>43</v>
      </c>
      <c r="Z32" s="176" t="s">
        <v>44</v>
      </c>
      <c r="AA32" s="176" t="s">
        <v>45</v>
      </c>
      <c r="AB32" s="176" t="s">
        <v>46</v>
      </c>
      <c r="AC32" s="176" t="s">
        <v>47</v>
      </c>
      <c r="AD32" s="176" t="s">
        <v>48</v>
      </c>
      <c r="AE32" s="176" t="s">
        <v>49</v>
      </c>
      <c r="AF32" s="176" t="s">
        <v>50</v>
      </c>
      <c r="AG32" s="176" t="s">
        <v>51</v>
      </c>
      <c r="AH32" s="176" t="s">
        <v>52</v>
      </c>
    </row>
    <row r="33" spans="1:34" ht="15.75" x14ac:dyDescent="0.25">
      <c r="A33" s="117" t="s">
        <v>53</v>
      </c>
      <c r="B33" s="103">
        <f>INDEX(LINEST('Gas Baseline'!$G$14:$G$69,HDD!C$138:C$193,TRUE,TRUE),3,1)</f>
        <v>0.90991457214714122</v>
      </c>
      <c r="C33" s="103">
        <f>INDEX(LINEST('Gas Baseline'!$G$14:$G$69,HDD!D$138:D$193,TRUE,TRUE),3,1)</f>
        <v>0.92207047974623169</v>
      </c>
      <c r="D33" s="103">
        <f>INDEX(LINEST('Gas Baseline'!$G$14:$G$69,HDD!E$138:E$193,TRUE,TRUE),3,1)</f>
        <v>0.93251157766486603</v>
      </c>
      <c r="E33" s="103">
        <f>INDEX(LINEST('Gas Baseline'!$G$14:$G$69,HDD!F$138:F$193,TRUE,TRUE),3,1)</f>
        <v>0.94137135880338607</v>
      </c>
      <c r="F33" s="103">
        <f>INDEX(LINEST('Gas Baseline'!$G$14:$G$69,HDD!G$138:G$193,TRUE,TRUE),3,1)</f>
        <v>0.94875974930653528</v>
      </c>
      <c r="G33" s="103">
        <f>INDEX(LINEST('Gas Baseline'!$G$14:$G$69,HDD!H$138:H$193,TRUE,TRUE),3,1)</f>
        <v>0.95471285943043149</v>
      </c>
      <c r="H33" s="103">
        <f>INDEX(LINEST('Gas Baseline'!$G$14:$G$69,HDD!I$138:I$193,TRUE,TRUE),3,1)</f>
        <v>0.95931911800422187</v>
      </c>
      <c r="I33" s="103">
        <f>INDEX(LINEST('Gas Baseline'!$G$14:$G$69,HDD!J$138:J$193,TRUE,TRUE),3,1)</f>
        <v>0.96275975829011473</v>
      </c>
      <c r="J33" s="114">
        <f>INDEX(LINEST('Gas Baseline'!$G$14:$G$69,HDD!K$138:K$193,TRUE,TRUE),3,1)</f>
        <v>0.96503910189018793</v>
      </c>
      <c r="K33" s="114">
        <f>INDEX(LINEST('Gas Baseline'!$G$14:$G$69,HDD!L$138:L$193,TRUE,TRUE),3,1)</f>
        <v>0.96623569443700319</v>
      </c>
      <c r="L33" s="219">
        <f>INDEX(LINEST('Gas Baseline'!$G$14:$G$69,HDD!M$138:M$193,TRUE,TRUE),3,1)</f>
        <v>0.96652845386188746</v>
      </c>
      <c r="M33" s="114">
        <f>INDEX(LINEST('Gas Baseline'!$G$14:$G$69,HDD!N$138:N$193,TRUE,TRUE),3,1)</f>
        <v>0.96594176893807304</v>
      </c>
      <c r="N33" s="103">
        <f>INDEX(LINEST('Gas Baseline'!$G$14:$G$69,HDD!O$138:O$193,TRUE,TRUE),3,1)</f>
        <v>0.96459554387513569</v>
      </c>
      <c r="O33" s="103">
        <f>INDEX(LINEST('Gas Baseline'!$G$14:$G$69,HDD!P$138:P$193,TRUE,TRUE),3,1)</f>
        <v>0.96253899220015793</v>
      </c>
      <c r="P33" s="103">
        <f>INDEX(LINEST('Gas Baseline'!$G$14:$G$69,HDD!Q$138:Q$193,TRUE,TRUE),3,1)</f>
        <v>0.95985364866889955</v>
      </c>
      <c r="Q33" s="103">
        <f>INDEX(LINEST('Gas Baseline'!$G$14:$G$69,HDD!R$138:R$193,TRUE,TRUE),3,1)</f>
        <v>0.95658010898048274</v>
      </c>
      <c r="R33" s="103">
        <f>INDEX(LINEST('Gas Baseline'!$G$14:$G$69,HDD!S$138:S$193,TRUE,TRUE),3,1)</f>
        <v>0.95281013448583285</v>
      </c>
      <c r="S33" s="103">
        <f>INDEX(LINEST('Gas Baseline'!$G$14:$G$69,HDD!T$138:T$193,TRUE,TRUE),3,1)</f>
        <v>0.94858914332703159</v>
      </c>
      <c r="T33" s="103">
        <f>INDEX(LINEST('Gas Baseline'!$G$14:$G$69,HDD!U$138:U$193,TRUE,TRUE),3,1)</f>
        <v>0.94394935711594019</v>
      </c>
      <c r="U33" s="103">
        <f>INDEX(LINEST('Gas Baseline'!$G$14:$G$69,HDD!V$138:V$193,TRUE,TRUE),3,1)</f>
        <v>0.93896443757827996</v>
      </c>
      <c r="V33" s="103">
        <f>INDEX(LINEST('Gas Baseline'!$G$14:$G$69,HDD!W$138:W$193,TRUE,TRUE),3,1)</f>
        <v>0.93374054976400933</v>
      </c>
      <c r="W33" s="103">
        <f>INDEX(LINEST('Gas Baseline'!$G$14:$G$69,HDD!X$138:X$193,TRUE,TRUE),3,1)</f>
        <v>0.92823171471934085</v>
      </c>
      <c r="X33" s="103">
        <f>INDEX(LINEST('Gas Baseline'!$G$14:$G$69,HDD!Y$138:Y$193,TRUE,TRUE),3,1)</f>
        <v>0.92249733478956653</v>
      </c>
      <c r="Y33" s="103">
        <f>INDEX(LINEST('Gas Baseline'!$G$14:$G$69,HDD!Z$138:Z$193,TRUE,TRUE),3,1)</f>
        <v>0.91656541984670192</v>
      </c>
      <c r="Z33" s="103">
        <f>INDEX(LINEST('Gas Baseline'!$G$14:$G$69,HDD!AA$138:AA$193,TRUE,TRUE),3,1)</f>
        <v>0.91050609727452247</v>
      </c>
      <c r="AA33" s="103">
        <f>INDEX(LINEST('Gas Baseline'!$G$14:$G$69,HDD!AB$138:AB$193,TRUE,TRUE),3,1)</f>
        <v>0.90442638735636438</v>
      </c>
      <c r="AB33" s="103">
        <f>INDEX(LINEST('Gas Baseline'!$G$14:$G$69,HDD!AC$138:AC$193,TRUE,TRUE),3,1)</f>
        <v>0.8983506699040027</v>
      </c>
      <c r="AC33" s="103">
        <f>INDEX(LINEST('Gas Baseline'!$G$14:$G$69,HDD!AD$138:AD$193,TRUE,TRUE),3,1)</f>
        <v>0.89232962930341175</v>
      </c>
      <c r="AD33" s="103">
        <f>INDEX(LINEST('Gas Baseline'!$G$14:$G$69,HDD!AE$138:AE$193,TRUE,TRUE),3,1)</f>
        <v>0.88642392214703536</v>
      </c>
      <c r="AE33" s="103">
        <f>INDEX(LINEST('Gas Baseline'!$G$14:$G$69,HDD!AF$138:AF$193,TRUE,TRUE),3,1)</f>
        <v>0.88076168634806185</v>
      </c>
      <c r="AF33" s="103">
        <f>INDEX(LINEST('Gas Baseline'!$G$14:$G$69,HDD!AG$138:AG$193,TRUE,TRUE),3,1)</f>
        <v>0.87530333814864758</v>
      </c>
      <c r="AG33" s="103">
        <f>INDEX(LINEST('Gas Baseline'!$G$14:$G$69,HDD!AH$138:AH$193,TRUE,TRUE),3,1)</f>
        <v>0.87020711295223641</v>
      </c>
      <c r="AH33" s="103">
        <f>INDEX(LINEST('Gas Baseline'!$G$14:$G$69,HDD!AI$138:AI$193,TRUE,TRUE),3,1)</f>
        <v>0.8654282933350238</v>
      </c>
    </row>
    <row r="34" spans="1:34" ht="15.75" x14ac:dyDescent="0.25">
      <c r="A34" s="117" t="s">
        <v>54</v>
      </c>
      <c r="B34" s="103">
        <f>INDEX(LINEST('Gas Baseline'!$G$14:$G$69,HDD!C$138:C$193,TRUE,TRUE),1,1)</f>
        <v>0.16496629546112945</v>
      </c>
      <c r="C34" s="103">
        <f>INDEX(LINEST('Gas Baseline'!$G$14:$G$69,HDD!D$138:D$193,TRUE,TRUE),1,1)</f>
        <v>0.15564106302047218</v>
      </c>
      <c r="D34" s="103">
        <f>INDEX(LINEST('Gas Baseline'!$G$14:$G$69,HDD!E$138:E$193,TRUE,TRUE),1,1)</f>
        <v>0.14707197064612579</v>
      </c>
      <c r="E34" s="103">
        <f>INDEX(LINEST('Gas Baseline'!$G$14:$G$69,HDD!F$138:F$193,TRUE,TRUE),1,1)</f>
        <v>0.13919565430289296</v>
      </c>
      <c r="F34" s="103">
        <f>INDEX(LINEST('Gas Baseline'!$G$14:$G$69,HDD!G$138:G$193,TRUE,TRUE),1,1)</f>
        <v>0.13196411304432062</v>
      </c>
      <c r="G34" s="103">
        <f>INDEX(LINEST('Gas Baseline'!$G$14:$G$69,HDD!H$138:H$193,TRUE,TRUE),1,1)</f>
        <v>0.12530548626599231</v>
      </c>
      <c r="H34" s="103">
        <f>INDEX(LINEST('Gas Baseline'!$G$14:$G$69,HDD!I$138:I$193,TRUE,TRUE),1,1)</f>
        <v>0.11915762246199151</v>
      </c>
      <c r="I34" s="103">
        <f>INDEX(LINEST('Gas Baseline'!$G$14:$G$69,HDD!J$138:J$193,TRUE,TRUE),1,1)</f>
        <v>0.11349156566707728</v>
      </c>
      <c r="J34" s="103">
        <f>INDEX(LINEST('Gas Baseline'!$G$14:$G$69,HDD!K$138:K$193,TRUE,TRUE),1,1)</f>
        <v>0.10825506521595239</v>
      </c>
      <c r="K34" s="103">
        <f>INDEX(LINEST('Gas Baseline'!$G$14:$G$69,HDD!L$138:L$193,TRUE,TRUE),1,1)</f>
        <v>0.10342030010038776</v>
      </c>
      <c r="L34" s="217">
        <f>INDEX(LINEST('Gas Baseline'!$G$14:$G$69,HDD!M$138:M$193,TRUE,TRUE),1,1)</f>
        <v>9.8958655338041671E-2</v>
      </c>
      <c r="M34" s="103">
        <f>INDEX(LINEST('Gas Baseline'!$G$14:$G$69,HDD!N$138:N$193,TRUE,TRUE),1,1)</f>
        <v>9.4833210038206009E-2</v>
      </c>
      <c r="N34" s="103">
        <f>INDEX(LINEST('Gas Baseline'!$G$14:$G$69,HDD!O$138:O$193,TRUE,TRUE),1,1)</f>
        <v>9.1019096559748588E-2</v>
      </c>
      <c r="O34" s="103">
        <f>INDEX(LINEST('Gas Baseline'!$G$14:$G$69,HDD!P$138:P$193,TRUE,TRUE),1,1)</f>
        <v>8.7479900289455639E-2</v>
      </c>
      <c r="P34" s="103">
        <f>INDEX(LINEST('Gas Baseline'!$G$14:$G$69,HDD!Q$138:Q$193,TRUE,TRUE),1,1)</f>
        <v>8.41989445286392E-2</v>
      </c>
      <c r="Q34" s="103">
        <f>INDEX(LINEST('Gas Baseline'!$G$14:$G$69,HDD!R$138:R$193,TRUE,TRUE),1,1)</f>
        <v>8.1151708266520239E-2</v>
      </c>
      <c r="R34" s="103">
        <f>INDEX(LINEST('Gas Baseline'!$G$14:$G$69,HDD!S$138:S$193,TRUE,TRUE),1,1)</f>
        <v>7.832968185316333E-2</v>
      </c>
      <c r="S34" s="103">
        <f>INDEX(LINEST('Gas Baseline'!$G$14:$G$69,HDD!T$138:T$193,TRUE,TRUE),1,1)</f>
        <v>7.5710683964300821E-2</v>
      </c>
      <c r="T34" s="103">
        <f>INDEX(LINEST('Gas Baseline'!$G$14:$G$69,HDD!U$138:U$193,TRUE,TRUE),1,1)</f>
        <v>7.3277211907243275E-2</v>
      </c>
      <c r="U34" s="103">
        <f>INDEX(LINEST('Gas Baseline'!$G$14:$G$69,HDD!V$138:V$193,TRUE,TRUE),1,1)</f>
        <v>7.1023517453775983E-2</v>
      </c>
      <c r="V34" s="103">
        <f>INDEX(LINEST('Gas Baseline'!$G$14:$G$69,HDD!W$138:W$193,TRUE,TRUE),1,1)</f>
        <v>6.8925730381596148E-2</v>
      </c>
      <c r="W34" s="103">
        <f>INDEX(LINEST('Gas Baseline'!$G$14:$G$69,HDD!X$138:X$193,TRUE,TRUE),1,1)</f>
        <v>6.6967896478018873E-2</v>
      </c>
      <c r="X34" s="103">
        <f>INDEX(LINEST('Gas Baseline'!$G$14:$G$69,HDD!Y$138:Y$193,TRUE,TRUE),1,1)</f>
        <v>6.5145228923304724E-2</v>
      </c>
      <c r="Y34" s="103">
        <f>INDEX(LINEST('Gas Baseline'!$G$14:$G$69,HDD!Z$138:Z$193,TRUE,TRUE),1,1)</f>
        <v>6.3454345311157331E-2</v>
      </c>
      <c r="Z34" s="103">
        <f>INDEX(LINEST('Gas Baseline'!$G$14:$G$69,HDD!AA$138:AA$193,TRUE,TRUE),1,1)</f>
        <v>6.1883703202060769E-2</v>
      </c>
      <c r="AA34" s="103">
        <f>INDEX(LINEST('Gas Baseline'!$G$14:$G$69,HDD!AB$138:AB$193,TRUE,TRUE),1,1)</f>
        <v>6.0435542014499986E-2</v>
      </c>
      <c r="AB34" s="103">
        <f>INDEX(LINEST('Gas Baseline'!$G$14:$G$69,HDD!AC$138:AC$193,TRUE,TRUE),1,1)</f>
        <v>5.9097461629165703E-2</v>
      </c>
      <c r="AC34" s="103">
        <f>INDEX(LINEST('Gas Baseline'!$G$14:$G$69,HDD!AD$138:AD$193,TRUE,TRUE),1,1)</f>
        <v>5.7859957034133505E-2</v>
      </c>
      <c r="AD34" s="103">
        <f>INDEX(LINEST('Gas Baseline'!$G$14:$G$69,HDD!AE$138:AE$193,TRUE,TRUE),1,1)</f>
        <v>5.6722661231229245E-2</v>
      </c>
      <c r="AE34" s="103">
        <f>INDEX(LINEST('Gas Baseline'!$G$14:$G$69,HDD!AF$138:AF$193,TRUE,TRUE),1,1)</f>
        <v>5.5685897968062392E-2</v>
      </c>
      <c r="AF34" s="103">
        <f>INDEX(LINEST('Gas Baseline'!$G$14:$G$69,HDD!AG$138:AG$193,TRUE,TRUE),1,1)</f>
        <v>5.4737712140948601E-2</v>
      </c>
      <c r="AG34" s="103">
        <f>INDEX(LINEST('Gas Baseline'!$G$14:$G$69,HDD!AH$138:AH$193,TRUE,TRUE),1,1)</f>
        <v>5.3882726555210952E-2</v>
      </c>
      <c r="AH34" s="103">
        <f>INDEX(LINEST('Gas Baseline'!$G$14:$G$69,HDD!AI$138:AI$193,TRUE,TRUE),1,1)</f>
        <v>5.3115967408757819E-2</v>
      </c>
    </row>
    <row r="35" spans="1:34" ht="15.75" x14ac:dyDescent="0.25">
      <c r="A35" s="117" t="s">
        <v>55</v>
      </c>
      <c r="B35" s="103">
        <f>INDEX(LINEST('Gas Baseline'!$G$14:$G$69,HDD!C$138:C$193,TRUE,TRUE),1,2)</f>
        <v>4.1468332844469984</v>
      </c>
      <c r="C35" s="103">
        <f>INDEX(LINEST('Gas Baseline'!$G$14:$G$69,HDD!D$138:D$193,TRUE,TRUE),1,2)</f>
        <v>3.5625303369030483</v>
      </c>
      <c r="D35" s="103">
        <f>INDEX(LINEST('Gas Baseline'!$G$14:$G$69,HDD!E$138:E$193,TRUE,TRUE),1,2)</f>
        <v>2.996854732752297</v>
      </c>
      <c r="E35" s="103">
        <f>INDEX(LINEST('Gas Baseline'!$G$14:$G$69,HDD!F$138:F$193,TRUE,TRUE),1,2)</f>
        <v>2.4516978233968736</v>
      </c>
      <c r="F35" s="103">
        <f>INDEX(LINEST('Gas Baseline'!$G$14:$G$69,HDD!G$138:G$193,TRUE,TRUE),1,2)</f>
        <v>1.9205341234764539</v>
      </c>
      <c r="G35" s="103">
        <f>INDEX(LINEST('Gas Baseline'!$G$14:$G$69,HDD!H$138:H$193,TRUE,TRUE),1,2)</f>
        <v>1.400851507011069</v>
      </c>
      <c r="H35" s="103">
        <f>INDEX(LINEST('Gas Baseline'!$G$14:$G$69,HDD!I$138:I$193,TRUE,TRUE),1,2)</f>
        <v>0.89243218883970599</v>
      </c>
      <c r="I35" s="103">
        <f>INDEX(LINEST('Gas Baseline'!$G$14:$G$69,HDD!J$138:J$193,TRUE,TRUE),1,2)</f>
        <v>0.39640727427483924</v>
      </c>
      <c r="J35" s="103">
        <f>INDEX(LINEST('Gas Baseline'!$G$14:$G$69,HDD!K$138:K$193,TRUE,TRUE),1,2)</f>
        <v>-8.9484100040838399E-2</v>
      </c>
      <c r="K35" s="103">
        <f>INDEX(LINEST('Gas Baseline'!$G$14:$G$69,HDD!L$138:L$193,TRUE,TRUE),1,2)</f>
        <v>-0.57233350453006082</v>
      </c>
      <c r="L35" s="217">
        <f>INDEX(LINEST('Gas Baseline'!$G$14:$G$69,HDD!M$138:M$193,TRUE,TRUE),1,2)</f>
        <v>-1.0541533481517114</v>
      </c>
      <c r="M35" s="103">
        <f>INDEX(LINEST('Gas Baseline'!$G$14:$G$69,HDD!N$138:N$193,TRUE,TRUE),1,2)</f>
        <v>-1.534757934828086</v>
      </c>
      <c r="N35" s="103">
        <f>INDEX(LINEST('Gas Baseline'!$G$14:$G$69,HDD!O$138:O$193,TRUE,TRUE),1,2)</f>
        <v>-2.0186418833747979</v>
      </c>
      <c r="O35" s="103">
        <f>INDEX(LINEST('Gas Baseline'!$G$14:$G$69,HDD!P$138:P$193,TRUE,TRUE),1,2)</f>
        <v>-2.5007493146867681</v>
      </c>
      <c r="P35" s="103">
        <f>INDEX(LINEST('Gas Baseline'!$G$14:$G$69,HDD!Q$138:Q$193,TRUE,TRUE),1,2)</f>
        <v>-2.9874365276257215</v>
      </c>
      <c r="Q35" s="103">
        <f>INDEX(LINEST('Gas Baseline'!$G$14:$G$69,HDD!R$138:R$193,TRUE,TRUE),1,2)</f>
        <v>-3.4761145044884536</v>
      </c>
      <c r="R35" s="103">
        <f>INDEX(LINEST('Gas Baseline'!$G$14:$G$69,HDD!S$138:S$193,TRUE,TRUE),1,2)</f>
        <v>-3.9770740723274436</v>
      </c>
      <c r="S35" s="103">
        <f>INDEX(LINEST('Gas Baseline'!$G$14:$G$69,HDD!T$138:T$193,TRUE,TRUE),1,2)</f>
        <v>-4.4869594090803204</v>
      </c>
      <c r="T35" s="103">
        <f>INDEX(LINEST('Gas Baseline'!$G$14:$G$69,HDD!U$138:U$193,TRUE,TRUE),1,2)</f>
        <v>-5.0089428377016638</v>
      </c>
      <c r="U35" s="103">
        <f>INDEX(LINEST('Gas Baseline'!$G$14:$G$69,HDD!V$138:V$193,TRUE,TRUE),1,2)</f>
        <v>-5.5489721935707585</v>
      </c>
      <c r="V35" s="103">
        <f>INDEX(LINEST('Gas Baseline'!$G$14:$G$69,HDD!W$138:W$193,TRUE,TRUE),1,2)</f>
        <v>-6.0978837737489258</v>
      </c>
      <c r="W35" s="103">
        <f>INDEX(LINEST('Gas Baseline'!$G$14:$G$69,HDD!X$138:X$193,TRUE,TRUE),1,2)</f>
        <v>-6.6555020163691054</v>
      </c>
      <c r="X35" s="103">
        <f>INDEX(LINEST('Gas Baseline'!$G$14:$G$69,HDD!Y$138:Y$193,TRUE,TRUE),1,2)</f>
        <v>-7.2280775033246556</v>
      </c>
      <c r="Y35" s="103">
        <f>INDEX(LINEST('Gas Baseline'!$G$14:$G$69,HDD!Z$138:Z$193,TRUE,TRUE),1,2)</f>
        <v>-7.8219432820895634</v>
      </c>
      <c r="Z35" s="103">
        <f>INDEX(LINEST('Gas Baseline'!$G$14:$G$69,HDD!AA$138:AA$193,TRUE,TRUE),1,2)</f>
        <v>-8.4357648823330322</v>
      </c>
      <c r="AA35" s="103">
        <f>INDEX(LINEST('Gas Baseline'!$G$14:$G$69,HDD!AB$138:AB$193,TRUE,TRUE),1,2)</f>
        <v>-9.077446251182625</v>
      </c>
      <c r="AB35" s="103">
        <f>INDEX(LINEST('Gas Baseline'!$G$14:$G$69,HDD!AC$138:AC$193,TRUE,TRUE),1,2)</f>
        <v>-9.7438796503336143</v>
      </c>
      <c r="AC35" s="103">
        <f>INDEX(LINEST('Gas Baseline'!$G$14:$G$69,HDD!AD$138:AD$193,TRUE,TRUE),1,2)</f>
        <v>-10.434348146943503</v>
      </c>
      <c r="AD35" s="103">
        <f>INDEX(LINEST('Gas Baseline'!$G$14:$G$69,HDD!AE$138:AE$193,TRUE,TRUE),1,2)</f>
        <v>-11.153992781479328</v>
      </c>
      <c r="AE35" s="103">
        <f>INDEX(LINEST('Gas Baseline'!$G$14:$G$69,HDD!AF$138:AF$193,TRUE,TRUE),1,2)</f>
        <v>-11.907929945367275</v>
      </c>
      <c r="AF35" s="103">
        <f>INDEX(LINEST('Gas Baseline'!$G$14:$G$69,HDD!AG$138:AG$193,TRUE,TRUE),1,2)</f>
        <v>-12.693501210953858</v>
      </c>
      <c r="AG35" s="103">
        <f>INDEX(LINEST('Gas Baseline'!$G$14:$G$69,HDD!AH$138:AH$193,TRUE,TRUE),1,2)</f>
        <v>-13.51821552907867</v>
      </c>
      <c r="AH35" s="103">
        <f>INDEX(LINEST('Gas Baseline'!$G$14:$G$69,HDD!AI$138:AI$193,TRUE,TRUE),1,2)</f>
        <v>-14.386783594435055</v>
      </c>
    </row>
    <row r="36" spans="1:34" ht="15.75" x14ac:dyDescent="0.25">
      <c r="A36" s="117" t="s">
        <v>56</v>
      </c>
      <c r="B36" s="103">
        <f>INDEX(LINEST('Gas Baseline'!$G$14:$G$69,HDD!C$138:C$193,TRUE,TRUE),2,2)</f>
        <v>1.2904658131561513</v>
      </c>
      <c r="C36" s="103">
        <f>INDEX(LINEST('Gas Baseline'!$G$14:$G$69,HDD!D$138:D$193,TRUE,TRUE),2,2)</f>
        <v>1.2110931774267848</v>
      </c>
      <c r="D36" s="103">
        <f>INDEX(LINEST('Gas Baseline'!$G$14:$G$69,HDD!E$138:E$193,TRUE,TRUE),2,2)</f>
        <v>1.1371598067204531</v>
      </c>
      <c r="E36" s="103">
        <f>INDEX(LINEST('Gas Baseline'!$G$14:$G$69,HDD!F$138:F$193,TRUE,TRUE),2,2)</f>
        <v>1.0692845981336383</v>
      </c>
      <c r="F36" s="103">
        <f>INDEX(LINEST('Gas Baseline'!$G$14:$G$69,HDD!G$138:G$193,TRUE,TRUE),2,2)</f>
        <v>1.0085032576604627</v>
      </c>
      <c r="G36" s="103">
        <f>INDEX(LINEST('Gas Baseline'!$G$14:$G$69,HDD!H$138:H$193,TRUE,TRUE),2,2)</f>
        <v>0.95657121758214225</v>
      </c>
      <c r="H36" s="103">
        <f>INDEX(LINEST('Gas Baseline'!$G$14:$G$69,HDD!I$138:I$193,TRUE,TRUE),2,2)</f>
        <v>0.91476020365925814</v>
      </c>
      <c r="I36" s="103">
        <f>INDEX(LINEST('Gas Baseline'!$G$14:$G$69,HDD!J$138:J$193,TRUE,TRUE),2,2)</f>
        <v>0.88308655840635863</v>
      </c>
      <c r="J36" s="103">
        <f>INDEX(LINEST('Gas Baseline'!$G$14:$G$69,HDD!K$138:K$193,TRUE,TRUE),2,2)</f>
        <v>0.86337445349540931</v>
      </c>
      <c r="K36" s="103">
        <f>INDEX(LINEST('Gas Baseline'!$G$14:$G$69,HDD!L$138:L$193,TRUE,TRUE),2,2)</f>
        <v>0.85631028770454998</v>
      </c>
      <c r="L36" s="217">
        <f>INDEX(LINEST('Gas Baseline'!$G$14:$G$69,HDD!M$138:M$193,TRUE,TRUE),2,2)</f>
        <v>0.86064139791004735</v>
      </c>
      <c r="M36" s="103">
        <f>INDEX(LINEST('Gas Baseline'!$G$14:$G$69,HDD!N$138:N$193,TRUE,TRUE),2,2)</f>
        <v>0.87652713556498618</v>
      </c>
      <c r="N36" s="103">
        <f>INDEX(LINEST('Gas Baseline'!$G$14:$G$69,HDD!O$138:O$193,TRUE,TRUE),2,2)</f>
        <v>0.90255028627410738</v>
      </c>
      <c r="O36" s="103">
        <f>INDEX(LINEST('Gas Baseline'!$G$14:$G$69,HDD!P$138:P$193,TRUE,TRUE),2,2)</f>
        <v>0.93776405049379119</v>
      </c>
      <c r="P36" s="103">
        <f>INDEX(LINEST('Gas Baseline'!$G$14:$G$69,HDD!Q$138:Q$193,TRUE,TRUE),2,2)</f>
        <v>0.98086859779663393</v>
      </c>
      <c r="Q36" s="103">
        <f>INDEX(LINEST('Gas Baseline'!$G$14:$G$69,HDD!R$138:R$193,TRUE,TRUE),2,2)</f>
        <v>1.0308964254822894</v>
      </c>
      <c r="R36" s="103">
        <f>INDEX(LINEST('Gas Baseline'!$G$14:$G$69,HDD!S$138:S$193,TRUE,TRUE),2,2)</f>
        <v>1.0865714098715951</v>
      </c>
      <c r="S36" s="103">
        <f>INDEX(LINEST('Gas Baseline'!$G$14:$G$69,HDD!T$138:T$193,TRUE,TRUE),2,2)</f>
        <v>1.1470260154399958</v>
      </c>
      <c r="T36" s="103">
        <f>INDEX(LINEST('Gas Baseline'!$G$14:$G$69,HDD!U$138:U$193,TRUE,TRUE),2,2)</f>
        <v>1.211777036557701</v>
      </c>
      <c r="U36" s="103">
        <f>INDEX(LINEST('Gas Baseline'!$G$14:$G$69,HDD!V$138:V$193,TRUE,TRUE),2,2)</f>
        <v>1.2800579727021679</v>
      </c>
      <c r="V36" s="103">
        <f>INDEX(LINEST('Gas Baseline'!$G$14:$G$69,HDD!W$138:W$193,TRUE,TRUE),2,2)</f>
        <v>1.3505018800185371</v>
      </c>
      <c r="W36" s="103">
        <f>INDEX(LINEST('Gas Baseline'!$G$14:$G$69,HDD!X$138:X$193,TRUE,TRUE),2,2)</f>
        <v>1.4236487112338174</v>
      </c>
      <c r="X36" s="103">
        <f>INDEX(LINEST('Gas Baseline'!$G$14:$G$69,HDD!Y$138:Y$193,TRUE,TRUE),2,2)</f>
        <v>1.4991296349717278</v>
      </c>
      <c r="Y36" s="103">
        <f>INDEX(LINEST('Gas Baseline'!$G$14:$G$69,HDD!Z$138:Z$193,TRUE,TRUE),2,2)</f>
        <v>1.5769875407055165</v>
      </c>
      <c r="Z36" s="103">
        <f>INDEX(LINEST('Gas Baseline'!$G$14:$G$69,HDD!AA$138:AA$193,TRUE,TRUE),2,2)</f>
        <v>1.6566622831286226</v>
      </c>
      <c r="AA36" s="103">
        <f>INDEX(LINEST('Gas Baseline'!$G$14:$G$69,HDD!AB$138:AB$193,TRUE,TRUE),2,2)</f>
        <v>1.737588303718465</v>
      </c>
      <c r="AB36" s="103">
        <f>INDEX(LINEST('Gas Baseline'!$G$14:$G$69,HDD!AC$138:AC$193,TRUE,TRUE),2,2)</f>
        <v>1.8196800601504586</v>
      </c>
      <c r="AC36" s="103">
        <f>INDEX(LINEST('Gas Baseline'!$G$14:$G$69,HDD!AD$138:AD$193,TRUE,TRUE),2,2)</f>
        <v>1.902661819989228</v>
      </c>
      <c r="AD36" s="103">
        <f>INDEX(LINEST('Gas Baseline'!$G$14:$G$69,HDD!AE$138:AE$193,TRUE,TRUE),2,2)</f>
        <v>1.9863807803037914</v>
      </c>
      <c r="AE36" s="103">
        <f>INDEX(LINEST('Gas Baseline'!$G$14:$G$69,HDD!AF$138:AF$193,TRUE,TRUE),2,2)</f>
        <v>2.070060522552946</v>
      </c>
      <c r="AF36" s="103">
        <f>INDEX(LINEST('Gas Baseline'!$G$14:$G$69,HDD!AG$138:AG$193,TRUE,TRUE),2,2)</f>
        <v>2.1541857395427244</v>
      </c>
      <c r="AG36" s="103">
        <f>INDEX(LINEST('Gas Baseline'!$G$14:$G$69,HDD!AH$138:AH$193,TRUE,TRUE),2,2)</f>
        <v>2.2377565369797026</v>
      </c>
      <c r="AH36" s="103">
        <f>INDEX(LINEST('Gas Baseline'!$G$14:$G$69,HDD!AI$138:AI$193,TRUE,TRUE),2,2)</f>
        <v>2.3215636003019462</v>
      </c>
    </row>
    <row r="37" spans="1:34" ht="15.75" x14ac:dyDescent="0.25">
      <c r="A37" s="117" t="s">
        <v>57</v>
      </c>
      <c r="B37" s="108">
        <f>INDEX(LINEST('Gas Baseline'!$G$14:$G$69,HDD!C$138:C$193,TRUE,TRUE),4,2)</f>
        <v>54</v>
      </c>
      <c r="C37" s="108">
        <f>INDEX(LINEST('Gas Baseline'!$G$14:$G$69,HDD!D$138:D$193,TRUE,TRUE),4,2)</f>
        <v>54</v>
      </c>
      <c r="D37" s="108">
        <f>INDEX(LINEST('Gas Baseline'!$G$14:$G$69,HDD!E$138:E$193,TRUE,TRUE),4,2)</f>
        <v>54</v>
      </c>
      <c r="E37" s="108">
        <f>INDEX(LINEST('Gas Baseline'!$G$14:$G$69,HDD!F$138:F$193,TRUE,TRUE),4,2)</f>
        <v>54</v>
      </c>
      <c r="F37" s="108">
        <f>INDEX(LINEST('Gas Baseline'!$G$14:$G$69,HDD!G$138:G$193,TRUE,TRUE),4,2)</f>
        <v>54</v>
      </c>
      <c r="G37" s="108">
        <f>INDEX(LINEST('Gas Baseline'!$G$14:$G$69,HDD!H$138:H$193,TRUE,TRUE),4,2)</f>
        <v>54</v>
      </c>
      <c r="H37" s="108">
        <f>INDEX(LINEST('Gas Baseline'!$G$14:$G$69,HDD!I$138:I$193,TRUE,TRUE),4,2)</f>
        <v>54</v>
      </c>
      <c r="I37" s="108">
        <f>INDEX(LINEST('Gas Baseline'!$G$14:$G$69,HDD!J$138:J$193,TRUE,TRUE),4,2)</f>
        <v>54</v>
      </c>
      <c r="J37" s="108">
        <f>INDEX(LINEST('Gas Baseline'!$G$14:$G$69,HDD!K$138:K$193,TRUE,TRUE),4,2)</f>
        <v>54</v>
      </c>
      <c r="K37" s="108">
        <f>INDEX(LINEST('Gas Baseline'!$G$14:$G$69,HDD!L$138:L$193,TRUE,TRUE),4,2)</f>
        <v>54</v>
      </c>
      <c r="L37" s="218">
        <f>INDEX(LINEST('Gas Baseline'!$G$14:$G$69,HDD!M$138:M$193,TRUE,TRUE),4,2)</f>
        <v>54</v>
      </c>
      <c r="M37" s="108">
        <f>INDEX(LINEST('Gas Baseline'!$G$14:$G$69,HDD!N$138:N$193,TRUE,TRUE),4,2)</f>
        <v>54</v>
      </c>
      <c r="N37" s="108">
        <f>INDEX(LINEST('Gas Baseline'!$G$14:$G$69,HDD!O$138:O$193,TRUE,TRUE),4,2)</f>
        <v>54</v>
      </c>
      <c r="O37" s="108">
        <f>INDEX(LINEST('Gas Baseline'!$G$14:$G$69,HDD!P$138:P$193,TRUE,TRUE),4,2)</f>
        <v>54</v>
      </c>
      <c r="P37" s="108">
        <f>INDEX(LINEST('Gas Baseline'!$G$14:$G$69,HDD!Q$138:Q$193,TRUE,TRUE),4,2)</f>
        <v>54</v>
      </c>
      <c r="Q37" s="108">
        <f>INDEX(LINEST('Gas Baseline'!$G$14:$G$69,HDD!R$138:R$193,TRUE,TRUE),4,2)</f>
        <v>54</v>
      </c>
      <c r="R37" s="108">
        <f>INDEX(LINEST('Gas Baseline'!$G$14:$G$69,HDD!S$138:S$193,TRUE,TRUE),4,2)</f>
        <v>54</v>
      </c>
      <c r="S37" s="108">
        <f>INDEX(LINEST('Gas Baseline'!$G$14:$G$69,HDD!T$138:T$193,TRUE,TRUE),4,2)</f>
        <v>54</v>
      </c>
      <c r="T37" s="108">
        <f>INDEX(LINEST('Gas Baseline'!$G$14:$G$69,HDD!U$138:U$193,TRUE,TRUE),4,2)</f>
        <v>54</v>
      </c>
      <c r="U37" s="108">
        <f>INDEX(LINEST('Gas Baseline'!$G$14:$G$69,HDD!V$138:V$193,TRUE,TRUE),4,2)</f>
        <v>54</v>
      </c>
      <c r="V37" s="108">
        <f>INDEX(LINEST('Gas Baseline'!$G$14:$G$69,HDD!W$138:W$193,TRUE,TRUE),4,2)</f>
        <v>54</v>
      </c>
      <c r="W37" s="108">
        <f>INDEX(LINEST('Gas Baseline'!$G$14:$G$69,HDD!X$138:X$193,TRUE,TRUE),4,2)</f>
        <v>54</v>
      </c>
      <c r="X37" s="108">
        <f>INDEX(LINEST('Gas Baseline'!$G$14:$G$69,HDD!Y$138:Y$193,TRUE,TRUE),4,2)</f>
        <v>54</v>
      </c>
      <c r="Y37" s="108">
        <f>INDEX(LINEST('Gas Baseline'!$G$14:$G$69,HDD!Z$138:Z$193,TRUE,TRUE),4,2)</f>
        <v>54</v>
      </c>
      <c r="Z37" s="108">
        <f>INDEX(LINEST('Gas Baseline'!$G$14:$G$69,HDD!AA$138:AA$193,TRUE,TRUE),4,2)</f>
        <v>54</v>
      </c>
      <c r="AA37" s="108">
        <f>INDEX(LINEST('Gas Baseline'!$G$14:$G$69,HDD!AB$138:AB$193,TRUE,TRUE),4,2)</f>
        <v>54</v>
      </c>
      <c r="AB37" s="108">
        <f>INDEX(LINEST('Gas Baseline'!$G$14:$G$69,HDD!AC$138:AC$193,TRUE,TRUE),4,2)</f>
        <v>54</v>
      </c>
      <c r="AC37" s="108">
        <f>INDEX(LINEST('Gas Baseline'!$G$14:$G$69,HDD!AD$138:AD$193,TRUE,TRUE),4,2)</f>
        <v>54</v>
      </c>
      <c r="AD37" s="108">
        <f>INDEX(LINEST('Gas Baseline'!$G$14:$G$69,HDD!AE$138:AE$193,TRUE,TRUE),4,2)</f>
        <v>54</v>
      </c>
      <c r="AE37" s="108">
        <f>INDEX(LINEST('Gas Baseline'!$G$14:$G$69,HDD!AF$138:AF$193,TRUE,TRUE),4,2)</f>
        <v>54</v>
      </c>
      <c r="AF37" s="108">
        <f>INDEX(LINEST('Gas Baseline'!$G$14:$G$69,HDD!AG$138:AG$193,TRUE,TRUE),4,2)</f>
        <v>54</v>
      </c>
      <c r="AG37" s="108">
        <f>INDEX(LINEST('Gas Baseline'!$G$14:$G$69,HDD!AH$138:AH$193,TRUE,TRUE),4,2)</f>
        <v>54</v>
      </c>
      <c r="AH37" s="108">
        <f>INDEX(LINEST('Gas Baseline'!$G$14:$G$69,HDD!AI$138:AI$193,TRUE,TRUE),4,2)</f>
        <v>54</v>
      </c>
    </row>
    <row r="38" spans="1:34" ht="15.75" x14ac:dyDescent="0.25">
      <c r="A38" s="117" t="s">
        <v>58</v>
      </c>
      <c r="B38" s="104">
        <f>_xlfn.T.INV.2T(0.05,+B37)*B36+B35</f>
        <v>6.7340614653585256</v>
      </c>
      <c r="C38" s="104">
        <f t="shared" ref="C38:AH38" si="6">_xlfn.T.INV.2T(0.05,+C37)*C36+C35</f>
        <v>5.9906259643918736</v>
      </c>
      <c r="D38" s="104">
        <f t="shared" si="6"/>
        <v>5.276722876606069</v>
      </c>
      <c r="E38" s="104">
        <f t="shared" si="6"/>
        <v>4.595484367373496</v>
      </c>
      <c r="F38" s="104">
        <f t="shared" si="6"/>
        <v>3.9424614168300995</v>
      </c>
      <c r="G38" s="111">
        <f t="shared" si="6"/>
        <v>3.318661328818338</v>
      </c>
      <c r="H38" s="111">
        <f t="shared" si="6"/>
        <v>2.7264159748148424</v>
      </c>
      <c r="I38" s="111">
        <f t="shared" si="6"/>
        <v>2.1668892249010212</v>
      </c>
      <c r="J38" s="111">
        <f t="shared" si="6"/>
        <v>1.6414774597227912</v>
      </c>
      <c r="K38" s="111">
        <f t="shared" si="6"/>
        <v>1.1444652555511483</v>
      </c>
      <c r="L38" s="217">
        <f t="shared" si="6"/>
        <v>0.67132876507535921</v>
      </c>
      <c r="M38" s="111">
        <f t="shared" si="6"/>
        <v>0.22257316480096079</v>
      </c>
      <c r="N38" s="111">
        <f t="shared" si="6"/>
        <v>-0.20913750787563767</v>
      </c>
      <c r="O38" s="104">
        <f t="shared" si="6"/>
        <v>-0.62064559264442609</v>
      </c>
      <c r="P38" s="104">
        <f t="shared" si="6"/>
        <v>-1.0209133914691879</v>
      </c>
      <c r="Q38" s="104">
        <f t="shared" si="6"/>
        <v>-1.409291612771908</v>
      </c>
      <c r="R38" s="104">
        <f t="shared" si="6"/>
        <v>-1.7986295575385856</v>
      </c>
      <c r="S38" s="104">
        <f t="shared" si="6"/>
        <v>-2.1873107077117977</v>
      </c>
      <c r="T38" s="104">
        <f t="shared" si="6"/>
        <v>-2.5794761552052261</v>
      </c>
      <c r="U38" s="104">
        <f t="shared" si="6"/>
        <v>-2.982610476420188</v>
      </c>
      <c r="V38" s="104">
        <f t="shared" si="6"/>
        <v>-3.3902905258407272</v>
      </c>
      <c r="W38" s="104">
        <f t="shared" si="6"/>
        <v>-3.8012582015608039</v>
      </c>
      <c r="X38" s="104">
        <f t="shared" si="6"/>
        <v>-4.2225035478609154</v>
      </c>
      <c r="Y38" s="104">
        <f t="shared" si="6"/>
        <v>-4.6602736239984512</v>
      </c>
      <c r="Z38" s="104">
        <f t="shared" si="6"/>
        <v>-5.1143569833661164</v>
      </c>
      <c r="AA38" s="104">
        <f t="shared" si="6"/>
        <v>-5.5937914496596548</v>
      </c>
      <c r="AB38" s="104">
        <f t="shared" si="6"/>
        <v>-6.0956407866091613</v>
      </c>
      <c r="AC38" s="104">
        <f t="shared" si="6"/>
        <v>-6.6197408716209054</v>
      </c>
      <c r="AD38" s="104">
        <f t="shared" si="6"/>
        <v>-7.171539096593424</v>
      </c>
      <c r="AE38" s="104">
        <f t="shared" si="6"/>
        <v>-7.7577084784051262</v>
      </c>
      <c r="AF38" s="104">
        <f t="shared" si="6"/>
        <v>-8.374618838834575</v>
      </c>
      <c r="AG38" s="104">
        <f t="shared" si="6"/>
        <v>-9.0317837960806315</v>
      </c>
      <c r="AH38" s="104">
        <f t="shared" si="6"/>
        <v>-9.7323288159783843</v>
      </c>
    </row>
    <row r="39" spans="1:34" ht="15.75" x14ac:dyDescent="0.25">
      <c r="A39" s="117" t="s">
        <v>59</v>
      </c>
      <c r="B39" s="104">
        <f>_xlfn.T.INV.2T(0.05,+B37)*-B36+B35</f>
        <v>1.5596051035354708</v>
      </c>
      <c r="C39" s="104">
        <f t="shared" ref="C39:AH39" si="7">_xlfn.T.INV.2T(0.05,+C37)*-C36+C35</f>
        <v>1.1344347094142231</v>
      </c>
      <c r="D39" s="104">
        <f t="shared" si="7"/>
        <v>0.7169865888985254</v>
      </c>
      <c r="E39" s="104">
        <f t="shared" si="7"/>
        <v>0.30791127942025165</v>
      </c>
      <c r="F39" s="104">
        <f t="shared" si="7"/>
        <v>-0.10139316987719171</v>
      </c>
      <c r="G39" s="111">
        <f t="shared" si="7"/>
        <v>-0.51695831479620002</v>
      </c>
      <c r="H39" s="111">
        <f t="shared" si="7"/>
        <v>-0.94155159713543024</v>
      </c>
      <c r="I39" s="111">
        <f t="shared" si="7"/>
        <v>-1.3740746763513427</v>
      </c>
      <c r="J39" s="111">
        <f t="shared" si="7"/>
        <v>-1.820445659804468</v>
      </c>
      <c r="K39" s="111">
        <f t="shared" si="7"/>
        <v>-2.2891322646112702</v>
      </c>
      <c r="L39" s="217">
        <f t="shared" si="7"/>
        <v>-2.7796354613787821</v>
      </c>
      <c r="M39" s="111">
        <f t="shared" si="7"/>
        <v>-3.292089034457133</v>
      </c>
      <c r="N39" s="111">
        <f t="shared" si="7"/>
        <v>-3.8281462588739581</v>
      </c>
      <c r="O39" s="104">
        <f t="shared" si="7"/>
        <v>-4.3808530367291105</v>
      </c>
      <c r="P39" s="104">
        <f t="shared" si="7"/>
        <v>-4.9539596637822552</v>
      </c>
      <c r="Q39" s="104">
        <f t="shared" si="7"/>
        <v>-5.5429373962049997</v>
      </c>
      <c r="R39" s="104">
        <f t="shared" si="7"/>
        <v>-6.1555185871163012</v>
      </c>
      <c r="S39" s="104">
        <f t="shared" si="7"/>
        <v>-6.7866081104488432</v>
      </c>
      <c r="T39" s="104">
        <f t="shared" si="7"/>
        <v>-7.4384095201981015</v>
      </c>
      <c r="U39" s="104">
        <f t="shared" si="7"/>
        <v>-8.1153339107213291</v>
      </c>
      <c r="V39" s="104">
        <f t="shared" si="7"/>
        <v>-8.8054770216571239</v>
      </c>
      <c r="W39" s="104">
        <f t="shared" si="7"/>
        <v>-9.5097458311774066</v>
      </c>
      <c r="X39" s="104">
        <f t="shared" si="7"/>
        <v>-10.233651458788396</v>
      </c>
      <c r="Y39" s="104">
        <f t="shared" si="7"/>
        <v>-10.983612940180675</v>
      </c>
      <c r="Z39" s="104">
        <f t="shared" si="7"/>
        <v>-11.757172781299948</v>
      </c>
      <c r="AA39" s="104">
        <f t="shared" si="7"/>
        <v>-12.561101052705595</v>
      </c>
      <c r="AB39" s="104">
        <f t="shared" si="7"/>
        <v>-13.392118514058067</v>
      </c>
      <c r="AC39" s="104">
        <f t="shared" si="7"/>
        <v>-14.2489554222661</v>
      </c>
      <c r="AD39" s="104">
        <f t="shared" si="7"/>
        <v>-15.136446466365232</v>
      </c>
      <c r="AE39" s="104">
        <f t="shared" si="7"/>
        <v>-16.058151412329423</v>
      </c>
      <c r="AF39" s="104">
        <f t="shared" si="7"/>
        <v>-17.012383583073142</v>
      </c>
      <c r="AG39" s="104">
        <f t="shared" si="7"/>
        <v>-18.004647262076709</v>
      </c>
      <c r="AH39" s="104">
        <f t="shared" si="7"/>
        <v>-19.041238372891726</v>
      </c>
    </row>
    <row r="40" spans="1:34" ht="15.75" x14ac:dyDescent="0.25">
      <c r="A40" s="117" t="s">
        <v>60</v>
      </c>
      <c r="B40" s="108">
        <f>SUM(HDD!C$281:C$283)*B34 + COUNT(HDD!C$281:C$283)*B35</f>
        <v>48.320669116136649</v>
      </c>
      <c r="C40" s="108">
        <f>SUM(HDD!D$281:D$283)*C34 + COUNT(HDD!D$281:D$283)*C35</f>
        <v>48.998638673198371</v>
      </c>
      <c r="D40" s="108">
        <f>SUM(HDD!E$281:E$283)*D34 + COUNT(HDD!E$281:E$283)*D35</f>
        <v>49.83980404521833</v>
      </c>
      <c r="E40" s="108">
        <f>SUM(HDD!F$281:F$283)*E34 + COUNT(HDD!F$281:F$283)*E35</f>
        <v>50.714539785541774</v>
      </c>
      <c r="F40" s="108">
        <f>SUM(HDD!G$281:G$283)*F34 + COUNT(HDD!G$281:G$283)*F35</f>
        <v>51.737899355070667</v>
      </c>
      <c r="G40" s="115">
        <f>SUM(HDD!H$281:H$283)*G34 + COUNT(HDD!H$281:H$283)*G35</f>
        <v>52.827348466551527</v>
      </c>
      <c r="H40" s="115">
        <f>SUM(HDD!I$281:I$283)*H34 + COUNT(HDD!I$281:I$283)*H35</f>
        <v>53.903158462929269</v>
      </c>
      <c r="I40" s="115">
        <f>SUM(HDD!J$281:J$283)*I34 + COUNT(HDD!J$281:J$283)*I35</f>
        <v>54.938827322752317</v>
      </c>
      <c r="J40" s="115">
        <f>SUM(HDD!K$281:K$283)*J34 + COUNT(HDD!K$281:K$283)*J35</f>
        <v>55.970054079564747</v>
      </c>
      <c r="K40" s="115">
        <f>SUM(HDD!L$281:L$283)*K34 + COUNT(HDD!L$281:L$283)*K35</f>
        <v>56.937822688344738</v>
      </c>
      <c r="L40" s="218">
        <f>SUM(HDD!M$281:M$283)*L34 + COUNT(HDD!M$281:M$283)*L35</f>
        <v>57.885134433582763</v>
      </c>
      <c r="M40" s="115">
        <f>SUM(HDD!N$281:N$283)*M34 + COUNT(HDD!N$281:N$283)*M35</f>
        <v>58.772760464048815</v>
      </c>
      <c r="N40" s="115">
        <f>SUM(HDD!O$281:O$283)*N34 + COUNT(HDD!O$281:O$283)*N35</f>
        <v>59.655311111186109</v>
      </c>
      <c r="O40" s="108">
        <f>SUM(HDD!P$281:P$283)*O34 + COUNT(HDD!P$281:P$283)*O35</f>
        <v>60.578984456208545</v>
      </c>
      <c r="P40" s="108">
        <f>SUM(HDD!Q$281:Q$283)*P34 + COUNT(HDD!Q$281:Q$283)*P35</f>
        <v>61.495367198688115</v>
      </c>
      <c r="Q40" s="108">
        <f>SUM(HDD!R$281:R$283)*Q34 + COUNT(HDD!R$281:R$283)*Q35</f>
        <v>62.474293607763087</v>
      </c>
      <c r="R40" s="108">
        <f>SUM(HDD!S$281:S$283)*R34 + COUNT(HDD!S$281:S$283)*R35</f>
        <v>63.472846018965328</v>
      </c>
      <c r="S40" s="108">
        <f>SUM(HDD!T$281:T$283)*S34 + COUNT(HDD!T$281:T$283)*S35</f>
        <v>64.452986640421017</v>
      </c>
      <c r="T40" s="108">
        <f>SUM(HDD!U$281:U$283)*T34 + COUNT(HDD!U$281:U$283)*T35</f>
        <v>65.427886300452769</v>
      </c>
      <c r="U40" s="108">
        <f>SUM(HDD!V$281:V$283)*U34 + COUNT(HDD!V$281:V$283)*U35</f>
        <v>66.429291784969479</v>
      </c>
      <c r="V40" s="108">
        <f>SUM(HDD!W$281:W$283)*V34 + COUNT(HDD!W$281:W$283)*V35</f>
        <v>67.477527565611467</v>
      </c>
      <c r="W40" s="108">
        <f>SUM(HDD!X$281:X$283)*W34 + COUNT(HDD!X$281:X$283)*W35</f>
        <v>68.528220751770732</v>
      </c>
      <c r="X40" s="108">
        <f>SUM(HDD!Y$281:Y$283)*X34 + COUNT(HDD!Y$281:Y$283)*X35</f>
        <v>69.545146074221975</v>
      </c>
      <c r="Y40" s="108">
        <f>SUM(HDD!Z$281:Z$283)*Y34 + COUNT(HDD!Z$281:Z$283)*Y35</f>
        <v>70.478328386899733</v>
      </c>
      <c r="Z40" s="108">
        <f>SUM(HDD!AA$281:AA$283)*Z34 + COUNT(HDD!AA$281:AA$283)*Z35</f>
        <v>71.364332310100139</v>
      </c>
      <c r="AA40" s="108">
        <f>SUM(HDD!AB$281:AB$283)*AA34 + COUNT(HDD!AB$281:AB$283)*AA35</f>
        <v>72.175062529002417</v>
      </c>
      <c r="AB40" s="108">
        <f>SUM(HDD!AC$281:AC$283)*AB34 + COUNT(HDD!AC$281:AC$283)*AB35</f>
        <v>72.944917332745177</v>
      </c>
      <c r="AC40" s="108">
        <f>SUM(HDD!AD$281:AD$283)*AC34 + COUNT(HDD!AD$281:AD$283)*AC35</f>
        <v>73.657810616939372</v>
      </c>
      <c r="AD40" s="108">
        <f>SUM(HDD!AE$281:AE$283)*AD34 + COUNT(HDD!AE$281:AE$283)*AD35</f>
        <v>74.353619990821002</v>
      </c>
      <c r="AE40" s="108">
        <f>SUM(HDD!AF$281:AF$283)*AE34 + COUNT(HDD!AF$281:AF$283)*AE35</f>
        <v>74.996481093796618</v>
      </c>
      <c r="AF40" s="108">
        <f>SUM(HDD!AG$281:AG$283)*AF34 + COUNT(HDD!AG$281:AG$283)*AF35</f>
        <v>75.598776941460486</v>
      </c>
      <c r="AG40" s="108">
        <f>SUM(HDD!AH$281:AH$283)*AG34 + COUNT(HDD!AH$281:AH$283)*AG35</f>
        <v>76.15803326767869</v>
      </c>
      <c r="AH40" s="108">
        <f>SUM(HDD!AI$281:AI$283)*AH34 + COUNT(HDD!AI$281:AI$283)*AH35</f>
        <v>76.663960094111602</v>
      </c>
    </row>
    <row r="41" spans="1:34" ht="15.75" x14ac:dyDescent="0.25">
      <c r="A41" s="117" t="s">
        <v>61</v>
      </c>
      <c r="B41" s="108">
        <f>SUM(HDD!C$284:C$286)*B34 + COUNT(HDD!C$284:C$286)*B35</f>
        <v>76.439174177486166</v>
      </c>
      <c r="C41" s="108">
        <f>SUM(HDD!D$284:D$286)*C34 + COUNT(HDD!D$284:D$286)*C35</f>
        <v>79.714402460288554</v>
      </c>
      <c r="D41" s="108">
        <f>SUM(HDD!E$284:E$286)*D34 + COUNT(HDD!E$284:E$286)*D35</f>
        <v>83.026594221516604</v>
      </c>
      <c r="E41" s="108">
        <f>SUM(HDD!F$284:F$286)*E34 + COUNT(HDD!F$284:F$286)*E35</f>
        <v>86.320788156221809</v>
      </c>
      <c r="F41" s="108">
        <f>SUM(HDD!G$284:G$286)*F34 + COUNT(HDD!G$284:G$286)*F35</f>
        <v>89.479635685746359</v>
      </c>
      <c r="G41" s="115">
        <f>SUM(HDD!H$284:H$286)*G34 + COUNT(HDD!H$284:H$286)*G35</f>
        <v>92.442677949545001</v>
      </c>
      <c r="H41" s="115">
        <f>SUM(HDD!I$284:I$286)*H34 + COUNT(HDD!I$284:I$286)*H35</f>
        <v>95.179358883763115</v>
      </c>
      <c r="I41" s="115">
        <f>SUM(HDD!J$284:J$286)*I34 + COUNT(HDD!J$284:J$286)*I35</f>
        <v>97.736496735807179</v>
      </c>
      <c r="J41" s="115">
        <f>SUM(HDD!K$284:K$286)*J34 + COUNT(HDD!K$284:K$286)*J35</f>
        <v>100.08940590832614</v>
      </c>
      <c r="K41" s="115">
        <f>SUM(HDD!L$284:L$286)*K34 + COUNT(HDD!L$284:L$286)*K35</f>
        <v>102.22557210230454</v>
      </c>
      <c r="L41" s="218">
        <f>SUM(HDD!M$284:M$286)*L34 + COUNT(HDD!M$284:M$286)*L35</f>
        <v>104.2274727283877</v>
      </c>
      <c r="M41" s="115">
        <f>SUM(HDD!N$284:N$286)*M34 + COUNT(HDD!N$284:N$286)*M35</f>
        <v>105.99969906307541</v>
      </c>
      <c r="N41" s="115">
        <f>SUM(HDD!O$284:O$286)*N34 + COUNT(HDD!O$284:O$286)*N35</f>
        <v>107.65423168196953</v>
      </c>
      <c r="O41" s="108">
        <f>SUM(HDD!P$284:P$286)*O34 + COUNT(HDD!P$284:P$286)*O35</f>
        <v>109.13032911685643</v>
      </c>
      <c r="P41" s="108">
        <f>SUM(HDD!Q$284:Q$286)*P34 + COUNT(HDD!Q$284:Q$286)*P35</f>
        <v>110.46126338931823</v>
      </c>
      <c r="Q41" s="108">
        <f>SUM(HDD!R$284:R$286)*Q34 + COUNT(HDD!R$284:R$286)*Q35</f>
        <v>111.65222881727436</v>
      </c>
      <c r="R41" s="108">
        <f>SUM(HDD!S$284:S$286)*R34 + COUNT(HDD!S$284:S$286)*R35</f>
        <v>112.69521809549319</v>
      </c>
      <c r="S41" s="108">
        <f>SUM(HDD!T$284:T$286)*S34 + COUNT(HDD!T$284:T$286)*S35</f>
        <v>113.60436267004511</v>
      </c>
      <c r="T41" s="108">
        <f>SUM(HDD!U$284:U$286)*T34 + COUNT(HDD!U$284:U$286)*T35</f>
        <v>114.40637473925418</v>
      </c>
      <c r="U41" s="108">
        <f>SUM(HDD!V$284:V$286)*U34 + COUNT(HDD!V$284:V$286)*U35</f>
        <v>115.08395241667874</v>
      </c>
      <c r="V41" s="108">
        <f>SUM(HDD!W$284:W$286)*V34 + COUNT(HDD!W$284:W$286)*V35</f>
        <v>115.69796854057614</v>
      </c>
      <c r="W41" s="108">
        <f>SUM(HDD!X$284:X$286)*W34 + COUNT(HDD!X$284:X$286)*W35</f>
        <v>116.20601464929624</v>
      </c>
      <c r="X41" s="108">
        <f>SUM(HDD!Y$284:Y$286)*X34 + COUNT(HDD!Y$284:Y$286)*X35</f>
        <v>116.61583123275578</v>
      </c>
      <c r="Y41" s="108">
        <f>SUM(HDD!Z$284:Z$286)*Y34 + COUNT(HDD!Z$284:Z$286)*Y35</f>
        <v>116.9491181755258</v>
      </c>
      <c r="Z41" s="108">
        <f>SUM(HDD!AA$284:AA$286)*Z34 + COUNT(HDD!AA$284:AA$286)*Z35</f>
        <v>117.19540290154633</v>
      </c>
      <c r="AA41" s="108">
        <f>SUM(HDD!AB$284:AB$286)*AA34 + COUNT(HDD!AB$284:AB$286)*AA35</f>
        <v>117.37480440164697</v>
      </c>
      <c r="AB41" s="108">
        <f>SUM(HDD!AC$284:AC$286)*AB34 + COUNT(HDD!AC$284:AC$286)*AB35</f>
        <v>117.48962903572884</v>
      </c>
      <c r="AC41" s="108">
        <f>SUM(HDD!AD$284:AD$286)*AC34 + COUNT(HDD!AD$284:AD$286)*AC35</f>
        <v>117.55037402303303</v>
      </c>
      <c r="AD41" s="108">
        <f>SUM(HDD!AE$284:AE$286)*AD34 + COUNT(HDD!AE$284:AE$286)*AD35</f>
        <v>117.57061558289455</v>
      </c>
      <c r="AE41" s="108">
        <f>SUM(HDD!AF$284:AF$286)*AE34 + COUNT(HDD!AF$284:AF$286)*AE35</f>
        <v>117.55442861588828</v>
      </c>
      <c r="AF41" s="108">
        <f>SUM(HDD!AG$284:AG$286)*AF34 + COUNT(HDD!AG$284:AG$286)*AF35</f>
        <v>117.51418001339185</v>
      </c>
      <c r="AG41" s="108">
        <f>SUM(HDD!AH$284:AH$286)*AG34 + COUNT(HDD!AH$284:AH$286)*AG35</f>
        <v>117.45375489959234</v>
      </c>
      <c r="AH41" s="108">
        <f>SUM(HDD!AI$284:AI$286)*AH34 + COUNT(HDD!AI$284:AI$286)*AH35</f>
        <v>117.3800049112949</v>
      </c>
    </row>
    <row r="42" spans="1:34" ht="15.75" x14ac:dyDescent="0.25">
      <c r="A42" s="117" t="s">
        <v>62</v>
      </c>
      <c r="B42" s="108">
        <f>B41+B40</f>
        <v>124.75984329362282</v>
      </c>
      <c r="C42" s="108">
        <f t="shared" ref="C42:AH42" si="8">C41+C40</f>
        <v>128.71304113348691</v>
      </c>
      <c r="D42" s="108">
        <f t="shared" si="8"/>
        <v>132.86639826673493</v>
      </c>
      <c r="E42" s="108">
        <f t="shared" si="8"/>
        <v>137.03532794176357</v>
      </c>
      <c r="F42" s="108">
        <f t="shared" si="8"/>
        <v>141.21753504081704</v>
      </c>
      <c r="G42" s="115">
        <f t="shared" si="8"/>
        <v>145.27002641609653</v>
      </c>
      <c r="H42" s="115">
        <f t="shared" si="8"/>
        <v>149.08251734669238</v>
      </c>
      <c r="I42" s="115">
        <f t="shared" si="8"/>
        <v>152.67532405855951</v>
      </c>
      <c r="J42" s="115">
        <f t="shared" si="8"/>
        <v>156.05945998789088</v>
      </c>
      <c r="K42" s="115">
        <f t="shared" si="8"/>
        <v>159.16339479064928</v>
      </c>
      <c r="L42" s="218">
        <f t="shared" si="8"/>
        <v>162.11260716197046</v>
      </c>
      <c r="M42" s="115">
        <f t="shared" si="8"/>
        <v>164.77245952712423</v>
      </c>
      <c r="N42" s="115">
        <f t="shared" si="8"/>
        <v>167.30954279315563</v>
      </c>
      <c r="O42" s="108">
        <f t="shared" si="8"/>
        <v>169.70931357306497</v>
      </c>
      <c r="P42" s="108">
        <f t="shared" si="8"/>
        <v>171.95663058800636</v>
      </c>
      <c r="Q42" s="108">
        <f t="shared" si="8"/>
        <v>174.12652242503745</v>
      </c>
      <c r="R42" s="108">
        <f t="shared" si="8"/>
        <v>176.1680641144585</v>
      </c>
      <c r="S42" s="108">
        <f t="shared" si="8"/>
        <v>178.05734931046612</v>
      </c>
      <c r="T42" s="108">
        <f t="shared" si="8"/>
        <v>179.83426103970694</v>
      </c>
      <c r="U42" s="108">
        <f t="shared" si="8"/>
        <v>181.51324420164821</v>
      </c>
      <c r="V42" s="108">
        <f t="shared" si="8"/>
        <v>183.17549610618761</v>
      </c>
      <c r="W42" s="108">
        <f t="shared" si="8"/>
        <v>184.73423540106697</v>
      </c>
      <c r="X42" s="108">
        <f t="shared" si="8"/>
        <v>186.16097730697777</v>
      </c>
      <c r="Y42" s="108">
        <f t="shared" si="8"/>
        <v>187.42744656242553</v>
      </c>
      <c r="Z42" s="108">
        <f t="shared" si="8"/>
        <v>188.55973521164645</v>
      </c>
      <c r="AA42" s="108">
        <f t="shared" si="8"/>
        <v>189.54986693064939</v>
      </c>
      <c r="AB42" s="108">
        <f t="shared" si="8"/>
        <v>190.434546368474</v>
      </c>
      <c r="AC42" s="108">
        <f t="shared" si="8"/>
        <v>191.20818463997239</v>
      </c>
      <c r="AD42" s="108">
        <f t="shared" si="8"/>
        <v>191.92423557371555</v>
      </c>
      <c r="AE42" s="108">
        <f t="shared" si="8"/>
        <v>192.5509097096849</v>
      </c>
      <c r="AF42" s="108">
        <f t="shared" si="8"/>
        <v>193.11295695485234</v>
      </c>
      <c r="AG42" s="108">
        <f t="shared" si="8"/>
        <v>193.61178816727102</v>
      </c>
      <c r="AH42" s="108">
        <f t="shared" si="8"/>
        <v>194.04396500540651</v>
      </c>
    </row>
    <row r="43" spans="1:34" ht="21" x14ac:dyDescent="0.35">
      <c r="A43" s="117" t="s">
        <v>63</v>
      </c>
      <c r="B43" s="103">
        <f>B40*kwh_per_therm/SUM(kwh!$I$6:$I$8)</f>
        <v>1.5206120274208146</v>
      </c>
      <c r="C43" s="103">
        <f>C40*kwh_per_therm/SUM(kwh!$I$6:$I$8)</f>
        <v>1.5419471761584165</v>
      </c>
      <c r="D43" s="103">
        <f>D40*kwh_per_therm/SUM(kwh!$I$6:$I$8)</f>
        <v>1.5684179640249754</v>
      </c>
      <c r="E43" s="103">
        <f>E40*kwh_per_therm/SUM(kwh!$I$6:$I$8)</f>
        <v>1.5959451839886263</v>
      </c>
      <c r="F43" s="103">
        <f>F40*kwh_per_therm/SUM(kwh!$I$6:$I$8)</f>
        <v>1.628149474580334</v>
      </c>
      <c r="G43" s="110">
        <f>G40*kwh_per_therm/SUM(kwh!$I$6:$I$8)</f>
        <v>1.6624335491282065</v>
      </c>
      <c r="H43" s="110">
        <f>H40*kwh_per_therm/SUM(kwh!$I$6:$I$8)</f>
        <v>1.6962884118533015</v>
      </c>
      <c r="I43" s="110">
        <f>I40*kwh_per_therm/SUM(kwh!$I$6:$I$8)</f>
        <v>1.7288800657661858</v>
      </c>
      <c r="J43" s="110">
        <f>J40*kwh_per_therm/SUM(kwh!$I$6:$I$8)</f>
        <v>1.7613319303220822</v>
      </c>
      <c r="K43" s="110">
        <f>K40*kwh_per_therm/SUM(kwh!$I$6:$I$8)</f>
        <v>1.7917868187412436</v>
      </c>
      <c r="L43" s="216">
        <f>L40*kwh_per_therm/SUM(kwh!$I$6:$I$8)</f>
        <v>1.8215979463575394</v>
      </c>
      <c r="M43" s="110">
        <f>M40*kwh_per_therm/SUM(kwh!$I$6:$I$8)</f>
        <v>1.8495308132335015</v>
      </c>
      <c r="N43" s="110">
        <f>N40*kwh_per_therm/SUM(kwh!$I$6:$I$8)</f>
        <v>1.8773039619376206</v>
      </c>
      <c r="O43" s="103">
        <f>O40*kwh_per_therm/SUM(kwh!$I$6:$I$8)</f>
        <v>1.9063712083880653</v>
      </c>
      <c r="P43" s="103">
        <f>P40*kwh_per_therm/SUM(kwh!$I$6:$I$8)</f>
        <v>1.9352090255256174</v>
      </c>
      <c r="Q43" s="103">
        <f>Q40*kwh_per_therm/SUM(kwh!$I$6:$I$8)</f>
        <v>1.9660150408152972</v>
      </c>
      <c r="R43" s="103">
        <f>R40*kwh_per_therm/SUM(kwh!$I$6:$I$8)</f>
        <v>1.9974386703771054</v>
      </c>
      <c r="S43" s="103">
        <f>S40*kwh_per_therm/SUM(kwh!$I$6:$I$8)</f>
        <v>2.0282828959396091</v>
      </c>
      <c r="T43" s="103">
        <f>T40*kwh_per_therm/SUM(kwh!$I$6:$I$8)</f>
        <v>2.058962192722726</v>
      </c>
      <c r="U43" s="103">
        <f>U40*kwh_per_therm/SUM(kwh!$I$6:$I$8)</f>
        <v>2.0904756061736327</v>
      </c>
      <c r="V43" s="103">
        <f>V40*kwh_per_therm/SUM(kwh!$I$6:$I$8)</f>
        <v>2.1234627308300826</v>
      </c>
      <c r="W43" s="103">
        <f>W40*kwh_per_therm/SUM(kwh!$I$6:$I$8)</f>
        <v>2.1565271880329178</v>
      </c>
      <c r="X43" s="103">
        <f>X40*kwh_per_therm/SUM(kwh!$I$6:$I$8)</f>
        <v>2.1885289981194376</v>
      </c>
      <c r="Y43" s="103">
        <f>Y40*kwh_per_therm/SUM(kwh!$I$6:$I$8)</f>
        <v>2.2178954840226779</v>
      </c>
      <c r="Z43" s="103">
        <f>Z40*kwh_per_therm/SUM(kwh!$I$6:$I$8)</f>
        <v>2.24577730450663</v>
      </c>
      <c r="AA43" s="103">
        <f>AA40*kwh_per_therm/SUM(kwh!$I$6:$I$8)</f>
        <v>2.271290322939659</v>
      </c>
      <c r="AB43" s="103">
        <f>AB40*kwh_per_therm/SUM(kwh!$I$6:$I$8)</f>
        <v>2.2955170254119559</v>
      </c>
      <c r="AC43" s="103">
        <f>AC40*kwh_per_therm/SUM(kwh!$I$6:$I$8)</f>
        <v>2.3179511953446563</v>
      </c>
      <c r="AD43" s="103">
        <f>AD40*kwh_per_therm/SUM(kwh!$I$6:$I$8)</f>
        <v>2.3398477485602909</v>
      </c>
      <c r="AE43" s="103">
        <f>AE40*kwh_per_therm/SUM(kwh!$I$6:$I$8)</f>
        <v>2.3600780628963003</v>
      </c>
      <c r="AF43" s="103">
        <f>AF40*kwh_per_therm/SUM(kwh!$I$6:$I$8)</f>
        <v>2.379031821748895</v>
      </c>
      <c r="AG43" s="103">
        <f>AG40*kwh_per_therm/SUM(kwh!$I$6:$I$8)</f>
        <v>2.3966311619818428</v>
      </c>
      <c r="AH43" s="103">
        <f>AH40*kwh_per_therm/SUM(kwh!$I$6:$I$8)</f>
        <v>2.4125522663734174</v>
      </c>
    </row>
    <row r="44" spans="1:34" ht="15.75" x14ac:dyDescent="0.25">
      <c r="A44" s="117" t="s">
        <v>64</v>
      </c>
      <c r="B44" s="103">
        <f>B41*kwh_per_therm/SUM(kwh!$I$9:$I$11)</f>
        <v>1.1523473020854635</v>
      </c>
      <c r="C44" s="103">
        <f>C41*kwh_per_therm/SUM(kwh!$I$9:$I$11)</f>
        <v>1.2017225146778698</v>
      </c>
      <c r="D44" s="103">
        <f>D41*kwh_per_therm/SUM(kwh!$I$9:$I$11)</f>
        <v>1.2516549646436232</v>
      </c>
      <c r="E44" s="103">
        <f>E41*kwh_per_therm/SUM(kwh!$I$9:$I$11)</f>
        <v>1.3013160910758592</v>
      </c>
      <c r="F44" s="103">
        <f>F41*kwh_per_therm/SUM(kwh!$I$9:$I$11)</f>
        <v>1.3489368230829177</v>
      </c>
      <c r="G44" s="110">
        <f>G41*kwh_per_therm/SUM(kwh!$I$9:$I$11)</f>
        <v>1.393605722183338</v>
      </c>
      <c r="H44" s="110">
        <f>H41*kwh_per_therm/SUM(kwh!$I$9:$I$11)</f>
        <v>1.4348621450208285</v>
      </c>
      <c r="I44" s="110">
        <f>I41*kwh_per_therm/SUM(kwh!$I$9:$I$11)</f>
        <v>1.4734118930599891</v>
      </c>
      <c r="J44" s="110">
        <f>J41*kwh_per_therm/SUM(kwh!$I$9:$I$11)</f>
        <v>1.5088828222815525</v>
      </c>
      <c r="K44" s="110">
        <f>K41*kwh_per_therm/SUM(kwh!$I$9:$I$11)</f>
        <v>1.5410862752482408</v>
      </c>
      <c r="L44" s="217">
        <f>L41*kwh_per_therm/SUM(kwh!$I$9:$I$11)</f>
        <v>1.5712656277900896</v>
      </c>
      <c r="M44" s="110">
        <f>M41*kwh_per_therm/SUM(kwh!$I$9:$I$11)</f>
        <v>1.5979825600102142</v>
      </c>
      <c r="N44" s="110">
        <f>N41*kwh_per_therm/SUM(kwh!$I$9:$I$11)</f>
        <v>1.6229252182755698</v>
      </c>
      <c r="O44" s="103">
        <f>O41*kwh_per_therm/SUM(kwh!$I$9:$I$11)</f>
        <v>1.6451779036951906</v>
      </c>
      <c r="P44" s="103">
        <f>P41*kwh_per_therm/SUM(kwh!$I$9:$I$11)</f>
        <v>1.6652422036386108</v>
      </c>
      <c r="Q44" s="103">
        <f>Q41*kwh_per_therm/SUM(kwh!$I$9:$I$11)</f>
        <v>1.6831964242663178</v>
      </c>
      <c r="R44" s="103">
        <f>R41*kwh_per_therm/SUM(kwh!$I$9:$I$11)</f>
        <v>1.6989198526496339</v>
      </c>
      <c r="S44" s="103">
        <f>S41*kwh_per_therm/SUM(kwh!$I$9:$I$11)</f>
        <v>1.7126255252836418</v>
      </c>
      <c r="T44" s="103">
        <f>T41*kwh_per_therm/SUM(kwh!$I$9:$I$11)</f>
        <v>1.7247161379065246</v>
      </c>
      <c r="U44" s="103">
        <f>U41*kwh_per_therm/SUM(kwh!$I$9:$I$11)</f>
        <v>1.7349308585250462</v>
      </c>
      <c r="V44" s="103">
        <f>V41*kwh_per_therm/SUM(kwh!$I$9:$I$11)</f>
        <v>1.7441873664795571</v>
      </c>
      <c r="W44" s="103">
        <f>W41*kwh_per_therm/SUM(kwh!$I$9:$I$11)</f>
        <v>1.7518463393690242</v>
      </c>
      <c r="X44" s="103">
        <f>X41*kwh_per_therm/SUM(kwh!$I$9:$I$11)</f>
        <v>1.758024467787876</v>
      </c>
      <c r="Y44" s="103">
        <f>Y41*kwh_per_therm/SUM(kwh!$I$9:$I$11)</f>
        <v>1.7630488850903128</v>
      </c>
      <c r="Z44" s="103">
        <f>Z41*kwh_per_therm/SUM(kwh!$I$9:$I$11)</f>
        <v>1.7667617135271512</v>
      </c>
      <c r="AA44" s="103">
        <f>AA41*kwh_per_therm/SUM(kwh!$I$9:$I$11)</f>
        <v>1.7694662539261754</v>
      </c>
      <c r="AB44" s="103">
        <f>AB41*kwh_per_therm/SUM(kwh!$I$9:$I$11)</f>
        <v>1.7711972754700498</v>
      </c>
      <c r="AC44" s="103">
        <f>AC41*kwh_per_therm/SUM(kwh!$I$9:$I$11)</f>
        <v>1.7721130274125376</v>
      </c>
      <c r="AD44" s="103">
        <f>AD41*kwh_per_therm/SUM(kwh!$I$9:$I$11)</f>
        <v>1.7724181760113733</v>
      </c>
      <c r="AE44" s="103">
        <f>AE41*kwh_per_therm/SUM(kwh!$I$9:$I$11)</f>
        <v>1.7721741518188134</v>
      </c>
      <c r="AF44" s="103">
        <f>AF41*kwh_per_therm/SUM(kwh!$I$9:$I$11)</f>
        <v>1.7715673900504068</v>
      </c>
      <c r="AG44" s="103">
        <f>AG41*kwh_per_therm/SUM(kwh!$I$9:$I$11)</f>
        <v>1.770656460312948</v>
      </c>
      <c r="AH44" s="103">
        <f>AH41*kwh_per_therm/SUM(kwh!$I$9:$I$11)</f>
        <v>1.7695446534291366</v>
      </c>
    </row>
    <row r="45" spans="1:34" ht="15.75" x14ac:dyDescent="0.25">
      <c r="A45" s="117" t="s">
        <v>65</v>
      </c>
      <c r="B45" s="103">
        <f>B42*kwh_per_therm/SUM(kwh!$I$6:$I$11)</f>
        <v>1.2716248872777671</v>
      </c>
      <c r="C45" s="103">
        <f>C42*kwh_per_therm/SUM(kwh!$I$6:$I$11)</f>
        <v>1.3119181789715766</v>
      </c>
      <c r="D45" s="103">
        <f>D42*kwh_per_therm/SUM(kwh!$I$6:$I$11)</f>
        <v>1.3542516106027847</v>
      </c>
      <c r="E45" s="103">
        <f>E42*kwh_per_therm/SUM(kwh!$I$6:$I$11)</f>
        <v>1.3967437666373235</v>
      </c>
      <c r="F45" s="103">
        <f>F42*kwh_per_therm/SUM(kwh!$I$6:$I$11)</f>
        <v>1.43937125390011</v>
      </c>
      <c r="G45" s="110">
        <f>G42*kwh_per_therm/SUM(kwh!$I$6:$I$11)</f>
        <v>1.4806766030592597</v>
      </c>
      <c r="H45" s="110">
        <f>H42*kwh_per_therm/SUM(kwh!$I$6:$I$11)</f>
        <v>1.5195357280940398</v>
      </c>
      <c r="I45" s="110">
        <f>I42*kwh_per_therm/SUM(kwh!$I$6:$I$11)</f>
        <v>1.5561557037959681</v>
      </c>
      <c r="J45" s="110">
        <f>J42*kwh_per_therm/SUM(kwh!$I$6:$I$11)</f>
        <v>1.5906487855124998</v>
      </c>
      <c r="K45" s="110">
        <f>K42*kwh_per_therm/SUM(kwh!$I$6:$I$11)</f>
        <v>1.6222858943728069</v>
      </c>
      <c r="L45" s="217">
        <f>L42*kwh_per_therm/SUM(kwh!$I$6:$I$11)</f>
        <v>1.6523459822202498</v>
      </c>
      <c r="M45" s="110">
        <f>M42*kwh_per_therm/SUM(kwh!$I$6:$I$11)</f>
        <v>1.6794567445835356</v>
      </c>
      <c r="N45" s="110">
        <f>N42*kwh_per_therm/SUM(kwh!$I$6:$I$11)</f>
        <v>1.705316172882019</v>
      </c>
      <c r="O45" s="103">
        <f>O42*kwh_per_therm/SUM(kwh!$I$6:$I$11)</f>
        <v>1.7297760324564875</v>
      </c>
      <c r="P45" s="103">
        <f>P42*kwh_per_therm/SUM(kwh!$I$6:$I$11)</f>
        <v>1.7526819945862773</v>
      </c>
      <c r="Q45" s="103">
        <f>Q42*kwh_per_therm/SUM(kwh!$I$6:$I$11)</f>
        <v>1.7747987942697749</v>
      </c>
      <c r="R45" s="103">
        <f>R42*kwh_per_therm/SUM(kwh!$I$6:$I$11)</f>
        <v>1.7956073745961627</v>
      </c>
      <c r="S45" s="103">
        <f>S42*kwh_per_therm/SUM(kwh!$I$6:$I$11)</f>
        <v>1.8148640681842956</v>
      </c>
      <c r="T45" s="103">
        <f>T42*kwh_per_therm/SUM(kwh!$I$6:$I$11)</f>
        <v>1.8329753860390359</v>
      </c>
      <c r="U45" s="103">
        <f>U42*kwh_per_therm/SUM(kwh!$I$6:$I$11)</f>
        <v>1.8500885589773828</v>
      </c>
      <c r="V45" s="103">
        <f>V42*kwh_per_therm/SUM(kwh!$I$6:$I$11)</f>
        <v>1.86703119720884</v>
      </c>
      <c r="W45" s="103">
        <f>W42*kwh_per_therm/SUM(kwh!$I$6:$I$11)</f>
        <v>1.8829187747163034</v>
      </c>
      <c r="X45" s="103">
        <f>X42*kwh_per_therm/SUM(kwh!$I$6:$I$11)</f>
        <v>1.897460958061375</v>
      </c>
      <c r="Y45" s="103">
        <f>Y42*kwh_per_therm/SUM(kwh!$I$6:$I$11)</f>
        <v>1.9103695493330815</v>
      </c>
      <c r="Z45" s="103">
        <f>Z42*kwh_per_therm/SUM(kwh!$I$6:$I$11)</f>
        <v>1.9219104938222691</v>
      </c>
      <c r="AA45" s="103">
        <f>AA42*kwh_per_therm/SUM(kwh!$I$6:$I$11)</f>
        <v>1.9320024921955279</v>
      </c>
      <c r="AB45" s="103">
        <f>AB42*kwh_per_therm/SUM(kwh!$I$6:$I$11)</f>
        <v>1.9410196595845011</v>
      </c>
      <c r="AC45" s="103">
        <f>AC42*kwh_per_therm/SUM(kwh!$I$6:$I$11)</f>
        <v>1.9489050308210822</v>
      </c>
      <c r="AD45" s="103">
        <f>AD42*kwh_per_therm/SUM(kwh!$I$6:$I$11)</f>
        <v>1.9562034384165718</v>
      </c>
      <c r="AE45" s="103">
        <f>AE42*kwh_per_therm/SUM(kwh!$I$6:$I$11)</f>
        <v>1.9625908657046653</v>
      </c>
      <c r="AF45" s="103">
        <f>AF42*kwh_per_therm/SUM(kwh!$I$6:$I$11)</f>
        <v>1.9683195781325795</v>
      </c>
      <c r="AG45" s="103">
        <f>AG42*kwh_per_therm/SUM(kwh!$I$6:$I$11)</f>
        <v>1.9734039559861942</v>
      </c>
      <c r="AH45" s="103">
        <f>AH42*kwh_per_therm/SUM(kwh!$I$6:$I$11)</f>
        <v>1.9778089536887378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65CE7-585C-4C09-9823-D37ED237E59D}">
  <dimension ref="A1:AL44"/>
  <sheetViews>
    <sheetView workbookViewId="0">
      <selection activeCell="F5" sqref="F5:F22"/>
    </sheetView>
    <sheetView workbookViewId="1"/>
  </sheetViews>
  <sheetFormatPr defaultRowHeight="18.75" x14ac:dyDescent="0.3"/>
  <cols>
    <col min="1" max="1" width="25.42578125" customWidth="1"/>
    <col min="2" max="2" width="7.5703125" customWidth="1"/>
    <col min="3" max="3" width="38.85546875" customWidth="1"/>
    <col min="4" max="4" width="20.28515625" customWidth="1"/>
    <col min="5" max="5" width="18.28515625" customWidth="1"/>
    <col min="6" max="16" width="7.42578125" customWidth="1"/>
    <col min="17" max="17" width="11.7109375" style="72" customWidth="1"/>
    <col min="18" max="38" width="7.42578125" customWidth="1"/>
    <col min="39" max="49" width="7.5703125" customWidth="1"/>
    <col min="50" max="50" width="9.85546875" bestFit="1" customWidth="1"/>
    <col min="51" max="71" width="7.5703125" customWidth="1"/>
  </cols>
  <sheetData>
    <row r="1" spans="1:38" x14ac:dyDescent="0.3">
      <c r="A1" s="28" t="s">
        <v>461</v>
      </c>
      <c r="B1" s="28"/>
      <c r="C1" s="28"/>
      <c r="D1" s="28"/>
      <c r="E1" s="28"/>
    </row>
    <row r="3" spans="1:38" x14ac:dyDescent="0.3">
      <c r="F3" s="28" t="s">
        <v>462</v>
      </c>
    </row>
    <row r="4" spans="1:38" x14ac:dyDescent="0.3">
      <c r="A4" s="20" t="s">
        <v>94</v>
      </c>
      <c r="B4" s="20" t="s">
        <v>95</v>
      </c>
      <c r="C4" s="54" t="s">
        <v>96</v>
      </c>
      <c r="D4" s="55"/>
      <c r="E4" s="88"/>
      <c r="F4" s="50" t="s">
        <v>20</v>
      </c>
      <c r="G4" s="20" t="s">
        <v>21</v>
      </c>
      <c r="H4" s="20" t="s">
        <v>22</v>
      </c>
      <c r="I4" s="20" t="s">
        <v>23</v>
      </c>
      <c r="J4" s="20" t="s">
        <v>24</v>
      </c>
      <c r="K4" s="20" t="s">
        <v>25</v>
      </c>
      <c r="L4" s="20" t="s">
        <v>26</v>
      </c>
      <c r="M4" s="20" t="s">
        <v>27</v>
      </c>
      <c r="N4" s="20" t="s">
        <v>28</v>
      </c>
      <c r="O4" s="20" t="s">
        <v>29</v>
      </c>
      <c r="P4" s="20" t="s">
        <v>30</v>
      </c>
      <c r="Q4" s="73" t="s">
        <v>31</v>
      </c>
      <c r="R4" s="20" t="s">
        <v>32</v>
      </c>
      <c r="S4" s="20" t="s">
        <v>33</v>
      </c>
      <c r="T4" s="20" t="s">
        <v>34</v>
      </c>
      <c r="U4" s="20" t="s">
        <v>35</v>
      </c>
      <c r="V4" s="20" t="s">
        <v>36</v>
      </c>
      <c r="W4" s="20" t="s">
        <v>37</v>
      </c>
      <c r="X4" s="20" t="s">
        <v>38</v>
      </c>
      <c r="Y4" s="20" t="s">
        <v>39</v>
      </c>
      <c r="Z4" s="20" t="s">
        <v>40</v>
      </c>
      <c r="AA4" s="20" t="s">
        <v>41</v>
      </c>
      <c r="AB4" s="20" t="s">
        <v>42</v>
      </c>
      <c r="AC4" s="20" t="s">
        <v>43</v>
      </c>
      <c r="AD4" s="20" t="s">
        <v>44</v>
      </c>
      <c r="AE4" s="20" t="s">
        <v>45</v>
      </c>
      <c r="AF4" s="20" t="s">
        <v>46</v>
      </c>
      <c r="AG4" s="20" t="s">
        <v>47</v>
      </c>
      <c r="AH4" s="20" t="s">
        <v>48</v>
      </c>
      <c r="AI4" s="20" t="s">
        <v>49</v>
      </c>
      <c r="AJ4" s="20" t="s">
        <v>50</v>
      </c>
      <c r="AK4" s="20" t="s">
        <v>51</v>
      </c>
      <c r="AL4" s="20" t="s">
        <v>52</v>
      </c>
    </row>
    <row r="5" spans="1:38" ht="15" x14ac:dyDescent="0.25">
      <c r="A5" s="35" t="s">
        <v>102</v>
      </c>
      <c r="B5" s="35">
        <v>118</v>
      </c>
      <c r="C5" s="35" t="s">
        <v>103</v>
      </c>
      <c r="D5" s="85"/>
      <c r="E5" s="87"/>
      <c r="F5" s="25">
        <f>INTERCEPT('Gas Baseline'!$E14:$E69,HDD!C138:C193)</f>
        <v>3.9382022053747665</v>
      </c>
      <c r="G5" s="25">
        <f>INTERCEPT('Gas Baseline'!$E14:$E69,HDD!D138:D193)</f>
        <v>3.5175232860782923</v>
      </c>
      <c r="H5" s="25">
        <f>INTERCEPT('Gas Baseline'!$E14:$E69,HDD!E138:E193)</f>
        <v>3.1084643588407452</v>
      </c>
      <c r="I5" s="25">
        <f>INTERCEPT('Gas Baseline'!$E14:$E69,HDD!F138:F193)</f>
        <v>2.7125750052155766</v>
      </c>
      <c r="J5" s="25">
        <f>INTERCEPT('Gas Baseline'!$E14:$E69,HDD!G138:G193)</f>
        <v>2.3255029962219496</v>
      </c>
      <c r="K5" s="25">
        <f>INTERCEPT('Gas Baseline'!$E14:$E69,HDD!H138:H193)</f>
        <v>1.9457359895966881</v>
      </c>
      <c r="L5" s="25">
        <f>INTERCEPT('Gas Baseline'!$E14:$E69,HDD!I138:I193)</f>
        <v>1.5731347016837933</v>
      </c>
      <c r="M5" s="25">
        <f>INTERCEPT('Gas Baseline'!$E14:$E69,HDD!J138:J193)</f>
        <v>1.2085394547369255</v>
      </c>
      <c r="N5" s="25">
        <f>INTERCEPT('Gas Baseline'!$E14:$E69,HDD!K138:K193)</f>
        <v>0.85077184790780791</v>
      </c>
      <c r="O5" s="25">
        <f>INTERCEPT('Gas Baseline'!$E14:$E69,HDD!L138:L193)</f>
        <v>0.49481601598692393</v>
      </c>
      <c r="P5" s="25">
        <f>INTERCEPT('Gas Baseline'!$E14:$E69,HDD!M138:M193)</f>
        <v>0.13946544169639807</v>
      </c>
      <c r="Q5" s="25">
        <f>INTERCEPT('Gas Baseline'!$E14:$E69,HDD!N138:N193)</f>
        <v>-0.21501967653018816</v>
      </c>
      <c r="R5" s="25">
        <f>INTERCEPT('Gas Baseline'!$E14:$E69,HDD!O138:O193)</f>
        <v>-0.57178265514283488</v>
      </c>
      <c r="S5" s="25">
        <f>INTERCEPT('Gas Baseline'!$E14:$E69,HDD!P138:P193)</f>
        <v>-0.92744282264551892</v>
      </c>
      <c r="T5" s="25">
        <f>INTERCEPT('Gas Baseline'!$E14:$E69,HDD!Q138:Q193)</f>
        <v>-1.2862058757245887</v>
      </c>
      <c r="U5" s="25">
        <f>INTERCEPT('Gas Baseline'!$E14:$E69,HDD!R138:R193)</f>
        <v>-1.6461318576474167</v>
      </c>
      <c r="V5" s="25">
        <f>INTERCEPT('Gas Baseline'!$E14:$E69,HDD!S138:S193)</f>
        <v>-2.0143688251660397</v>
      </c>
      <c r="W5" s="25">
        <f>INTERCEPT('Gas Baseline'!$E14:$E69,HDD!T138:T193)</f>
        <v>-2.3886284311019725</v>
      </c>
      <c r="X5" s="25">
        <f>INTERCEPT('Gas Baseline'!$E14:$E69,HDD!U138:U193)</f>
        <v>-2.7710274067761045</v>
      </c>
      <c r="Y5" s="25">
        <f>INTERCEPT('Gas Baseline'!$E14:$E69,HDD!V138:V193)</f>
        <v>-3.1657976854549279</v>
      </c>
      <c r="Z5" s="25">
        <f>INTERCEPT('Gas Baseline'!$E14:$E69,HDD!W138:W193)</f>
        <v>-3.5664548020114513</v>
      </c>
      <c r="AA5" s="25">
        <f>INTERCEPT('Gas Baseline'!$E14:$E69,HDD!X138:X193)</f>
        <v>-3.9729985180848093</v>
      </c>
      <c r="AB5" s="25">
        <f>INTERCEPT('Gas Baseline'!$E14:$E69,HDD!Y138:Y193)</f>
        <v>-4.3897933116221193</v>
      </c>
      <c r="AC5" s="25">
        <f>INTERCEPT('Gas Baseline'!$E14:$E69,HDD!Z138:Z193)</f>
        <v>-4.8212186795205607</v>
      </c>
      <c r="AD5" s="25">
        <f>INTERCEPT('Gas Baseline'!$E14:$E69,HDD!AA138:AA193)</f>
        <v>-5.2664787208230575</v>
      </c>
      <c r="AE5" s="25">
        <f>INTERCEPT('Gas Baseline'!$E14:$E69,HDD!AB138:AB193)</f>
        <v>-5.7308581799589842</v>
      </c>
      <c r="AF5" s="25">
        <f>INTERCEPT('Gas Baseline'!$E14:$E69,HDD!AC138:AC193)</f>
        <v>-6.2123136490300137</v>
      </c>
      <c r="AG5" s="25">
        <f>INTERCEPT('Gas Baseline'!$E14:$E69,HDD!AD138:AD193)</f>
        <v>-6.7103097621482863</v>
      </c>
      <c r="AH5" s="25">
        <f>INTERCEPT('Gas Baseline'!$E14:$E69,HDD!AE138:AE193)</f>
        <v>-7.228353359620483</v>
      </c>
      <c r="AI5" s="25">
        <f>INTERCEPT('Gas Baseline'!$E14:$E69,HDD!AF138:AF193)</f>
        <v>-7.770002608416009</v>
      </c>
      <c r="AJ5" s="25">
        <f>INTERCEPT('Gas Baseline'!$E14:$E69,HDD!AG138:AG193)</f>
        <v>-8.3334926189814542</v>
      </c>
      <c r="AK5" s="25">
        <f>INTERCEPT('Gas Baseline'!$E14:$E69,HDD!AH138:AH193)</f>
        <v>-8.9240150343096776</v>
      </c>
      <c r="AL5" s="25">
        <f>INTERCEPT('Gas Baseline'!$E14:$E69,HDD!AI138:AI193)</f>
        <v>-9.5448612669651585</v>
      </c>
    </row>
    <row r="6" spans="1:38" ht="15" x14ac:dyDescent="0.25">
      <c r="A6" s="35" t="s">
        <v>102</v>
      </c>
      <c r="B6" s="35">
        <v>120</v>
      </c>
      <c r="C6" s="35" t="s">
        <v>103</v>
      </c>
      <c r="D6" s="85"/>
      <c r="E6" s="87"/>
      <c r="F6" s="25">
        <f>INTERCEPT('Gas Baseline'!$F14:$F69,HDD!C138:C193)</f>
        <v>0.20863107907224876</v>
      </c>
      <c r="G6" s="25">
        <f>INTERCEPT('Gas Baseline'!$F14:$F69,HDD!D138:D193)</f>
        <v>4.5007050824756867E-2</v>
      </c>
      <c r="H6" s="25">
        <f>INTERCEPT('Gas Baseline'!$F14:$F69,HDD!E138:E193)</f>
        <v>-0.11160962608845537</v>
      </c>
      <c r="I6" s="25">
        <f>INTERCEPT('Gas Baseline'!$F14:$F69,HDD!F138:F193)</f>
        <v>-0.260877181818711</v>
      </c>
      <c r="J6" s="25">
        <f>INTERCEPT('Gas Baseline'!$F14:$F69,HDD!G138:G193)</f>
        <v>-0.40496887274548854</v>
      </c>
      <c r="K6" s="25">
        <f>INTERCEPT('Gas Baseline'!$F14:$F69,HDD!H138:H193)</f>
        <v>-0.54488448258561828</v>
      </c>
      <c r="L6" s="25">
        <f>INTERCEPT('Gas Baseline'!$F14:$F69,HDD!I138:I193)</f>
        <v>-0.68070251284408911</v>
      </c>
      <c r="M6" s="25">
        <f>INTERCEPT('Gas Baseline'!$F14:$F69,HDD!J138:J193)</f>
        <v>-0.81213218046208535</v>
      </c>
      <c r="N6" s="25">
        <f>INTERCEPT('Gas Baseline'!$F14:$F69,HDD!K138:K193)</f>
        <v>-0.94025594794863743</v>
      </c>
      <c r="O6" s="25">
        <f>INTERCEPT('Gas Baseline'!$F14:$F69,HDD!L138:L193)</f>
        <v>-1.067149520516991</v>
      </c>
      <c r="P6" s="25">
        <f>INTERCEPT('Gas Baseline'!$F14:$F69,HDD!M138:M193)</f>
        <v>-1.1936187898481121</v>
      </c>
      <c r="Q6" s="25">
        <f>INTERCEPT('Gas Baseline'!$F14:$F69,HDD!N138:N193)</f>
        <v>-1.3197382582979227</v>
      </c>
      <c r="R6" s="25">
        <f>INTERCEPT('Gas Baseline'!$F14:$F69,HDD!O138:O193)</f>
        <v>-1.4468592282319577</v>
      </c>
      <c r="S6" s="25">
        <f>INTERCEPT('Gas Baseline'!$F14:$F69,HDD!P138:P193)</f>
        <v>-1.5733064920412581</v>
      </c>
      <c r="T6" s="25">
        <f>INTERCEPT('Gas Baseline'!$F14:$F69,HDD!Q138:Q193)</f>
        <v>-1.7012306519011293</v>
      </c>
      <c r="U6" s="25">
        <f>INTERCEPT('Gas Baseline'!$F14:$F69,HDD!R138:R193)</f>
        <v>-1.8299826468410307</v>
      </c>
      <c r="V6" s="25">
        <f>INTERCEPT('Gas Baseline'!$F14:$F69,HDD!S138:S193)</f>
        <v>-1.9627052471613897</v>
      </c>
      <c r="W6" s="25">
        <f>INTERCEPT('Gas Baseline'!$F14:$F69,HDD!T138:T193)</f>
        <v>-2.0983309779783372</v>
      </c>
      <c r="X6" s="25">
        <f>INTERCEPT('Gas Baseline'!$F14:$F69,HDD!U138:U193)</f>
        <v>-2.2379154309255478</v>
      </c>
      <c r="Y6" s="25">
        <f>INTERCEPT('Gas Baseline'!$F14:$F69,HDD!V138:V193)</f>
        <v>-2.3831745081158209</v>
      </c>
      <c r="Z6" s="25">
        <f>INTERCEPT('Gas Baseline'!$F14:$F69,HDD!W138:W193)</f>
        <v>-2.5314289717374772</v>
      </c>
      <c r="AA6" s="25">
        <f>INTERCEPT('Gas Baseline'!$F14:$F69,HDD!X138:X193)</f>
        <v>-2.6825034982843059</v>
      </c>
      <c r="AB6" s="25">
        <f>INTERCEPT('Gas Baseline'!$F14:$F69,HDD!Y138:Y193)</f>
        <v>-2.8382841917025283</v>
      </c>
      <c r="AC6" s="25">
        <f>INTERCEPT('Gas Baseline'!$F14:$F69,HDD!Z138:Z193)</f>
        <v>-3.0007246025689893</v>
      </c>
      <c r="AD6" s="25">
        <f>INTERCEPT('Gas Baseline'!$F14:$F69,HDD!AA138:AA193)</f>
        <v>-3.1692861615099703</v>
      </c>
      <c r="AE6" s="25">
        <f>INTERCEPT('Gas Baseline'!$F14:$F69,HDD!AB138:AB193)</f>
        <v>-3.3465880712236293</v>
      </c>
      <c r="AF6" s="25">
        <f>INTERCEPT('Gas Baseline'!$F14:$F69,HDD!AC138:AC193)</f>
        <v>-3.5315660013035872</v>
      </c>
      <c r="AG6" s="25">
        <f>INTERCEPT('Gas Baseline'!$F14:$F69,HDD!AD138:AD193)</f>
        <v>-3.7240383847952119</v>
      </c>
      <c r="AH6" s="25">
        <f>INTERCEPT('Gas Baseline'!$F14:$F69,HDD!AE138:AE193)</f>
        <v>-3.9256394218588371</v>
      </c>
      <c r="AI6" s="25">
        <f>INTERCEPT('Gas Baseline'!$F14:$F69,HDD!AF138:AF193)</f>
        <v>-4.1379273369512655</v>
      </c>
      <c r="AJ6" s="25">
        <f>INTERCEPT('Gas Baseline'!$F14:$F69,HDD!AG138:AG193)</f>
        <v>-4.3600085919724174</v>
      </c>
      <c r="AK6" s="25">
        <f>INTERCEPT('Gas Baseline'!$F14:$F69,HDD!AH138:AH193)</f>
        <v>-4.5942004947689972</v>
      </c>
      <c r="AL6" s="25">
        <f>INTERCEPT('Gas Baseline'!$F14:$F69,HDD!AI138:AI193)</f>
        <v>-4.8419223274698835</v>
      </c>
    </row>
    <row r="7" spans="1:38" ht="15" x14ac:dyDescent="0.25">
      <c r="A7" s="59" t="s">
        <v>102</v>
      </c>
      <c r="B7" s="59" t="s">
        <v>78</v>
      </c>
      <c r="C7" s="59" t="s">
        <v>103</v>
      </c>
      <c r="D7" s="86"/>
      <c r="E7" s="87"/>
      <c r="F7" s="25">
        <f>INTERCEPT('Gas Baseline'!$G14:$G69,HDD!C138:C193)</f>
        <v>4.1468332844470162</v>
      </c>
      <c r="G7" s="25">
        <f>INTERCEPT('Gas Baseline'!$G14:$G69,HDD!D138:D193)</f>
        <v>3.5625303369030519</v>
      </c>
      <c r="H7" s="25">
        <f>INTERCEPT('Gas Baseline'!$G14:$G69,HDD!E138:E193)</f>
        <v>2.9968547327522899</v>
      </c>
      <c r="I7" s="25">
        <f>INTERCEPT('Gas Baseline'!$G14:$G69,HDD!F138:F193)</f>
        <v>2.4516978233968736</v>
      </c>
      <c r="J7" s="25">
        <f>INTERCEPT('Gas Baseline'!$G14:$G69,HDD!G138:G193)</f>
        <v>1.9205341234764539</v>
      </c>
      <c r="K7" s="25">
        <f>INTERCEPT('Gas Baseline'!$G14:$G69,HDD!H138:H193)</f>
        <v>1.4008515070110725</v>
      </c>
      <c r="L7" s="25">
        <f>INTERCEPT('Gas Baseline'!$G14:$G69,HDD!I138:I193)</f>
        <v>0.89243218883970599</v>
      </c>
      <c r="M7" s="25">
        <f>INTERCEPT('Gas Baseline'!$G14:$G69,HDD!J138:J193)</f>
        <v>0.39640727427484634</v>
      </c>
      <c r="N7" s="25">
        <f>INTERCEPT('Gas Baseline'!$G14:$G69,HDD!K138:K193)</f>
        <v>-8.9484100040827741E-2</v>
      </c>
      <c r="O7" s="25">
        <f>INTERCEPT('Gas Baseline'!$G14:$G69,HDD!L138:L193)</f>
        <v>-0.57233350453006793</v>
      </c>
      <c r="P7" s="25">
        <f>INTERCEPT('Gas Baseline'!$G14:$G69,HDD!M138:M193)</f>
        <v>-1.0541533481517149</v>
      </c>
      <c r="Q7" s="84">
        <f>INTERCEPT('Gas Baseline'!$G14:$G69,HDD!N138:N193)</f>
        <v>-1.5347579348281108</v>
      </c>
      <c r="R7" s="25">
        <f>INTERCEPT('Gas Baseline'!$G14:$G69,HDD!O138:O193)</f>
        <v>-2.0186418833748014</v>
      </c>
      <c r="S7" s="25">
        <f>INTERCEPT('Gas Baseline'!$G14:$G69,HDD!P138:P193)</f>
        <v>-2.5007493146867716</v>
      </c>
      <c r="T7" s="25">
        <f>INTERCEPT('Gas Baseline'!$G14:$G69,HDD!Q138:Q193)</f>
        <v>-2.9874365276257357</v>
      </c>
      <c r="U7" s="25">
        <f>INTERCEPT('Gas Baseline'!$G14:$G69,HDD!R138:R193)</f>
        <v>-3.4761145044884536</v>
      </c>
      <c r="V7" s="25">
        <f>INTERCEPT('Gas Baseline'!$G14:$G69,HDD!S138:S193)</f>
        <v>-3.9770740723274294</v>
      </c>
      <c r="W7" s="25">
        <f>INTERCEPT('Gas Baseline'!$G14:$G69,HDD!T138:T193)</f>
        <v>-4.4869594090803169</v>
      </c>
      <c r="X7" s="25">
        <f>INTERCEPT('Gas Baseline'!$G14:$G69,HDD!U138:U193)</f>
        <v>-5.0089428377016638</v>
      </c>
      <c r="Y7" s="25">
        <f>INTERCEPT('Gas Baseline'!$G14:$G69,HDD!V138:V193)</f>
        <v>-5.548972193570755</v>
      </c>
      <c r="Z7" s="25">
        <f>INTERCEPT('Gas Baseline'!$G14:$G69,HDD!W138:W193)</f>
        <v>-6.0978837737489258</v>
      </c>
      <c r="AA7" s="25">
        <f>INTERCEPT('Gas Baseline'!$G14:$G69,HDD!X138:X193)</f>
        <v>-6.6555020163691161</v>
      </c>
      <c r="AB7" s="25">
        <f>INTERCEPT('Gas Baseline'!$G14:$G69,HDD!Y138:Y193)</f>
        <v>-7.2280775033246556</v>
      </c>
      <c r="AC7" s="25">
        <f>INTERCEPT('Gas Baseline'!$G14:$G69,HDD!Z138:Z193)</f>
        <v>-7.8219432820895527</v>
      </c>
      <c r="AD7" s="25">
        <f>INTERCEPT('Gas Baseline'!$G14:$G69,HDD!AA138:AA193)</f>
        <v>-8.4357648823330393</v>
      </c>
      <c r="AE7" s="25">
        <f>INTERCEPT('Gas Baseline'!$G14:$G69,HDD!AB138:AB193)</f>
        <v>-9.0774462511826108</v>
      </c>
      <c r="AF7" s="25">
        <f>INTERCEPT('Gas Baseline'!$G14:$G69,HDD!AC138:AC193)</f>
        <v>-9.7438796503336036</v>
      </c>
      <c r="AG7" s="25">
        <f>INTERCEPT('Gas Baseline'!$G14:$G69,HDD!AD138:AD193)</f>
        <v>-10.434348146943503</v>
      </c>
      <c r="AH7" s="25">
        <f>INTERCEPT('Gas Baseline'!$G14:$G69,HDD!AE138:AE193)</f>
        <v>-11.153992781479335</v>
      </c>
      <c r="AI7" s="25">
        <f>INTERCEPT('Gas Baseline'!$G14:$G69,HDD!AF138:AF193)</f>
        <v>-11.907929945367282</v>
      </c>
      <c r="AJ7" s="25">
        <f>INTERCEPT('Gas Baseline'!$G14:$G69,HDD!AG138:AG193)</f>
        <v>-12.69350121095388</v>
      </c>
      <c r="AK7" s="25">
        <f>INTERCEPT('Gas Baseline'!$G14:$G69,HDD!AH138:AH193)</f>
        <v>-13.518215529078677</v>
      </c>
      <c r="AL7" s="25">
        <f>INTERCEPT('Gas Baseline'!$G14:$G69,HDD!AI138:AI193)</f>
        <v>-14.386783594435041</v>
      </c>
    </row>
    <row r="8" spans="1:38" ht="15" x14ac:dyDescent="0.25">
      <c r="A8" s="35" t="s">
        <v>102</v>
      </c>
      <c r="B8" s="35">
        <v>118</v>
      </c>
      <c r="C8" s="35" t="s">
        <v>104</v>
      </c>
      <c r="D8" s="85"/>
      <c r="E8" s="87"/>
      <c r="F8" s="81">
        <f>INTERCEPT('Gas Baseline'!$E14:$E37,HDD!C138:C161)</f>
        <v>2.9352896317007175</v>
      </c>
      <c r="G8" s="81">
        <f>INTERCEPT('Gas Baseline'!$E14:$E37,HDD!D138:D161)</f>
        <v>2.6197430204739049</v>
      </c>
      <c r="H8" s="81">
        <f>INTERCEPT('Gas Baseline'!$E14:$E37,HDD!E138:E161)</f>
        <v>2.3091847431098369</v>
      </c>
      <c r="I8" s="81">
        <f>INTERCEPT('Gas Baseline'!$E14:$E37,HDD!F138:F161)</f>
        <v>2.0041472228887116</v>
      </c>
      <c r="J8" s="81">
        <f>INTERCEPT('Gas Baseline'!$E14:$E37,HDD!G138:G161)</f>
        <v>1.6969015952694768</v>
      </c>
      <c r="K8" s="81">
        <f>INTERCEPT('Gas Baseline'!$E14:$E37,HDD!H138:H161)</f>
        <v>1.387865154991486</v>
      </c>
      <c r="L8" s="81">
        <f>INTERCEPT('Gas Baseline'!$E14:$E37,HDD!I138:I161)</f>
        <v>1.0783055443460778</v>
      </c>
      <c r="M8" s="81">
        <f>INTERCEPT('Gas Baseline'!$E14:$E37,HDD!J138:J161)</f>
        <v>0.77020110129840269</v>
      </c>
      <c r="N8" s="81">
        <f>INTERCEPT('Gas Baseline'!$E14:$E37,HDD!K138:K161)</f>
        <v>0.46297050699718234</v>
      </c>
      <c r="O8" s="81">
        <f>INTERCEPT('Gas Baseline'!$E14:$E37,HDD!L138:L161)</f>
        <v>0.15492593147109091</v>
      </c>
      <c r="P8" s="81">
        <f>INTERCEPT('Gas Baseline'!$E14:$E37,HDD!M138:M161)</f>
        <v>-0.15640965194439183</v>
      </c>
      <c r="Q8" s="81">
        <f>INTERCEPT('Gas Baseline'!$E14:$E37,HDD!N138:N161)</f>
        <v>-0.46723798507035674</v>
      </c>
      <c r="R8" s="81">
        <f>INTERCEPT('Gas Baseline'!$E14:$E37,HDD!O138:O161)</f>
        <v>-0.78514103090613929</v>
      </c>
      <c r="S8" s="81">
        <f>INTERCEPT('Gas Baseline'!$E14:$E37,HDD!P138:P161)</f>
        <v>-1.1030637573693056</v>
      </c>
      <c r="T8" s="81">
        <f>INTERCEPT('Gas Baseline'!$E14:$E37,HDD!Q138:Q161)</f>
        <v>-1.4240339922504077</v>
      </c>
      <c r="U8" s="81">
        <f>INTERCEPT('Gas Baseline'!$E14:$E37,HDD!R138:R161)</f>
        <v>-1.7467725407257078</v>
      </c>
      <c r="V8" s="81">
        <f>INTERCEPT('Gas Baseline'!$E14:$E37,HDD!S138:S161)</f>
        <v>-2.0777275522552063</v>
      </c>
      <c r="W8" s="81">
        <f>INTERCEPT('Gas Baseline'!$E14:$E37,HDD!T138:T161)</f>
        <v>-2.4150939327469505</v>
      </c>
      <c r="X8" s="81">
        <f>INTERCEPT('Gas Baseline'!$E14:$E37,HDD!U138:U161)</f>
        <v>-2.7537571918489085</v>
      </c>
      <c r="Y8" s="81">
        <f>INTERCEPT('Gas Baseline'!$E14:$E37,HDD!V138:V161)</f>
        <v>-3.1086123305052471</v>
      </c>
      <c r="Z8" s="81">
        <f>INTERCEPT('Gas Baseline'!$E14:$E37,HDD!W138:W161)</f>
        <v>-3.4640265003077335</v>
      </c>
      <c r="AA8" s="81">
        <f>INTERCEPT('Gas Baseline'!$E14:$E37,HDD!X138:X161)</f>
        <v>-3.8267182401315072</v>
      </c>
      <c r="AB8" s="81">
        <f>INTERCEPT('Gas Baseline'!$E14:$E37,HDD!Y138:Y161)</f>
        <v>-4.1959143068156219</v>
      </c>
      <c r="AC8" s="81">
        <f>INTERCEPT('Gas Baseline'!$E14:$E37,HDD!Z138:Z161)</f>
        <v>-4.580875712319239</v>
      </c>
      <c r="AD8" s="81">
        <f>INTERCEPT('Gas Baseline'!$E14:$E37,HDD!AA138:AA161)</f>
        <v>-4.9771490955988558</v>
      </c>
      <c r="AE8" s="81">
        <f>INTERCEPT('Gas Baseline'!$E14:$E37,HDD!AB138:AB161)</f>
        <v>-5.3865801226601118</v>
      </c>
      <c r="AF8" s="81">
        <f>INTERCEPT('Gas Baseline'!$E14:$E37,HDD!AC138:AC161)</f>
        <v>-5.8071529417953034</v>
      </c>
      <c r="AG8" s="81">
        <f>INTERCEPT('Gas Baseline'!$E14:$E37,HDD!AD138:AD161)</f>
        <v>-6.2389358715448804</v>
      </c>
      <c r="AH8" s="81">
        <f>INTERCEPT('Gas Baseline'!$E14:$E37,HDD!AE138:AE161)</f>
        <v>-6.6909103455070404</v>
      </c>
      <c r="AI8" s="81">
        <f>INTERCEPT('Gas Baseline'!$E14:$E37,HDD!AF138:AF161)</f>
        <v>-7.1643694137019853</v>
      </c>
      <c r="AJ8" s="81">
        <f>INTERCEPT('Gas Baseline'!$E14:$E37,HDD!AG138:AG161)</f>
        <v>-7.656308273826534</v>
      </c>
      <c r="AK8" s="81">
        <f>INTERCEPT('Gas Baseline'!$E14:$E37,HDD!AH138:AH161)</f>
        <v>-8.1797197195674105</v>
      </c>
      <c r="AL8" s="81">
        <f>INTERCEPT('Gas Baseline'!$E14:$E37,HDD!AI138:AI161)</f>
        <v>-8.7288135161479712</v>
      </c>
    </row>
    <row r="9" spans="1:38" ht="15" x14ac:dyDescent="0.25">
      <c r="A9" s="35" t="s">
        <v>102</v>
      </c>
      <c r="B9" s="35">
        <v>118</v>
      </c>
      <c r="C9" s="35" t="s">
        <v>105</v>
      </c>
      <c r="D9" s="85"/>
      <c r="E9" s="87"/>
      <c r="F9" s="81">
        <f>INTERCEPT('Gas Baseline'!$E38:$E69,HDD!C162:C193)</f>
        <v>4.4713842710428544</v>
      </c>
      <c r="G9" s="81">
        <f>INTERCEPT('Gas Baseline'!$E38:$E69,HDD!D162:D193)</f>
        <v>3.9926643648194133</v>
      </c>
      <c r="H9" s="81">
        <f>INTERCEPT('Gas Baseline'!$E38:$E69,HDD!E162:E193)</f>
        <v>3.5274829713234954</v>
      </c>
      <c r="I9" s="81">
        <f>INTERCEPT('Gas Baseline'!$E38:$E69,HDD!F162:F193)</f>
        <v>3.0779444790149242</v>
      </c>
      <c r="J9" s="81">
        <f>INTERCEPT('Gas Baseline'!$E38:$E69,HDD!G162:G193)</f>
        <v>2.6431387467854801</v>
      </c>
      <c r="K9" s="81">
        <f>INTERCEPT('Gas Baseline'!$E38:$E69,HDD!H162:H193)</f>
        <v>2.2202607091958733</v>
      </c>
      <c r="L9" s="81">
        <f>INTERCEPT('Gas Baseline'!$E38:$E69,HDD!I162:I193)</f>
        <v>1.8091227149466071</v>
      </c>
      <c r="M9" s="81">
        <f>INTERCEPT('Gas Baseline'!$E38:$E69,HDD!J162:J193)</f>
        <v>1.4107951414215947</v>
      </c>
      <c r="N9" s="81">
        <f>INTERCEPT('Gas Baseline'!$E38:$E69,HDD!K162:K193)</f>
        <v>1.0221008193099799</v>
      </c>
      <c r="O9" s="81">
        <f>INTERCEPT('Gas Baseline'!$E38:$E69,HDD!L162:L193)</f>
        <v>0.63707897719712037</v>
      </c>
      <c r="P9" s="81">
        <f>INTERCEPT('Gas Baseline'!$E38:$E69,HDD!M162:M193)</f>
        <v>0.25526613694836442</v>
      </c>
      <c r="Q9" s="81">
        <f>INTERCEPT('Gas Baseline'!$E38:$E69,HDD!N162:N193)</f>
        <v>-0.12587598395425559</v>
      </c>
      <c r="R9" s="81">
        <f>INTERCEPT('Gas Baseline'!$E38:$E69,HDD!O162:O193)</f>
        <v>-0.50573722198157611</v>
      </c>
      <c r="S9" s="81">
        <f>INTERCEPT('Gas Baseline'!$E38:$E69,HDD!P162:P193)</f>
        <v>-0.88368420395286762</v>
      </c>
      <c r="T9" s="81">
        <f>INTERCEPT('Gas Baseline'!$E38:$E69,HDD!Q162:Q193)</f>
        <v>-1.2647328198690069</v>
      </c>
      <c r="U9" s="81">
        <f>INTERCEPT('Gas Baseline'!$E38:$E69,HDD!R162:R193)</f>
        <v>-1.6464067981599371</v>
      </c>
      <c r="V9" s="81">
        <f>INTERCEPT('Gas Baseline'!$E38:$E69,HDD!S162:S193)</f>
        <v>-2.0367784853279396</v>
      </c>
      <c r="W9" s="81">
        <f>INTERCEPT('Gas Baseline'!$E38:$E69,HDD!T162:T193)</f>
        <v>-2.4325562340678246</v>
      </c>
      <c r="X9" s="81">
        <f>INTERCEPT('Gas Baseline'!$E38:$E69,HDD!U162:U193)</f>
        <v>-2.8427229312430811</v>
      </c>
      <c r="Y9" s="81">
        <f>INTERCEPT('Gas Baseline'!$E38:$E69,HDD!V162:V193)</f>
        <v>-3.2616049562626124</v>
      </c>
      <c r="Z9" s="81">
        <f>INTERCEPT('Gas Baseline'!$E38:$E69,HDD!W162:W193)</f>
        <v>-3.6909615822975397</v>
      </c>
      <c r="AA9" s="81">
        <f>INTERCEPT('Gas Baseline'!$E38:$E69,HDD!X162:X193)</f>
        <v>-4.124908367886043</v>
      </c>
      <c r="AB9" s="81">
        <f>INTERCEPT('Gas Baseline'!$E38:$E69,HDD!Y162:Y193)</f>
        <v>-4.5719151505824982</v>
      </c>
      <c r="AC9" s="81">
        <f>INTERCEPT('Gas Baseline'!$E38:$E69,HDD!Z162:Z193)</f>
        <v>-5.0322699704940241</v>
      </c>
      <c r="AD9" s="81">
        <f>INTERCEPT('Gas Baseline'!$E38:$E69,HDD!AA162:AA193)</f>
        <v>-5.5085137682368668</v>
      </c>
      <c r="AE9" s="81">
        <f>INTERCEPT('Gas Baseline'!$E38:$E69,HDD!AB162:AB193)</f>
        <v>-6.0089674879984152</v>
      </c>
      <c r="AF9" s="81">
        <f>INTERCEPT('Gas Baseline'!$E38:$E69,HDD!AC162:AC193)</f>
        <v>-6.5318956936381696</v>
      </c>
      <c r="AG9" s="81">
        <f>INTERCEPT('Gas Baseline'!$E38:$E69,HDD!AD162:AD193)</f>
        <v>-7.0759596387391817</v>
      </c>
      <c r="AH9" s="81">
        <f>INTERCEPT('Gas Baseline'!$E38:$E69,HDD!AE162:AE193)</f>
        <v>-7.6399571578633001</v>
      </c>
      <c r="AI9" s="81">
        <f>INTERCEPT('Gas Baseline'!$E38:$E69,HDD!AF162:AF193)</f>
        <v>-8.2289769684772338</v>
      </c>
      <c r="AJ9" s="81">
        <f>INTERCEPT('Gas Baseline'!$E38:$E69,HDD!AG162:AG193)</f>
        <v>-8.8430645749175554</v>
      </c>
      <c r="AK9" s="81">
        <f>INTERCEPT('Gas Baseline'!$E38:$E69,HDD!AH162:AH193)</f>
        <v>-9.4799379364273939</v>
      </c>
      <c r="AL9" s="81">
        <f>INTERCEPT('Gas Baseline'!$E38:$E69,HDD!AI162:AI193)</f>
        <v>-10.151215756680038</v>
      </c>
    </row>
    <row r="10" spans="1:38" ht="15" x14ac:dyDescent="0.25">
      <c r="A10" s="35" t="s">
        <v>102</v>
      </c>
      <c r="B10" s="35">
        <v>120</v>
      </c>
      <c r="C10" s="35" t="s">
        <v>104</v>
      </c>
      <c r="D10" s="85"/>
      <c r="E10" s="87"/>
      <c r="F10" s="25">
        <f>INTERCEPT('Gas Baseline'!$F14:$F37,HDD!C138:C161)</f>
        <v>0.12596562546513024</v>
      </c>
      <c r="G10" s="25">
        <f>INTERCEPT('Gas Baseline'!$F14:$F37,HDD!D138:D161)</f>
        <v>2.1702478353127219E-2</v>
      </c>
      <c r="H10" s="25">
        <f>INTERCEPT('Gas Baseline'!$F14:$F37,HDD!E138:E161)</f>
        <v>-7.9373717007180655E-2</v>
      </c>
      <c r="I10" s="25">
        <f>INTERCEPT('Gas Baseline'!$F14:$F37,HDD!F138:F161)</f>
        <v>-0.1770008856835239</v>
      </c>
      <c r="J10" s="25">
        <f>INTERCEPT('Gas Baseline'!$F14:$F37,HDD!G138:G161)</f>
        <v>-0.27417452125647168</v>
      </c>
      <c r="K10" s="25">
        <f>INTERCEPT('Gas Baseline'!$F14:$F37,HDD!H138:H161)</f>
        <v>-0.37110031714338954</v>
      </c>
      <c r="L10" s="25">
        <f>INTERCEPT('Gas Baseline'!$F14:$F37,HDD!I138:I161)</f>
        <v>-0.46662264276971621</v>
      </c>
      <c r="M10" s="25">
        <f>INTERCEPT('Gas Baseline'!$F14:$F37,HDD!J138:J161)</f>
        <v>-0.56088935880776569</v>
      </c>
      <c r="N10" s="25">
        <f>INTERCEPT('Gas Baseline'!$F14:$F37,HDD!K138:K161)</f>
        <v>-0.65409558593142014</v>
      </c>
      <c r="O10" s="25">
        <f>INTERCEPT('Gas Baseline'!$F14:$F37,HDD!L138:L161)</f>
        <v>-0.74717775886749704</v>
      </c>
      <c r="P10" s="25">
        <f>INTERCEPT('Gas Baseline'!$F14:$F37,HDD!M138:M161)</f>
        <v>-0.8410282129191029</v>
      </c>
      <c r="Q10" s="25">
        <f>INTERCEPT('Gas Baseline'!$F14:$F37,HDD!N138:N161)</f>
        <v>-0.93449498296252953</v>
      </c>
      <c r="R10" s="25">
        <f>INTERCEPT('Gas Baseline'!$F14:$F37,HDD!O138:O161)</f>
        <v>-1.030313365166061</v>
      </c>
      <c r="S10" s="25">
        <f>INTERCEPT('Gas Baseline'!$F14:$F37,HDD!P138:P161)</f>
        <v>-1.1259591999775105</v>
      </c>
      <c r="T10" s="25">
        <f>INTERCEPT('Gas Baseline'!$F14:$F37,HDD!Q138:Q161)</f>
        <v>-1.2227678884129767</v>
      </c>
      <c r="U10" s="25">
        <f>INTERCEPT('Gas Baseline'!$F14:$F37,HDD!R138:R161)</f>
        <v>-1.3201105753172171</v>
      </c>
      <c r="V10" s="25">
        <f>INTERCEPT('Gas Baseline'!$F14:$F37,HDD!S138:S161)</f>
        <v>-1.4206376834896877</v>
      </c>
      <c r="W10" s="25">
        <f>INTERCEPT('Gas Baseline'!$F14:$F37,HDD!T138:T161)</f>
        <v>-1.5233038569371264</v>
      </c>
      <c r="X10" s="25">
        <f>INTERCEPT('Gas Baseline'!$F14:$F37,HDD!U138:U161)</f>
        <v>-1.6263816461720295</v>
      </c>
      <c r="Y10" s="25">
        <f>INTERCEPT('Gas Baseline'!$F14:$F37,HDD!V138:V161)</f>
        <v>-1.734972550236844</v>
      </c>
      <c r="Z10" s="25">
        <f>INTERCEPT('Gas Baseline'!$F14:$F37,HDD!W138:W161)</f>
        <v>-1.8436398497511353</v>
      </c>
      <c r="AA10" s="25">
        <f>INTERCEPT('Gas Baseline'!$F14:$F37,HDD!X138:X161)</f>
        <v>-1.9549965124971238</v>
      </c>
      <c r="AB10" s="25">
        <f>INTERCEPT('Gas Baseline'!$F14:$F37,HDD!Y138:Y161)</f>
        <v>-2.0684923488642943</v>
      </c>
      <c r="AC10" s="25">
        <f>INTERCEPT('Gas Baseline'!$F14:$F37,HDD!Z138:Z161)</f>
        <v>-2.1876538919170829</v>
      </c>
      <c r="AD10" s="25">
        <f>INTERCEPT('Gas Baseline'!$F14:$F37,HDD!AA138:AA161)</f>
        <v>-2.3107844041530874</v>
      </c>
      <c r="AE10" s="25">
        <f>INTERCEPT('Gas Baseline'!$F14:$F37,HDD!AB138:AB161)</f>
        <v>-2.4386664112411061</v>
      </c>
      <c r="AF10" s="25">
        <f>INTERCEPT('Gas Baseline'!$F14:$F37,HDD!AC138:AC161)</f>
        <v>-2.5707099625810765</v>
      </c>
      <c r="AG10" s="25">
        <f>INTERCEPT('Gas Baseline'!$F14:$F37,HDD!AD138:AD161)</f>
        <v>-2.7067140423079938</v>
      </c>
      <c r="AH10" s="25">
        <f>INTERCEPT('Gas Baseline'!$F14:$F37,HDD!AE138:AE161)</f>
        <v>-2.8502960089337015</v>
      </c>
      <c r="AI10" s="25">
        <f>INTERCEPT('Gas Baseline'!$F14:$F37,HDD!AF138:AF161)</f>
        <v>-3.0016414954746229</v>
      </c>
      <c r="AJ10" s="25">
        <f>INTERCEPT('Gas Baseline'!$F14:$F37,HDD!AG138:AG161)</f>
        <v>-3.1598155238912509</v>
      </c>
      <c r="AK10" s="25">
        <f>INTERCEPT('Gas Baseline'!$F14:$F37,HDD!AH138:AH161)</f>
        <v>-3.3295040859165108</v>
      </c>
      <c r="AL10" s="25">
        <f>INTERCEPT('Gas Baseline'!$F14:$F37,HDD!AI138:AI161)</f>
        <v>-3.508470412800166</v>
      </c>
    </row>
    <row r="11" spans="1:38" ht="15" x14ac:dyDescent="0.25">
      <c r="A11" s="35" t="s">
        <v>102</v>
      </c>
      <c r="B11" s="35">
        <v>120</v>
      </c>
      <c r="C11" s="35" t="s">
        <v>105</v>
      </c>
      <c r="D11" s="85"/>
      <c r="E11" s="87"/>
      <c r="F11" s="25">
        <f>INTERCEPT('Gas Baseline'!$F38:$F69,HDD!C162:C193)</f>
        <v>0.36411537577542763</v>
      </c>
      <c r="G11" s="25">
        <f>INTERCEPT('Gas Baseline'!$F38:$F69,HDD!D162:D193)</f>
        <v>0.15982130654654902</v>
      </c>
      <c r="H11" s="25">
        <f>INTERCEPT('Gas Baseline'!$F38:$F69,HDD!E162:E193)</f>
        <v>-3.568113355189162E-2</v>
      </c>
      <c r="I11" s="25">
        <f>INTERCEPT('Gas Baseline'!$F38:$F69,HDD!F162:F193)</f>
        <v>-0.22174211061249949</v>
      </c>
      <c r="J11" s="25">
        <f>INTERCEPT('Gas Baseline'!$F38:$F69,HDD!G162:G193)</f>
        <v>-0.39928386685528849</v>
      </c>
      <c r="K11" s="25">
        <f>INTERCEPT('Gas Baseline'!$F38:$F69,HDD!H162:H193)</f>
        <v>-0.56979302840022772</v>
      </c>
      <c r="L11" s="25">
        <f>INTERCEPT('Gas Baseline'!$F38:$F69,HDD!I162:I193)</f>
        <v>-0.73402884780811117</v>
      </c>
      <c r="M11" s="25">
        <f>INTERCEPT('Gas Baseline'!$F38:$F69,HDD!J162:J193)</f>
        <v>-0.89129478593027578</v>
      </c>
      <c r="N11" s="25">
        <f>INTERCEPT('Gas Baseline'!$F38:$F69,HDD!K162:K193)</f>
        <v>-1.0434631556886842</v>
      </c>
      <c r="O11" s="25">
        <f>INTERCEPT('Gas Baseline'!$F38:$F69,HDD!L162:L193)</f>
        <v>-1.1934728368444656</v>
      </c>
      <c r="P11" s="25">
        <f>INTERCEPT('Gas Baseline'!$F38:$F69,HDD!M162:M193)</f>
        <v>-1.3418293580362466</v>
      </c>
      <c r="Q11" s="25">
        <f>INTERCEPT('Gas Baseline'!$F38:$F69,HDD!N162:N193)</f>
        <v>-1.4898860057563077</v>
      </c>
      <c r="R11" s="25">
        <f>INTERCEPT('Gas Baseline'!$F38:$F69,HDD!O162:O193)</f>
        <v>-1.6374196402185266</v>
      </c>
      <c r="S11" s="25">
        <f>INTERCEPT('Gas Baseline'!$F38:$F69,HDD!P162:P193)</f>
        <v>-1.7836675408071265</v>
      </c>
      <c r="T11" s="25">
        <f>INTERCEPT('Gas Baseline'!$F38:$F69,HDD!Q162:Q193)</f>
        <v>-1.9315431542634816</v>
      </c>
      <c r="U11" s="25">
        <f>INTERCEPT('Gas Baseline'!$F38:$F69,HDD!R162:R193)</f>
        <v>-2.0802122532596492</v>
      </c>
      <c r="V11" s="25">
        <f>INTERCEPT('Gas Baseline'!$F38:$F69,HDD!S162:S193)</f>
        <v>-2.2331237535776047</v>
      </c>
      <c r="W11" s="25">
        <f>INTERCEPT('Gas Baseline'!$F38:$F69,HDD!T162:T193)</f>
        <v>-2.3891809641925121</v>
      </c>
      <c r="X11" s="25">
        <f>INTERCEPT('Gas Baseline'!$F38:$F69,HDD!U162:U193)</f>
        <v>-2.5526300036069394</v>
      </c>
      <c r="Y11" s="25">
        <f>INTERCEPT('Gas Baseline'!$F38:$F69,HDD!V162:V193)</f>
        <v>-2.7207912946521162</v>
      </c>
      <c r="Z11" s="25">
        <f>INTERCEPT('Gas Baseline'!$F38:$F69,HDD!W162:W193)</f>
        <v>-2.8947038969583279</v>
      </c>
      <c r="AA11" s="25">
        <f>INTERCEPT('Gas Baseline'!$F38:$F69,HDD!X162:X193)</f>
        <v>-3.070969339968455</v>
      </c>
      <c r="AB11" s="25">
        <f>INTERCEPT('Gas Baseline'!$F38:$F69,HDD!Y162:Y193)</f>
        <v>-3.2538920132174862</v>
      </c>
      <c r="AC11" s="25">
        <f>INTERCEPT('Gas Baseline'!$F38:$F69,HDD!Z162:Z193)</f>
        <v>-3.4434206248021706</v>
      </c>
      <c r="AD11" s="25">
        <f>INTERCEPT('Gas Baseline'!$F38:$F69,HDD!AA162:AA193)</f>
        <v>-3.6405876586815165</v>
      </c>
      <c r="AE11" s="25">
        <f>INTERCEPT('Gas Baseline'!$F38:$F69,HDD!AB162:AB193)</f>
        <v>-3.8498261763466974</v>
      </c>
      <c r="AF11" s="25">
        <f>INTERCEPT('Gas Baseline'!$F38:$F69,HDD!AC162:AC193)</f>
        <v>-4.0698820006662384</v>
      </c>
      <c r="AG11" s="25">
        <f>INTERCEPT('Gas Baseline'!$F38:$F69,HDD!AD162:AD193)</f>
        <v>-4.300452903978627</v>
      </c>
      <c r="AH11" s="25">
        <f>INTERCEPT('Gas Baseline'!$F38:$F69,HDD!AE162:AE193)</f>
        <v>-4.5407267460951175</v>
      </c>
      <c r="AI11" s="25">
        <f>INTERCEPT('Gas Baseline'!$F38:$F69,HDD!AF162:AF193)</f>
        <v>-4.7934657423406293</v>
      </c>
      <c r="AJ11" s="25">
        <f>INTERCEPT('Gas Baseline'!$F38:$F69,HDD!AG162:AG193)</f>
        <v>-5.0582821388803829</v>
      </c>
      <c r="AK11" s="25">
        <f>INTERCEPT('Gas Baseline'!$F38:$F69,HDD!AH162:AH193)</f>
        <v>-5.3341976405491724</v>
      </c>
      <c r="AL11" s="25">
        <f>INTERCEPT('Gas Baseline'!$F38:$F69,HDD!AI162:AI193)</f>
        <v>-5.626828416331989</v>
      </c>
    </row>
    <row r="12" spans="1:38" ht="15" x14ac:dyDescent="0.25">
      <c r="A12" s="35" t="s">
        <v>102</v>
      </c>
      <c r="B12" s="35" t="s">
        <v>78</v>
      </c>
      <c r="C12" s="35" t="s">
        <v>104</v>
      </c>
      <c r="D12" s="85"/>
      <c r="E12" s="87"/>
      <c r="F12" s="25">
        <f>INTERCEPT('Gas Baseline'!$G14:$G37,HDD!C138:C161)</f>
        <v>3.0612552571658451</v>
      </c>
      <c r="G12" s="25">
        <f>INTERCEPT('Gas Baseline'!$G14:$G37,HDD!D138:D161)</f>
        <v>2.6414454988270304</v>
      </c>
      <c r="H12" s="25">
        <f>INTERCEPT('Gas Baseline'!$G14:$G37,HDD!E138:E161)</f>
        <v>2.2298110261026434</v>
      </c>
      <c r="I12" s="25">
        <f>INTERCEPT('Gas Baseline'!$G14:$G37,HDD!F138:F161)</f>
        <v>1.8271463372051855</v>
      </c>
      <c r="J12" s="25">
        <f>INTERCEPT('Gas Baseline'!$G14:$G37,HDD!G138:G161)</f>
        <v>1.422727074013002</v>
      </c>
      <c r="K12" s="25">
        <f>INTERCEPT('Gas Baseline'!$G14:$G37,HDD!H138:H161)</f>
        <v>1.0167648378480969</v>
      </c>
      <c r="L12" s="25">
        <f>INTERCEPT('Gas Baseline'!$G14:$G37,HDD!I138:I161)</f>
        <v>0.61168290157635852</v>
      </c>
      <c r="M12" s="25">
        <f>INTERCEPT('Gas Baseline'!$G14:$G37,HDD!J138:J161)</f>
        <v>0.20931174249063034</v>
      </c>
      <c r="N12" s="25">
        <f>INTERCEPT('Gas Baseline'!$G14:$G37,HDD!K138:K161)</f>
        <v>-0.19112507893423825</v>
      </c>
      <c r="O12" s="25">
        <f>INTERCEPT('Gas Baseline'!$G14:$G37,HDD!L138:L161)</f>
        <v>-0.59225182739641014</v>
      </c>
      <c r="P12" s="25">
        <f>INTERCEPT('Gas Baseline'!$G14:$G37,HDD!M138:M161)</f>
        <v>-0.99743786486349606</v>
      </c>
      <c r="Q12" s="25">
        <f>INTERCEPT('Gas Baseline'!$G14:$G37,HDD!N138:N161)</f>
        <v>-1.401732968032892</v>
      </c>
      <c r="R12" s="25">
        <f>INTERCEPT('Gas Baseline'!$G14:$G37,HDD!O138:O161)</f>
        <v>-1.8154543960722016</v>
      </c>
      <c r="S12" s="25">
        <f>INTERCEPT('Gas Baseline'!$G14:$G37,HDD!P138:P161)</f>
        <v>-2.229022957346821</v>
      </c>
      <c r="T12" s="25">
        <f>INTERCEPT('Gas Baseline'!$G14:$G37,HDD!Q138:Q161)</f>
        <v>-2.6468018806633857</v>
      </c>
      <c r="U12" s="25">
        <f>INTERCEPT('Gas Baseline'!$G14:$G37,HDD!R138:R161)</f>
        <v>-3.0668831160429271</v>
      </c>
      <c r="V12" s="25">
        <f>INTERCEPT('Gas Baseline'!$G14:$G37,HDD!S138:S161)</f>
        <v>-3.4983652357449024</v>
      </c>
      <c r="W12" s="25">
        <f>INTERCEPT('Gas Baseline'!$G14:$G37,HDD!T138:T161)</f>
        <v>-3.9383977896840747</v>
      </c>
      <c r="X12" s="25">
        <f>INTERCEPT('Gas Baseline'!$G14:$G37,HDD!U138:U161)</f>
        <v>-4.3801388380209367</v>
      </c>
      <c r="Y12" s="25">
        <f>INTERCEPT('Gas Baseline'!$G14:$G37,HDD!V138:V161)</f>
        <v>-4.8435848807420925</v>
      </c>
      <c r="Z12" s="25">
        <f>INTERCEPT('Gas Baseline'!$G14:$G37,HDD!W138:W161)</f>
        <v>-5.307666350058863</v>
      </c>
      <c r="AA12" s="25">
        <f>INTERCEPT('Gas Baseline'!$G14:$G37,HDD!X138:X161)</f>
        <v>-5.7817147526286341</v>
      </c>
      <c r="AB12" s="25">
        <f>INTERCEPT('Gas Baseline'!$G14:$G37,HDD!Y138:Y161)</f>
        <v>-6.2644066556799167</v>
      </c>
      <c r="AC12" s="25">
        <f>INTERCEPT('Gas Baseline'!$G14:$G37,HDD!Z138:Z161)</f>
        <v>-6.768529604236317</v>
      </c>
      <c r="AD12" s="25">
        <f>INTERCEPT('Gas Baseline'!$G14:$G37,HDD!AA138:AA161)</f>
        <v>-7.2879334997519365</v>
      </c>
      <c r="AE12" s="25">
        <f>INTERCEPT('Gas Baseline'!$G14:$G37,HDD!AB138:AB161)</f>
        <v>-7.8252465339012218</v>
      </c>
      <c r="AF12" s="25">
        <f>INTERCEPT('Gas Baseline'!$G14:$G37,HDD!AC138:AC161)</f>
        <v>-8.3778629043763857</v>
      </c>
      <c r="AG12" s="25">
        <f>INTERCEPT('Gas Baseline'!$G14:$G37,HDD!AD138:AD161)</f>
        <v>-8.9456499138528756</v>
      </c>
      <c r="AH12" s="25">
        <f>INTERCEPT('Gas Baseline'!$G14:$G37,HDD!AE138:AE161)</f>
        <v>-9.5412063544407495</v>
      </c>
      <c r="AI12" s="25">
        <f>INTERCEPT('Gas Baseline'!$G14:$G37,HDD!AF138:AF161)</f>
        <v>-10.16601090917661</v>
      </c>
      <c r="AJ12" s="25">
        <f>INTERCEPT('Gas Baseline'!$G14:$G37,HDD!AG138:AG161)</f>
        <v>-10.8161237977178</v>
      </c>
      <c r="AK12" s="25">
        <f>INTERCEPT('Gas Baseline'!$G14:$G37,HDD!AH138:AH161)</f>
        <v>-11.509223805483931</v>
      </c>
      <c r="AL12" s="25">
        <f>INTERCEPT('Gas Baseline'!$G14:$G37,HDD!AI138:AI161)</f>
        <v>-12.237283928948131</v>
      </c>
    </row>
    <row r="13" spans="1:38" ht="15" x14ac:dyDescent="0.25">
      <c r="A13" s="35" t="s">
        <v>102</v>
      </c>
      <c r="B13" s="35" t="s">
        <v>78</v>
      </c>
      <c r="C13" s="35" t="s">
        <v>105</v>
      </c>
      <c r="D13" s="85"/>
      <c r="E13" s="87"/>
      <c r="F13" s="25">
        <f>INTERCEPT('Gas Baseline'!$G38:$G69,HDD!C162:C193)</f>
        <v>4.8354996468182811</v>
      </c>
      <c r="G13" s="25">
        <f>INTERCEPT('Gas Baseline'!$G38:$G69,HDD!D162:D193)</f>
        <v>4.1524856713659624</v>
      </c>
      <c r="H13" s="25">
        <f>INTERCEPT('Gas Baseline'!$G38:$G69,HDD!E162:E193)</f>
        <v>3.4918018377716002</v>
      </c>
      <c r="I13" s="25">
        <f>INTERCEPT('Gas Baseline'!$G38:$G69,HDD!F162:F193)</f>
        <v>2.8562023684024282</v>
      </c>
      <c r="J13" s="25">
        <f>INTERCEPT('Gas Baseline'!$G38:$G69,HDD!G162:G193)</f>
        <v>2.2438548799301898</v>
      </c>
      <c r="K13" s="25">
        <f>INTERCEPT('Gas Baseline'!$G38:$G69,HDD!H162:H193)</f>
        <v>1.65046768079565</v>
      </c>
      <c r="L13" s="25">
        <f>INTERCEPT('Gas Baseline'!$G38:$G69,HDD!I162:I193)</f>
        <v>1.0750938671384986</v>
      </c>
      <c r="M13" s="25">
        <f>INTERCEPT('Gas Baseline'!$G38:$G69,HDD!J162:J193)</f>
        <v>0.51950035549131357</v>
      </c>
      <c r="N13" s="25">
        <f>INTERCEPT('Gas Baseline'!$G38:$G69,HDD!K162:K193)</f>
        <v>-2.1362336378704327E-2</v>
      </c>
      <c r="O13" s="25">
        <f>INTERCEPT('Gas Baseline'!$G38:$G69,HDD!L162:L193)</f>
        <v>-0.55639385964734345</v>
      </c>
      <c r="P13" s="25">
        <f>INTERCEPT('Gas Baseline'!$G38:$G69,HDD!M162:M193)</f>
        <v>-1.0865632210878786</v>
      </c>
      <c r="Q13" s="25">
        <f>INTERCEPT('Gas Baseline'!$G38:$G69,HDD!N162:N193)</f>
        <v>-1.6157619897105597</v>
      </c>
      <c r="R13" s="25">
        <f>INTERCEPT('Gas Baseline'!$G38:$G69,HDD!O162:O193)</f>
        <v>-2.1431568622001009</v>
      </c>
      <c r="S13" s="25">
        <f>INTERCEPT('Gas Baseline'!$G38:$G69,HDD!P162:P193)</f>
        <v>-2.6673517447599941</v>
      </c>
      <c r="T13" s="25">
        <f>INTERCEPT('Gas Baseline'!$G38:$G69,HDD!Q162:Q193)</f>
        <v>-3.1962759741324831</v>
      </c>
      <c r="U13" s="25">
        <f>INTERCEPT('Gas Baseline'!$G38:$G69,HDD!R162:R193)</f>
        <v>-3.7266190514195756</v>
      </c>
      <c r="V13" s="25">
        <f>INTERCEPT('Gas Baseline'!$G38:$G69,HDD!S162:S193)</f>
        <v>-4.2699022389055443</v>
      </c>
      <c r="W13" s="25">
        <f>INTERCEPT('Gas Baseline'!$G38:$G69,HDD!T162:T193)</f>
        <v>-4.8217371982603332</v>
      </c>
      <c r="X13" s="25">
        <f>INTERCEPT('Gas Baseline'!$G38:$G69,HDD!U162:U193)</f>
        <v>-5.3953529348500098</v>
      </c>
      <c r="Y13" s="25">
        <f>INTERCEPT('Gas Baseline'!$G38:$G69,HDD!V162:V193)</f>
        <v>-5.9823962509147215</v>
      </c>
      <c r="Z13" s="25">
        <f>INTERCEPT('Gas Baseline'!$G38:$G69,HDD!W162:W193)</f>
        <v>-6.5856654792558729</v>
      </c>
      <c r="AA13" s="25">
        <f>INTERCEPT('Gas Baseline'!$G38:$G69,HDD!X162:X193)</f>
        <v>-7.1958777078544998</v>
      </c>
      <c r="AB13" s="25">
        <f>INTERCEPT('Gas Baseline'!$G38:$G69,HDD!Y162:Y193)</f>
        <v>-7.8258071637999862</v>
      </c>
      <c r="AC13" s="25">
        <f>INTERCEPT('Gas Baseline'!$G38:$G69,HDD!Z162:Z193)</f>
        <v>-8.4756905952962001</v>
      </c>
      <c r="AD13" s="25">
        <f>INTERCEPT('Gas Baseline'!$G38:$G69,HDD!AA162:AA193)</f>
        <v>-9.149101426918385</v>
      </c>
      <c r="AE13" s="25">
        <f>INTERCEPT('Gas Baseline'!$G38:$G69,HDD!AB162:AB193)</f>
        <v>-9.8587936643451215</v>
      </c>
      <c r="AF13" s="25">
        <f>INTERCEPT('Gas Baseline'!$G38:$G69,HDD!AC162:AC193)</f>
        <v>-10.60177769430441</v>
      </c>
      <c r="AG13" s="25">
        <f>INTERCEPT('Gas Baseline'!$G38:$G69,HDD!AD162:AD193)</f>
        <v>-11.376412542717809</v>
      </c>
      <c r="AH13" s="25">
        <f>INTERCEPT('Gas Baseline'!$G38:$G69,HDD!AE162:AE193)</f>
        <v>-12.180683903958418</v>
      </c>
      <c r="AI13" s="25">
        <f>INTERCEPT('Gas Baseline'!$G38:$G69,HDD!AF162:AF193)</f>
        <v>-13.02244271081787</v>
      </c>
      <c r="AJ13" s="25">
        <f>INTERCEPT('Gas Baseline'!$G38:$G69,HDD!AG162:AG193)</f>
        <v>-13.901346713797935</v>
      </c>
      <c r="AK13" s="25">
        <f>INTERCEPT('Gas Baseline'!$G38:$G69,HDD!AH162:AH193)</f>
        <v>-14.814135576976568</v>
      </c>
      <c r="AL13" s="25">
        <f>INTERCEPT('Gas Baseline'!$G38:$G69,HDD!AI162:AI193)</f>
        <v>-15.778044173012027</v>
      </c>
    </row>
    <row r="14" spans="1:38" ht="15" x14ac:dyDescent="0.25">
      <c r="A14" s="57" t="s">
        <v>102</v>
      </c>
      <c r="B14" s="57">
        <v>118</v>
      </c>
      <c r="C14" s="57" t="s">
        <v>106</v>
      </c>
      <c r="D14" s="85"/>
      <c r="E14" s="87"/>
      <c r="F14" s="25">
        <f>INTERCEPT(kwh!$B5:$B185,'HDD--Daily'!B70:B250)</f>
        <v>5.4990021386626227</v>
      </c>
      <c r="G14" s="25">
        <f>INTERCEPT(kwh!$B5:$B185,'HDD--Daily'!C70:C250)</f>
        <v>5.0602912508530782</v>
      </c>
      <c r="H14" s="25">
        <f>INTERCEPT(kwh!$B5:$B185,'HDD--Daily'!D70:D250)</f>
        <v>4.6138566043338622</v>
      </c>
      <c r="I14" s="25">
        <f>INTERCEPT(kwh!$B5:$B185,'HDD--Daily'!E70:E250)</f>
        <v>4.1672591082306534</v>
      </c>
      <c r="J14" s="25">
        <f>INTERCEPT(kwh!$B5:$B185,'HDD--Daily'!F70:F250)</f>
        <v>3.7243322398167136</v>
      </c>
      <c r="K14" s="25">
        <f>INTERCEPT(kwh!$B5:$B185,'HDD--Daily'!G70:G250)</f>
        <v>3.2891885570197879</v>
      </c>
      <c r="L14" s="25">
        <f>INTERCEPT(kwh!$B5:$B185,'HDD--Daily'!H70:H250)</f>
        <v>2.8668585777542654</v>
      </c>
      <c r="M14" s="25">
        <f>INTERCEPT(kwh!$B5:$B185,'HDD--Daily'!I70:I250)</f>
        <v>2.463402356593476</v>
      </c>
      <c r="N14" s="25">
        <f>INTERCEPT(kwh!$B5:$B185,'HDD--Daily'!J70:J250)</f>
        <v>2.0709417516232245</v>
      </c>
      <c r="O14" s="25">
        <f>INTERCEPT(kwh!$B5:$B185,'HDD--Daily'!K70:K250)</f>
        <v>1.6940627598470499</v>
      </c>
      <c r="P14" s="25">
        <f>INTERCEPT(kwh!$B5:$B185,'HDD--Daily'!L70:L250)</f>
        <v>1.3208555913292379</v>
      </c>
      <c r="Q14" s="25">
        <f>INTERCEPT(kwh!$B5:$B185,'HDD--Daily'!M70:M250)</f>
        <v>0.96406436231945669</v>
      </c>
      <c r="R14" s="25">
        <f>INTERCEPT(kwh!$B5:$B185,'HDD--Daily'!N70:N250)</f>
        <v>0.60758271251473772</v>
      </c>
      <c r="S14" s="25">
        <f>INTERCEPT(kwh!$B5:$B185,'HDD--Daily'!O70:O250)</f>
        <v>0.25245313958626703</v>
      </c>
      <c r="T14" s="25">
        <f>INTERCEPT(kwh!$B5:$B185,'HDD--Daily'!P70:P250)</f>
        <v>-0.1015620745704382</v>
      </c>
      <c r="U14" s="25">
        <f>INTERCEPT(kwh!$B5:$B185,'HDD--Daily'!Q70:Q250)</f>
        <v>-0.46648849377555734</v>
      </c>
      <c r="V14" s="25">
        <f>INTERCEPT(kwh!$B5:$B185,'HDD--Daily'!R70:R250)</f>
        <v>-0.8384083895319403</v>
      </c>
      <c r="W14" s="25">
        <f>INTERCEPT(kwh!$B5:$B185,'HDD--Daily'!S70:S250)</f>
        <v>-1.2125987815905095</v>
      </c>
      <c r="X14" s="25">
        <f>INTERCEPT(kwh!$B5:$B185,'HDD--Daily'!T70:T250)</f>
        <v>-1.5964823623256557</v>
      </c>
      <c r="Y14" s="25">
        <f>INTERCEPT(kwh!$B5:$B185,'HDD--Daily'!U70:U250)</f>
        <v>-1.9932998683407117</v>
      </c>
      <c r="Z14" s="25">
        <f>INTERCEPT(kwh!$B5:$B185,'HDD--Daily'!V70:V250)</f>
        <v>-2.4169767285937773</v>
      </c>
      <c r="AA14" s="25">
        <f>INTERCEPT(kwh!$B5:$B185,'HDD--Daily'!W70:W250)</f>
        <v>-2.8567590291078986</v>
      </c>
      <c r="AB14" s="25">
        <f>INTERCEPT(kwh!$B5:$B185,'HDD--Daily'!X70:X250)</f>
        <v>-3.3093371253659765</v>
      </c>
      <c r="AC14" s="25">
        <f>INTERCEPT(kwh!$B5:$B185,'HDD--Daily'!Y70:Y250)</f>
        <v>-3.7653397256993948</v>
      </c>
      <c r="AD14" s="25">
        <f>INTERCEPT(kwh!$B5:$B185,'HDD--Daily'!Z70:Z250)</f>
        <v>-4.2327613146334127</v>
      </c>
      <c r="AE14" s="25">
        <f>INTERCEPT(kwh!$B5:$B185,'HDD--Daily'!AA70:AA250)</f>
        <v>-4.7067688436899218</v>
      </c>
      <c r="AF14" s="25">
        <f>INTERCEPT(kwh!$B5:$B185,'HDD--Daily'!AB70:AB250)</f>
        <v>-5.1907904255343968</v>
      </c>
      <c r="AG14" s="25">
        <f>INTERCEPT(kwh!$B5:$B185,'HDD--Daily'!AC70:AC250)</f>
        <v>-5.6854442718703648</v>
      </c>
      <c r="AH14" s="25">
        <f>INTERCEPT(kwh!$B5:$B185,'HDD--Daily'!AD70:AD250)</f>
        <v>-6.2008557107115454</v>
      </c>
      <c r="AI14" s="25">
        <f>INTERCEPT(kwh!$B5:$B185,'HDD--Daily'!AE70:AE250)</f>
        <v>-6.7294020660032015</v>
      </c>
      <c r="AJ14" s="25">
        <f>INTERCEPT(kwh!$B5:$B185,'HDD--Daily'!AF70:AF250)</f>
        <v>-7.2715584024306796</v>
      </c>
      <c r="AK14" s="25">
        <f>INTERCEPT(kwh!$B5:$B185,'HDD--Daily'!AG70:AG250)</f>
        <v>-7.8258323621961257</v>
      </c>
      <c r="AL14" s="25">
        <f>INTERCEPT(kwh!$B5:$B185,'HDD--Daily'!AH70:AH250)</f>
        <v>-8.3921854598062726</v>
      </c>
    </row>
    <row r="15" spans="1:38" ht="15" x14ac:dyDescent="0.25">
      <c r="A15" s="57" t="s">
        <v>102</v>
      </c>
      <c r="B15" s="57">
        <v>120</v>
      </c>
      <c r="C15" s="57" t="s">
        <v>106</v>
      </c>
      <c r="D15" s="85"/>
      <c r="E15" s="87"/>
      <c r="F15" s="25">
        <f>INTERCEPT(kwh!$C5:$C185,'HDD--Daily'!B70:B250)</f>
        <v>3.6447243259698086</v>
      </c>
      <c r="G15" s="25">
        <f>INTERCEPT(kwh!$C5:$C185,'HDD--Daily'!C70:C250)</f>
        <v>3.4001469124896651</v>
      </c>
      <c r="H15" s="25">
        <f>INTERCEPT(kwh!$C5:$C185,'HDD--Daily'!D70:D250)</f>
        <v>3.1510502190291891</v>
      </c>
      <c r="I15" s="25">
        <f>INTERCEPT(kwh!$C5:$C185,'HDD--Daily'!E70:E250)</f>
        <v>2.9024105417978978</v>
      </c>
      <c r="J15" s="25">
        <f>INTERCEPT(kwh!$C5:$C185,'HDD--Daily'!F70:F250)</f>
        <v>2.6520479150936001</v>
      </c>
      <c r="K15" s="25">
        <f>INTERCEPT(kwh!$C5:$C185,'HDD--Daily'!G70:G250)</f>
        <v>2.4035750008395405</v>
      </c>
      <c r="L15" s="25">
        <f>INTERCEPT(kwh!$C5:$C185,'HDD--Daily'!H70:H250)</f>
        <v>2.1615767048419765</v>
      </c>
      <c r="M15" s="25">
        <f>INTERCEPT(kwh!$C5:$C185,'HDD--Daily'!I70:I250)</f>
        <v>1.9295203482584258</v>
      </c>
      <c r="N15" s="25">
        <f>INTERCEPT(kwh!$C5:$C185,'HDD--Daily'!J70:J250)</f>
        <v>1.7040111078266191</v>
      </c>
      <c r="O15" s="25">
        <f>INTERCEPT(kwh!$C5:$C185,'HDD--Daily'!K70:K250)</f>
        <v>1.4870085839142027</v>
      </c>
      <c r="P15" s="25">
        <f>INTERCEPT(kwh!$C5:$C185,'HDD--Daily'!L70:L250)</f>
        <v>1.2723023209965438</v>
      </c>
      <c r="Q15" s="25">
        <f>INTERCEPT(kwh!$C5:$C185,'HDD--Daily'!M70:M250)</f>
        <v>1.0666685222532601</v>
      </c>
      <c r="R15" s="25">
        <f>INTERCEPT(kwh!$C5:$C185,'HDD--Daily'!N70:N250)</f>
        <v>0.86190659402965153</v>
      </c>
      <c r="S15" s="25">
        <f>INTERCEPT(kwh!$C5:$C185,'HDD--Daily'!O70:O250)</f>
        <v>0.65757950376079766</v>
      </c>
      <c r="T15" s="25">
        <f>INTERCEPT(kwh!$C5:$C185,'HDD--Daily'!P70:P250)</f>
        <v>0.45506043708789168</v>
      </c>
      <c r="U15" s="25">
        <f>INTERCEPT(kwh!$C5:$C185,'HDD--Daily'!Q70:Q250)</f>
        <v>0.24657511068731441</v>
      </c>
      <c r="V15" s="25">
        <f>INTERCEPT(kwh!$C5:$C185,'HDD--Daily'!R70:R250)</f>
        <v>3.3915431304555987E-2</v>
      </c>
      <c r="W15" s="25">
        <f>INTERCEPT(kwh!$C5:$C185,'HDD--Daily'!S70:S250)</f>
        <v>-0.18090493861350954</v>
      </c>
      <c r="X15" s="25">
        <f>INTERCEPT(kwh!$C5:$C185,'HDD--Daily'!T70:T250)</f>
        <v>-0.39972458146289647</v>
      </c>
      <c r="Y15" s="25">
        <f>INTERCEPT(kwh!$C5:$C185,'HDD--Daily'!U70:U250)</f>
        <v>-0.62695010096522985</v>
      </c>
      <c r="Z15" s="25">
        <f>INTERCEPT(kwh!$C5:$C185,'HDD--Daily'!V70:V250)</f>
        <v>-0.86798929798991686</v>
      </c>
      <c r="AA15" s="25">
        <f>INTERCEPT(kwh!$C5:$C185,'HDD--Daily'!W70:W250)</f>
        <v>-1.1174990824363435</v>
      </c>
      <c r="AB15" s="25">
        <f>INTERCEPT(kwh!$C5:$C185,'HDD--Daily'!X70:X250)</f>
        <v>-1.3740262553498708</v>
      </c>
      <c r="AC15" s="25">
        <f>INTERCEPT(kwh!$C5:$C185,'HDD--Daily'!Y70:Y250)</f>
        <v>-1.6317144189064479</v>
      </c>
      <c r="AD15" s="25">
        <f>INTERCEPT(kwh!$C5:$C185,'HDD--Daily'!Z70:Z250)</f>
        <v>-1.895481492884147</v>
      </c>
      <c r="AE15" s="25">
        <f>INTERCEPT(kwh!$C5:$C185,'HDD--Daily'!AA70:AA250)</f>
        <v>-2.1625673786487063</v>
      </c>
      <c r="AF15" s="25">
        <f>INTERCEPT(kwh!$C5:$C185,'HDD--Daily'!AB70:AB250)</f>
        <v>-2.4352193811441563</v>
      </c>
      <c r="AG15" s="25">
        <f>INTERCEPT(kwh!$C5:$C185,'HDD--Daily'!AC70:AC250)</f>
        <v>-2.713835387197113</v>
      </c>
      <c r="AH15" s="25">
        <f>INTERCEPT(kwh!$C5:$C185,'HDD--Daily'!AD70:AD250)</f>
        <v>-3.0035362296498587</v>
      </c>
      <c r="AI15" s="25">
        <f>INTERCEPT(kwh!$C5:$C185,'HDD--Daily'!AE70:AE250)</f>
        <v>-3.300650620786536</v>
      </c>
      <c r="AJ15" s="25">
        <f>INTERCEPT(kwh!$C5:$C185,'HDD--Daily'!AF70:AF250)</f>
        <v>-3.6047955030501573</v>
      </c>
      <c r="AK15" s="25">
        <f>INTERCEPT(kwh!$C5:$C185,'HDD--Daily'!AG70:AG250)</f>
        <v>-3.9157886946934717</v>
      </c>
      <c r="AL15" s="25">
        <f>INTERCEPT(kwh!$C5:$C185,'HDD--Daily'!AH70:AH250)</f>
        <v>-4.2331060618403118</v>
      </c>
    </row>
    <row r="16" spans="1:38" ht="15" x14ac:dyDescent="0.25">
      <c r="A16" s="59" t="s">
        <v>102</v>
      </c>
      <c r="B16" s="59" t="s">
        <v>78</v>
      </c>
      <c r="C16" s="59" t="s">
        <v>106</v>
      </c>
      <c r="D16" s="86"/>
      <c r="E16" s="87"/>
      <c r="F16" s="25">
        <f>INTERCEPT(kwh!$D5:$D185,'HDD--Daily'!B70:B250)</f>
        <v>9.1437264646324294</v>
      </c>
      <c r="G16" s="25">
        <f>INTERCEPT(kwh!$D5:$D185,'HDD--Daily'!C70:C250)</f>
        <v>8.4604381633427472</v>
      </c>
      <c r="H16" s="25">
        <f>INTERCEPT(kwh!$D5:$D185,'HDD--Daily'!D70:D250)</f>
        <v>7.7649068233630452</v>
      </c>
      <c r="I16" s="25">
        <f>INTERCEPT(kwh!$D5:$D185,'HDD--Daily'!E70:E250)</f>
        <v>7.0696696500285388</v>
      </c>
      <c r="J16" s="25">
        <f>INTERCEPT(kwh!$D5:$D185,'HDD--Daily'!F70:F250)</f>
        <v>6.3763801549103061</v>
      </c>
      <c r="K16" s="25">
        <f>INTERCEPT(kwh!$D5:$D185,'HDD--Daily'!G70:G250)</f>
        <v>5.6927635578593261</v>
      </c>
      <c r="L16" s="25">
        <f>INTERCEPT(kwh!$D5:$D185,'HDD--Daily'!H70:H250)</f>
        <v>5.0284352825962415</v>
      </c>
      <c r="M16" s="25">
        <f>INTERCEPT(kwh!$D5:$D185,'HDD--Daily'!I70:I250)</f>
        <v>4.3929227048519</v>
      </c>
      <c r="N16" s="25">
        <f>INTERCEPT(kwh!$D5:$D185,'HDD--Daily'!J70:J250)</f>
        <v>3.7749528594498383</v>
      </c>
      <c r="O16" s="25">
        <f>INTERCEPT(kwh!$D5:$D185,'HDD--Daily'!K70:K250)</f>
        <v>3.1810713437612463</v>
      </c>
      <c r="P16" s="25">
        <f>INTERCEPT(kwh!$D5:$D185,'HDD--Daily'!L70:L250)</f>
        <v>2.5931579123257826</v>
      </c>
      <c r="Q16" s="25">
        <f>INTERCEPT(kwh!$D5:$D185,'HDD--Daily'!M70:M250)</f>
        <v>2.0307328845726982</v>
      </c>
      <c r="R16" s="25">
        <f>INTERCEPT(kwh!$D5:$D185,'HDD--Daily'!N70:N250)</f>
        <v>1.4694893065443821</v>
      </c>
      <c r="S16" s="25">
        <f>INTERCEPT(kwh!$D5:$D185,'HDD--Daily'!O70:O250)</f>
        <v>0.91003264334706557</v>
      </c>
      <c r="T16" s="25">
        <f>INTERCEPT(kwh!$D5:$D185,'HDD--Daily'!P70:P250)</f>
        <v>0.35349836251744726</v>
      </c>
      <c r="U16" s="25">
        <f>INTERCEPT(kwh!$D5:$D185,'HDD--Daily'!Q70:Q250)</f>
        <v>-0.21991338308824737</v>
      </c>
      <c r="V16" s="25">
        <f>INTERCEPT(kwh!$D5:$D185,'HDD--Daily'!R70:R250)</f>
        <v>-0.80449295822738165</v>
      </c>
      <c r="W16" s="25">
        <f>INTERCEPT(kwh!$D5:$D185,'HDD--Daily'!S70:S250)</f>
        <v>-1.393503720204027</v>
      </c>
      <c r="X16" s="25">
        <f>INTERCEPT(kwh!$D5:$D185,'HDD--Daily'!T70:T250)</f>
        <v>-1.9962069437885575</v>
      </c>
      <c r="Y16" s="25">
        <f>INTERCEPT(kwh!$D5:$D185,'HDD--Daily'!U70:U250)</f>
        <v>-2.6202499693059522</v>
      </c>
      <c r="Z16" s="25">
        <f>INTERCEPT(kwh!$D5:$D185,'HDD--Daily'!V70:V250)</f>
        <v>-3.284966026583696</v>
      </c>
      <c r="AA16" s="25">
        <f>INTERCEPT(kwh!$D5:$D185,'HDD--Daily'!W70:W250)</f>
        <v>-3.9742581115442555</v>
      </c>
      <c r="AB16" s="25">
        <f>INTERCEPT(kwh!$D5:$D185,'HDD--Daily'!X70:X250)</f>
        <v>-4.683363380715857</v>
      </c>
      <c r="AC16" s="25">
        <f>INTERCEPT(kwh!$D5:$D185,'HDD--Daily'!Y70:Y250)</f>
        <v>-5.3970541446058569</v>
      </c>
      <c r="AD16" s="25">
        <f>INTERCEPT(kwh!$D5:$D185,'HDD--Daily'!Z70:Z250)</f>
        <v>-6.1282428075175588</v>
      </c>
      <c r="AE16" s="25">
        <f>INTERCEPT(kwh!$D5:$D185,'HDD--Daily'!AA70:AA250)</f>
        <v>-6.8693362223386281</v>
      </c>
      <c r="AF16" s="25">
        <f>INTERCEPT(kwh!$D5:$D185,'HDD--Daily'!AB70:AB250)</f>
        <v>-7.6260098066785424</v>
      </c>
      <c r="AG16" s="25">
        <f>INTERCEPT(kwh!$D5:$D185,'HDD--Daily'!AC70:AC250)</f>
        <v>-8.3992796590674459</v>
      </c>
      <c r="AH16" s="25">
        <f>INTERCEPT(kwh!$D5:$D185,'HDD--Daily'!AD70:AD250)</f>
        <v>-9.2043919403614218</v>
      </c>
      <c r="AI16" s="25">
        <f>INTERCEPT(kwh!$D5:$D185,'HDD--Daily'!AE70:AE250)</f>
        <v>-10.03005268678973</v>
      </c>
      <c r="AJ16" s="25">
        <f>INTERCEPT(kwh!$D5:$D185,'HDD--Daily'!AF70:AF250)</f>
        <v>-10.876353905480833</v>
      </c>
      <c r="AK16" s="25">
        <f>INTERCEPT(kwh!$D5:$D185,'HDD--Daily'!AG70:AG250)</f>
        <v>-11.741621056889588</v>
      </c>
      <c r="AL16" s="25">
        <f>INTERCEPT(kwh!$D5:$D185,'HDD--Daily'!AH70:AH250)</f>
        <v>-12.62529152164657</v>
      </c>
    </row>
    <row r="17" spans="1:38" ht="15" x14ac:dyDescent="0.25">
      <c r="A17" s="57" t="s">
        <v>102</v>
      </c>
      <c r="B17" s="57">
        <v>118</v>
      </c>
      <c r="C17" s="57" t="s">
        <v>107</v>
      </c>
      <c r="D17" s="85"/>
      <c r="E17" s="87"/>
      <c r="F17" s="25">
        <f>INTERCEPT(kwh!$B5:$B95,'HDD--Daily'!B70:B160)</f>
        <v>2.1149982039502255</v>
      </c>
      <c r="G17" s="25">
        <f>INTERCEPT(kwh!$B5:$B95,'HDD--Daily'!C70:C160)</f>
        <v>1.8971247899998085</v>
      </c>
      <c r="H17" s="25">
        <f>INTERCEPT(kwh!$B5:$B95,'HDD--Daily'!D70:D160)</f>
        <v>1.6743003766136555</v>
      </c>
      <c r="I17" s="25">
        <f>INTERCEPT(kwh!$B5:$B95,'HDD--Daily'!E70:E160)</f>
        <v>1.4610748427146989</v>
      </c>
      <c r="J17" s="25">
        <f>INTERCEPT(kwh!$B5:$B95,'HDD--Daily'!F70:F160)</f>
        <v>1.2423190037811231</v>
      </c>
      <c r="K17" s="25">
        <f>INTERCEPT(kwh!$B5:$B95,'HDD--Daily'!G70:G160)</f>
        <v>1.0219575720471479</v>
      </c>
      <c r="L17" s="25">
        <f>INTERCEPT(kwh!$B5:$B95,'HDD--Daily'!H70:H160)</f>
        <v>0.80522286781175012</v>
      </c>
      <c r="M17" s="25">
        <f>INTERCEPT(kwh!$B5:$B95,'HDD--Daily'!I70:I160)</f>
        <v>0.60487483766251771</v>
      </c>
      <c r="N17" s="25">
        <f>INTERCEPT(kwh!$B5:$B95,'HDD--Daily'!J70:J160)</f>
        <v>0.40611299526903455</v>
      </c>
      <c r="O17" s="25">
        <f>INTERCEPT(kwh!$B5:$B95,'HDD--Daily'!K70:K160)</f>
        <v>0.21717353503908932</v>
      </c>
      <c r="P17" s="25">
        <f>INTERCEPT(kwh!$B5:$B95,'HDD--Daily'!L70:L160)</f>
        <v>2.8718310564427085E-2</v>
      </c>
      <c r="Q17" s="25">
        <f>INTERCEPT(kwh!$B5:$B95,'HDD--Daily'!M70:M160)</f>
        <v>-0.15358767542260932</v>
      </c>
      <c r="R17" s="25">
        <f>INTERCEPT(kwh!$B5:$B95,'HDD--Daily'!N70:N160)</f>
        <v>-0.33895470896617841</v>
      </c>
      <c r="S17" s="25">
        <f>INTERCEPT(kwh!$B5:$B95,'HDD--Daily'!O70:O160)</f>
        <v>-0.5353018547927082</v>
      </c>
      <c r="T17" s="25">
        <f>INTERCEPT(kwh!$B5:$B95,'HDD--Daily'!P70:P160)</f>
        <v>-0.73471339350316267</v>
      </c>
      <c r="U17" s="25">
        <f>INTERCEPT(kwh!$B5:$B95,'HDD--Daily'!Q70:Q160)</f>
        <v>-0.95090818484719453</v>
      </c>
      <c r="V17" s="25">
        <f>INTERCEPT(kwh!$B5:$B95,'HDD--Daily'!R70:R160)</f>
        <v>-1.1788601927981315</v>
      </c>
      <c r="W17" s="25">
        <f>INTERCEPT(kwh!$B5:$B95,'HDD--Daily'!S70:S160)</f>
        <v>-1.411684771927054</v>
      </c>
      <c r="X17" s="25">
        <f>INTERCEPT(kwh!$B5:$B95,'HDD--Daily'!T70:T160)</f>
        <v>-1.6522380285379388</v>
      </c>
      <c r="Y17" s="25">
        <f>INTERCEPT(kwh!$B5:$B95,'HDD--Daily'!U70:U160)</f>
        <v>-1.9090207649450566</v>
      </c>
      <c r="Z17" s="25">
        <f>INTERCEPT(kwh!$B5:$B95,'HDD--Daily'!V70:V160)</f>
        <v>-2.1893581717962958</v>
      </c>
      <c r="AA17" s="25">
        <f>INTERCEPT(kwh!$B5:$B95,'HDD--Daily'!W70:W160)</f>
        <v>-2.489160840012631</v>
      </c>
      <c r="AB17" s="25">
        <f>INTERCEPT(kwh!$B5:$B95,'HDD--Daily'!X70:X160)</f>
        <v>-2.8019374294683947</v>
      </c>
      <c r="AC17" s="25">
        <f>INTERCEPT(kwh!$B5:$B95,'HDD--Daily'!Y70:Y160)</f>
        <v>-3.1147300073091939</v>
      </c>
      <c r="AD17" s="25">
        <f>INTERCEPT(kwh!$B5:$B95,'HDD--Daily'!Z70:Z160)</f>
        <v>-3.4398151712073206</v>
      </c>
      <c r="AE17" s="25">
        <f>INTERCEPT(kwh!$B5:$B95,'HDD--Daily'!AA70:AA160)</f>
        <v>-3.7725429439142131</v>
      </c>
      <c r="AF17" s="25">
        <f>INTERCEPT(kwh!$B5:$B95,'HDD--Daily'!AB70:AB160)</f>
        <v>-4.1165733371400703</v>
      </c>
      <c r="AG17" s="25">
        <f>INTERCEPT(kwh!$B5:$B95,'HDD--Daily'!AC70:AC160)</f>
        <v>-4.4723908731821611</v>
      </c>
      <c r="AH17" s="25">
        <f>INTERCEPT(kwh!$B5:$B95,'HDD--Daily'!AD70:AD160)</f>
        <v>-4.849589409077983</v>
      </c>
      <c r="AI17" s="25">
        <f>INTERCEPT(kwh!$B5:$B95,'HDD--Daily'!AE70:AE160)</f>
        <v>-5.241322176583366</v>
      </c>
      <c r="AJ17" s="25">
        <f>INTERCEPT(kwh!$B5:$B95,'HDD--Daily'!AF70:AF160)</f>
        <v>-5.6463618774974096</v>
      </c>
      <c r="AK17" s="25">
        <f>INTERCEPT(kwh!$B5:$B95,'HDD--Daily'!AG70:AG160)</f>
        <v>-6.064447454335375</v>
      </c>
      <c r="AL17" s="25">
        <f>INTERCEPT(kwh!$B5:$B95,'HDD--Daily'!AH70:AH160)</f>
        <v>-6.4943303059949793</v>
      </c>
    </row>
    <row r="18" spans="1:38" ht="15" x14ac:dyDescent="0.25">
      <c r="A18" s="57" t="s">
        <v>102</v>
      </c>
      <c r="B18" s="57">
        <v>118</v>
      </c>
      <c r="C18" s="57" t="s">
        <v>108</v>
      </c>
      <c r="D18" s="85"/>
      <c r="E18" s="87"/>
      <c r="F18" s="25">
        <f>INTERCEPT(kwh!$B96:$B185,'HDD--Daily'!B161:B250)</f>
        <v>9.8345607472636818</v>
      </c>
      <c r="G18" s="25">
        <f>INTERCEPT(kwh!$B96:$B185,'HDD--Daily'!C161:C250)</f>
        <v>9.3425702065035736</v>
      </c>
      <c r="H18" s="25">
        <f>INTERCEPT(kwh!$B96:$B185,'HDD--Daily'!D161:D250)</f>
        <v>8.8318916263412106</v>
      </c>
      <c r="I18" s="25">
        <f>INTERCEPT(kwh!$B96:$B185,'HDD--Daily'!E161:E250)</f>
        <v>8.2993653582621416</v>
      </c>
      <c r="J18" s="25">
        <f>INTERCEPT(kwh!$B96:$B185,'HDD--Daily'!F161:F250)</f>
        <v>7.759450272903524</v>
      </c>
      <c r="K18" s="25">
        <f>INTERCEPT(kwh!$B96:$B185,'HDD--Daily'!G161:G250)</f>
        <v>7.2171020220088877</v>
      </c>
      <c r="L18" s="25">
        <f>INTERCEPT(kwh!$B96:$B185,'HDD--Daily'!H161:H250)</f>
        <v>6.6763968156550773</v>
      </c>
      <c r="M18" s="25">
        <f>INTERCEPT(kwh!$B96:$B185,'HDD--Daily'!I161:I250)</f>
        <v>6.1368481321782387</v>
      </c>
      <c r="N18" s="25">
        <f>INTERCEPT(kwh!$B96:$B185,'HDD--Daily'!J161:J250)</f>
        <v>5.5984680391486741</v>
      </c>
      <c r="O18" s="25">
        <f>INTERCEPT(kwh!$B96:$B185,'HDD--Daily'!K161:K250)</f>
        <v>5.0590780617226301</v>
      </c>
      <c r="P18" s="25">
        <f>INTERCEPT(kwh!$B96:$B185,'HDD--Daily'!L161:L250)</f>
        <v>4.507358767609027</v>
      </c>
      <c r="Q18" s="25">
        <f>INTERCEPT(kwh!$B96:$B185,'HDD--Daily'!M161:M250)</f>
        <v>3.9623305790765819</v>
      </c>
      <c r="R18" s="25">
        <f>INTERCEPT(kwh!$B96:$B185,'HDD--Daily'!N161:N250)</f>
        <v>3.4029574225050752</v>
      </c>
      <c r="S18" s="25">
        <f>INTERCEPT(kwh!$B96:$B185,'HDD--Daily'!O161:O250)</f>
        <v>2.8472488023813316</v>
      </c>
      <c r="T18" s="25">
        <f>INTERCEPT(kwh!$B96:$B185,'HDD--Daily'!P161:P250)</f>
        <v>2.282387368536229</v>
      </c>
      <c r="U18" s="25">
        <f>INTERCEPT(kwh!$B96:$B185,'HDD--Daily'!Q161:Q250)</f>
        <v>1.7048890575045927</v>
      </c>
      <c r="V18" s="25">
        <f>INTERCEPT(kwh!$B96:$B185,'HDD--Daily'!R161:R250)</f>
        <v>1.1180090666088134</v>
      </c>
      <c r="W18" s="25">
        <f>INTERCEPT(kwh!$B96:$B185,'HDD--Daily'!S161:S250)</f>
        <v>0.52166194281569034</v>
      </c>
      <c r="X18" s="25">
        <f>INTERCEPT(kwh!$B96:$B185,'HDD--Daily'!T161:T250)</f>
        <v>-0.10139739837574169</v>
      </c>
      <c r="Y18" s="25">
        <f>INTERCEPT(kwh!$B96:$B185,'HDD--Daily'!U161:U250)</f>
        <v>-0.73502873390776458</v>
      </c>
      <c r="Z18" s="25">
        <f>INTERCEPT(kwh!$B96:$B185,'HDD--Daily'!V161:V250)</f>
        <v>-1.4048293117986237</v>
      </c>
      <c r="AA18" s="25">
        <f>INTERCEPT(kwh!$B96:$B185,'HDD--Daily'!W161:W250)</f>
        <v>-2.0801000633278264</v>
      </c>
      <c r="AB18" s="25">
        <f>INTERCEPT(kwh!$B96:$B185,'HDD--Daily'!X161:X250)</f>
        <v>-2.7665704589691877</v>
      </c>
      <c r="AC18" s="25">
        <f>INTERCEPT(kwh!$B96:$B185,'HDD--Daily'!Y161:Y250)</f>
        <v>-3.4732293519130124</v>
      </c>
      <c r="AD18" s="25">
        <f>INTERCEPT(kwh!$B96:$B185,'HDD--Daily'!Z161:Z250)</f>
        <v>-4.1862916992862687</v>
      </c>
      <c r="AE18" s="25">
        <f>INTERCEPT(kwh!$B96:$B185,'HDD--Daily'!AA161:AA250)</f>
        <v>-4.9016660355953618</v>
      </c>
      <c r="AF18" s="25">
        <f>INTERCEPT(kwh!$B96:$B185,'HDD--Daily'!AB161:AB250)</f>
        <v>-5.6157639240526862</v>
      </c>
      <c r="AG18" s="25">
        <f>INTERCEPT(kwh!$B96:$B185,'HDD--Daily'!AC161:AC250)</f>
        <v>-6.3297788140515472</v>
      </c>
      <c r="AH18" s="25">
        <f>INTERCEPT(kwh!$B96:$B185,'HDD--Daily'!AD161:AD250)</f>
        <v>-7.0450887447707018</v>
      </c>
      <c r="AI18" s="25">
        <f>INTERCEPT(kwh!$B96:$B185,'HDD--Daily'!AE161:AE250)</f>
        <v>-7.7575515133395783</v>
      </c>
      <c r="AJ18" s="25">
        <f>INTERCEPT(kwh!$B96:$B185,'HDD--Daily'!AF161:AF250)</f>
        <v>-8.4727943377026484</v>
      </c>
      <c r="AK18" s="25">
        <f>INTERCEPT(kwh!$B96:$B185,'HDD--Daily'!AG161:AG250)</f>
        <v>-9.1849679685516499</v>
      </c>
      <c r="AL18" s="25">
        <f>INTERCEPT(kwh!$B96:$B185,'HDD--Daily'!AH161:AH250)</f>
        <v>-9.9001409867342787</v>
      </c>
    </row>
    <row r="19" spans="1:38" ht="15" x14ac:dyDescent="0.25">
      <c r="A19" s="57" t="s">
        <v>102</v>
      </c>
      <c r="B19" s="57">
        <v>120</v>
      </c>
      <c r="C19" s="57" t="s">
        <v>107</v>
      </c>
      <c r="D19" s="85"/>
      <c r="E19" s="87"/>
      <c r="F19" s="25">
        <f>INTERCEPT(kwh!$C5:$C95,'HDD--Daily'!B70:B160)</f>
        <v>2.7989587262154538</v>
      </c>
      <c r="G19" s="25">
        <f>INTERCEPT(kwh!$C5:$C95,'HDD--Daily'!C70:C160)</f>
        <v>2.6480334587685288</v>
      </c>
      <c r="H19" s="25">
        <f>INTERCEPT(kwh!$C5:$C95,'HDD--Daily'!D70:D160)</f>
        <v>2.4905345804489296</v>
      </c>
      <c r="I19" s="25">
        <f>INTERCEPT(kwh!$C5:$C95,'HDD--Daily'!E70:E160)</f>
        <v>2.3365131096505225</v>
      </c>
      <c r="J19" s="25">
        <f>INTERCEPT(kwh!$C5:$C95,'HDD--Daily'!F70:F160)</f>
        <v>2.1753230032577666</v>
      </c>
      <c r="K19" s="25">
        <f>INTERCEPT(kwh!$C5:$C95,'HDD--Daily'!G70:G160)</f>
        <v>2.0099217385908918</v>
      </c>
      <c r="L19" s="25">
        <f>INTERCEPT(kwh!$C5:$C95,'HDD--Daily'!H70:H160)</f>
        <v>1.8465779456999192</v>
      </c>
      <c r="M19" s="25">
        <f>INTERCEPT(kwh!$C5:$C95,'HDD--Daily'!I70:I160)</f>
        <v>1.6924750479704849</v>
      </c>
      <c r="N19" s="25">
        <f>INTERCEPT(kwh!$C5:$C95,'HDD--Daily'!J70:J160)</f>
        <v>1.540449259473756</v>
      </c>
      <c r="O19" s="25">
        <f>INTERCEPT(kwh!$C5:$C95,'HDD--Daily'!K70:K160)</f>
        <v>1.3947964231256003</v>
      </c>
      <c r="P19" s="25">
        <f>INTERCEPT(kwh!$C5:$C95,'HDD--Daily'!L70:L160)</f>
        <v>1.2507153790528749</v>
      </c>
      <c r="Q19" s="25">
        <f>INTERCEPT(kwh!$C5:$C95,'HDD--Daily'!M70:M160)</f>
        <v>1.1108349711303047</v>
      </c>
      <c r="R19" s="25">
        <f>INTERCEPT(kwh!$C5:$C95,'HDD--Daily'!N70:N160)</f>
        <v>0.97038225108376208</v>
      </c>
      <c r="S19" s="25">
        <f>INTERCEPT(kwh!$C5:$C95,'HDD--Daily'!O70:O160)</f>
        <v>0.82531471984075422</v>
      </c>
      <c r="T19" s="25">
        <f>INTERCEPT(kwh!$C5:$C95,'HDD--Daily'!P70:P160)</f>
        <v>0.68028395313006618</v>
      </c>
      <c r="U19" s="25">
        <f>INTERCEPT(kwh!$C5:$C95,'HDD--Daily'!Q70:Q160)</f>
        <v>0.52686837666735675</v>
      </c>
      <c r="V19" s="25">
        <f>INTERCEPT(kwh!$C5:$C95,'HDD--Daily'!R70:R160)</f>
        <v>0.36565489663534567</v>
      </c>
      <c r="W19" s="25">
        <f>INTERCEPT(kwh!$C5:$C95,'HDD--Daily'!S70:S160)</f>
        <v>0.20189852359300797</v>
      </c>
      <c r="X19" s="25">
        <f>INTERCEPT(kwh!$C5:$C95,'HDD--Daily'!T70:T160)</f>
        <v>3.3911671612693262E-2</v>
      </c>
      <c r="Y19" s="25">
        <f>INTERCEPT(kwh!$C5:$C95,'HDD--Daily'!U70:U160)</f>
        <v>-0.14351924830838492</v>
      </c>
      <c r="Z19" s="25">
        <f>INTERCEPT(kwh!$C5:$C95,'HDD--Daily'!V70:V160)</f>
        <v>-0.33450870434396762</v>
      </c>
      <c r="AA19" s="25">
        <f>INTERCEPT(kwh!$C5:$C95,'HDD--Daily'!W70:W160)</f>
        <v>-0.53627250747779698</v>
      </c>
      <c r="AB19" s="25">
        <f>INTERCEPT(kwh!$C5:$C95,'HDD--Daily'!X70:X160)</f>
        <v>-0.74513628757336914</v>
      </c>
      <c r="AC19" s="25">
        <f>INTERCEPT(kwh!$C5:$C95,'HDD--Daily'!Y70:Y160)</f>
        <v>-0.95353260528203077</v>
      </c>
      <c r="AD19" s="25">
        <f>INTERCEPT(kwh!$C5:$C95,'HDD--Daily'!Z70:Z160)</f>
        <v>-1.1683272740634134</v>
      </c>
      <c r="AE19" s="25">
        <f>INTERCEPT(kwh!$C5:$C95,'HDD--Daily'!AA70:AA160)</f>
        <v>-1.3871504805636041</v>
      </c>
      <c r="AF19" s="25">
        <f>INTERCEPT(kwh!$C5:$C95,'HDD--Daily'!AB70:AB160)</f>
        <v>-1.6119464399968289</v>
      </c>
      <c r="AG19" s="25">
        <f>INTERCEPT(kwh!$C5:$C95,'HDD--Daily'!AC70:AC160)</f>
        <v>-1.8435938492024517</v>
      </c>
      <c r="AH19" s="25">
        <f>INTERCEPT(kwh!$C5:$C95,'HDD--Daily'!AD70:AD160)</f>
        <v>-2.0868009233272984</v>
      </c>
      <c r="AI19" s="25">
        <f>INTERCEPT(kwh!$C5:$C95,'HDD--Daily'!AE70:AE160)</f>
        <v>-2.3383689158762584</v>
      </c>
      <c r="AJ19" s="25">
        <f>INTERCEPT(kwh!$C5:$C95,'HDD--Daily'!AF70:AF160)</f>
        <v>-2.5970360205310214</v>
      </c>
      <c r="AK19" s="25">
        <f>INTERCEPT(kwh!$C5:$C95,'HDD--Daily'!AG70:AG160)</f>
        <v>-2.8630750868149617</v>
      </c>
      <c r="AL19" s="25">
        <f>INTERCEPT(kwh!$C5:$C95,'HDD--Daily'!AH70:AH160)</f>
        <v>-3.1357864276963179</v>
      </c>
    </row>
    <row r="20" spans="1:38" ht="15" x14ac:dyDescent="0.25">
      <c r="A20" s="57" t="s">
        <v>102</v>
      </c>
      <c r="B20" s="57">
        <v>120</v>
      </c>
      <c r="C20" s="57" t="s">
        <v>108</v>
      </c>
      <c r="D20" s="85"/>
      <c r="E20" s="87"/>
      <c r="F20" s="25">
        <f>INTERCEPT(kwh!$C96:$C185,'HDD--Daily'!B161:B250)</f>
        <v>4.7440190673851701</v>
      </c>
      <c r="G20" s="25">
        <f>INTERCEPT(kwh!$C96:$C185,'HDD--Daily'!C161:C250)</f>
        <v>4.4305897789948876</v>
      </c>
      <c r="H20" s="25">
        <f>INTERCEPT(kwh!$C96:$C185,'HDD--Daily'!D161:D250)</f>
        <v>4.1082591653250908</v>
      </c>
      <c r="I20" s="25">
        <f>INTERCEPT(kwh!$C96:$C185,'HDD--Daily'!E161:E250)</f>
        <v>3.774054715810176</v>
      </c>
      <c r="J20" s="25">
        <f>INTERCEPT(kwh!$C96:$C185,'HDD--Daily'!F161:F250)</f>
        <v>3.433564812383632</v>
      </c>
      <c r="K20" s="25">
        <f>INTERCEPT(kwh!$C96:$C185,'HDD--Daily'!G161:G250)</f>
        <v>3.0916199922160486</v>
      </c>
      <c r="L20" s="25">
        <f>INTERCEPT(kwh!$C96:$C185,'HDD--Daily'!H161:H250)</f>
        <v>2.7503765162549749</v>
      </c>
      <c r="M20" s="25">
        <f>INTERCEPT(kwh!$C96:$C185,'HDD--Daily'!I161:I250)</f>
        <v>2.4073476721138665</v>
      </c>
      <c r="N20" s="25">
        <f>INTERCEPT(kwh!$C96:$C185,'HDD--Daily'!J161:J250)</f>
        <v>2.0650137298805422</v>
      </c>
      <c r="O20" s="25">
        <f>INTERCEPT(kwh!$C96:$C185,'HDD--Daily'!K161:K250)</f>
        <v>1.7209963890838331</v>
      </c>
      <c r="P20" s="25">
        <f>INTERCEPT(kwh!$C96:$C185,'HDD--Daily'!L161:L250)</f>
        <v>1.3661200690858193</v>
      </c>
      <c r="Q20" s="25">
        <f>INTERCEPT(kwh!$C96:$C185,'HDD--Daily'!M161:M250)</f>
        <v>1.0156672400844879</v>
      </c>
      <c r="R20" s="25">
        <f>INTERCEPT(kwh!$C96:$C185,'HDD--Daily'!N161:N250)</f>
        <v>0.65456573703001464</v>
      </c>
      <c r="S20" s="25">
        <f>INTERCEPT(kwh!$C96:$C185,'HDD--Daily'!O161:O250)</f>
        <v>0.29320770361849657</v>
      </c>
      <c r="T20" s="25">
        <f>INTERCEPT(kwh!$C96:$C185,'HDD--Daily'!P161:P250)</f>
        <v>-7.4671996926794826E-2</v>
      </c>
      <c r="U20" s="25">
        <f>INTERCEPT(kwh!$C96:$C185,'HDD--Daily'!Q161:Q250)</f>
        <v>-0.45254314628327563</v>
      </c>
      <c r="V20" s="25">
        <f>INTERCEPT(kwh!$C96:$C185,'HDD--Daily'!R161:R250)</f>
        <v>-0.83401567299766555</v>
      </c>
      <c r="W20" s="25">
        <f>INTERCEPT(kwh!$C96:$C185,'HDD--Daily'!S161:S250)</f>
        <v>-1.2257133972081782</v>
      </c>
      <c r="X20" s="25">
        <f>INTERCEPT(kwh!$C96:$C185,'HDD--Daily'!T161:T250)</f>
        <v>-1.6297920191619149</v>
      </c>
      <c r="Y20" s="25">
        <f>INTERCEPT(kwh!$C96:$C185,'HDD--Daily'!U161:U250)</f>
        <v>-2.0436769258904413</v>
      </c>
      <c r="Z20" s="25">
        <f>INTERCEPT(kwh!$C96:$C185,'HDD--Daily'!V161:V250)</f>
        <v>-2.477296382677082</v>
      </c>
      <c r="AA20" s="25">
        <f>INTERCEPT(kwh!$C96:$C185,'HDD--Daily'!W161:W250)</f>
        <v>-2.9117961527900054</v>
      </c>
      <c r="AB20" s="25">
        <f>INTERCEPT(kwh!$C96:$C185,'HDD--Daily'!X161:X250)</f>
        <v>-3.3538318184933704</v>
      </c>
      <c r="AC20" s="25">
        <f>INTERCEPT(kwh!$C96:$C185,'HDD--Daily'!Y161:Y250)</f>
        <v>-3.8076948366331944</v>
      </c>
      <c r="AD20" s="25">
        <f>INTERCEPT(kwh!$C96:$C185,'HDD--Daily'!Z161:Z250)</f>
        <v>-4.2657687099990955</v>
      </c>
      <c r="AE20" s="25">
        <f>INTERCEPT(kwh!$C96:$C185,'HDD--Daily'!AA161:AA250)</f>
        <v>-4.7247553059821232</v>
      </c>
      <c r="AF20" s="25">
        <f>INTERCEPT(kwh!$C96:$C185,'HDD--Daily'!AB161:AB250)</f>
        <v>-5.1832430447273197</v>
      </c>
      <c r="AG20" s="25">
        <f>INTERCEPT(kwh!$C96:$C185,'HDD--Daily'!AC161:AC250)</f>
        <v>-5.6417007209773615</v>
      </c>
      <c r="AH20" s="25">
        <f>INTERCEPT(kwh!$C96:$C185,'HDD--Daily'!AD161:AD250)</f>
        <v>-6.1006692028493479</v>
      </c>
      <c r="AI20" s="25">
        <f>INTERCEPT(kwh!$C96:$C185,'HDD--Daily'!AE161:AE250)</f>
        <v>-6.5585206916767778</v>
      </c>
      <c r="AJ20" s="25">
        <f>INTERCEPT(kwh!$C96:$C185,'HDD--Daily'!AF161:AF250)</f>
        <v>-7.0174693255802154</v>
      </c>
      <c r="AK20" s="25">
        <f>INTERCEPT(kwh!$C96:$C185,'HDD--Daily'!AG161:AG250)</f>
        <v>-7.4752048318325208</v>
      </c>
      <c r="AL20" s="25">
        <f>INTERCEPT(kwh!$C96:$C185,'HDD--Daily'!AH161:AH250)</f>
        <v>-7.934131884251121</v>
      </c>
    </row>
    <row r="21" spans="1:38" ht="15" x14ac:dyDescent="0.25">
      <c r="A21" s="57" t="s">
        <v>102</v>
      </c>
      <c r="B21" s="57" t="s">
        <v>78</v>
      </c>
      <c r="C21" s="57" t="s">
        <v>107</v>
      </c>
      <c r="D21" s="85"/>
      <c r="E21" s="87"/>
      <c r="F21" s="82">
        <f>INTERCEPT(kwh!$D5:$D95,'HDD--Daily'!B70:B160)</f>
        <v>4.9139569301656767</v>
      </c>
      <c r="G21" s="82">
        <f>INTERCEPT(kwh!$D5:$D95,'HDD--Daily'!C70:C160)</f>
        <v>4.5451582487683329</v>
      </c>
      <c r="H21" s="82">
        <f>INTERCEPT(kwh!$D5:$D95,'HDD--Daily'!D70:D160)</f>
        <v>4.164834957062582</v>
      </c>
      <c r="I21" s="82">
        <f>INTERCEPT(kwh!$D5:$D95,'HDD--Daily'!E70:E160)</f>
        <v>3.7975879523652152</v>
      </c>
      <c r="J21" s="82">
        <f>INTERCEPT(kwh!$D5:$D95,'HDD--Daily'!F70:F160)</f>
        <v>3.417642007038884</v>
      </c>
      <c r="K21" s="82">
        <f>INTERCEPT(kwh!$D5:$D95,'HDD--Daily'!G70:G160)</f>
        <v>3.0318793106380353</v>
      </c>
      <c r="L21" s="82">
        <f>INTERCEPT(kwh!$D5:$D95,'HDD--Daily'!H70:H160)</f>
        <v>2.6518008135116675</v>
      </c>
      <c r="M21" s="82">
        <f>INTERCEPT(kwh!$D5:$D95,'HDD--Daily'!I70:I160)</f>
        <v>2.2973498856329977</v>
      </c>
      <c r="N21" s="82">
        <f>INTERCEPT(kwh!$D5:$D95,'HDD--Daily'!J70:J160)</f>
        <v>1.9465622547427905</v>
      </c>
      <c r="O21" s="82">
        <f>INTERCEPT(kwh!$D5:$D95,'HDD--Daily'!K70:K160)</f>
        <v>1.6119699581646838</v>
      </c>
      <c r="P21" s="82">
        <f>INTERCEPT(kwh!$D5:$D95,'HDD--Daily'!L70:L160)</f>
        <v>1.279433689617294</v>
      </c>
      <c r="Q21" s="82">
        <f>INTERCEPT(kwh!$D5:$D95,'HDD--Daily'!M70:M160)</f>
        <v>0.9572472957076954</v>
      </c>
      <c r="R21" s="82">
        <f>INTERCEPT(kwh!$D5:$D95,'HDD--Daily'!N70:N160)</f>
        <v>0.6314275421175779</v>
      </c>
      <c r="S21" s="82">
        <f>INTERCEPT(kwh!$D5:$D95,'HDD--Daily'!O70:O160)</f>
        <v>0.29001286504804291</v>
      </c>
      <c r="T21" s="82">
        <f>INTERCEPT(kwh!$D5:$D95,'HDD--Daily'!P70:P160)</f>
        <v>-5.442944037310582E-2</v>
      </c>
      <c r="U21" s="82">
        <f>INTERCEPT(kwh!$D5:$D95,'HDD--Daily'!Q70:Q160)</f>
        <v>-0.42403980817983999</v>
      </c>
      <c r="V21" s="82">
        <f>INTERCEPT(kwh!$D5:$D95,'HDD--Daily'!R70:R160)</f>
        <v>-0.81320529616278492</v>
      </c>
      <c r="W21" s="82">
        <f>INTERCEPT(kwh!$D5:$D95,'HDD--Daily'!S70:S160)</f>
        <v>-1.2097862483340478</v>
      </c>
      <c r="X21" s="82">
        <f>INTERCEPT(kwh!$D5:$D95,'HDD--Daily'!T70:T160)</f>
        <v>-1.6183263569252464</v>
      </c>
      <c r="Y21" s="82">
        <f>INTERCEPT(kwh!$D5:$D95,'HDD--Daily'!U70:U160)</f>
        <v>-2.052540013253445</v>
      </c>
      <c r="Z21" s="82">
        <f>INTERCEPT(kwh!$D5:$D95,'HDD--Daily'!V70:V160)</f>
        <v>-2.5238668761402678</v>
      </c>
      <c r="AA21" s="82">
        <f>INTERCEPT(kwh!$D5:$D95,'HDD--Daily'!W70:W160)</f>
        <v>-3.0254333474904307</v>
      </c>
      <c r="AB21" s="82">
        <f>INTERCEPT(kwh!$D5:$D95,'HDD--Daily'!X70:X160)</f>
        <v>-3.5470737170417639</v>
      </c>
      <c r="AC21" s="82">
        <f>INTERCEPT(kwh!$D5:$D95,'HDD--Daily'!Y70:Y160)</f>
        <v>-4.0682626125912265</v>
      </c>
      <c r="AD21" s="82">
        <f>INTERCEPT(kwh!$D5:$D95,'HDD--Daily'!Z70:Z160)</f>
        <v>-4.6081424452707331</v>
      </c>
      <c r="AE21" s="82">
        <f>INTERCEPT(kwh!$D5:$D95,'HDD--Daily'!AA70:AA160)</f>
        <v>-5.1596934244778137</v>
      </c>
      <c r="AF21" s="82">
        <f>INTERCEPT(kwh!$D5:$D95,'HDD--Daily'!AB70:AB160)</f>
        <v>-5.7285197771368939</v>
      </c>
      <c r="AG21" s="82">
        <f>INTERCEPT(kwh!$D5:$D95,'HDD--Daily'!AC70:AC160)</f>
        <v>-6.3159847223846164</v>
      </c>
      <c r="AH21" s="82">
        <f>INTERCEPT(kwh!$D5:$D95,'HDD--Daily'!AD70:AD160)</f>
        <v>-6.9363903324052814</v>
      </c>
      <c r="AI21" s="82">
        <f>INTERCEPT(kwh!$D5:$D95,'HDD--Daily'!AE70:AE160)</f>
        <v>-7.5796910924596261</v>
      </c>
      <c r="AJ21" s="82">
        <f>INTERCEPT(kwh!$D5:$D95,'HDD--Daily'!AF70:AF160)</f>
        <v>-8.2433978980284373</v>
      </c>
      <c r="AK21" s="82">
        <f>INTERCEPT(kwh!$D5:$D95,'HDD--Daily'!AG70:AG160)</f>
        <v>-8.9275225411503349</v>
      </c>
      <c r="AL21" s="82">
        <f>INTERCEPT(kwh!$D5:$D95,'HDD--Daily'!AH70:AH160)</f>
        <v>-9.6301167336913025</v>
      </c>
    </row>
    <row r="22" spans="1:38" ht="15" x14ac:dyDescent="0.25">
      <c r="A22" s="57" t="s">
        <v>102</v>
      </c>
      <c r="B22" s="57" t="s">
        <v>78</v>
      </c>
      <c r="C22" s="57" t="s">
        <v>108</v>
      </c>
      <c r="D22" s="85"/>
      <c r="E22" s="87"/>
      <c r="F22" s="25">
        <f>INTERCEPT(kwh!$D96:$D185,'HDD--Daily'!B161:B250)</f>
        <v>14.578579814648835</v>
      </c>
      <c r="G22" s="25">
        <f>INTERCEPT(kwh!$D96:$D185,'HDD--Daily'!C161:C250)</f>
        <v>13.773159985498449</v>
      </c>
      <c r="H22" s="25">
        <f>INTERCEPT(kwh!$D96:$D185,'HDD--Daily'!D161:D250)</f>
        <v>12.940150791666289</v>
      </c>
      <c r="I22" s="25">
        <f>INTERCEPT(kwh!$D96:$D185,'HDD--Daily'!E161:E250)</f>
        <v>12.073420074072304</v>
      </c>
      <c r="J22" s="25">
        <f>INTERCEPT(kwh!$D96:$D185,'HDD--Daily'!F161:F250)</f>
        <v>11.193015085287147</v>
      </c>
      <c r="K22" s="25">
        <f>INTERCEPT(kwh!$D96:$D185,'HDD--Daily'!G161:G250)</f>
        <v>10.308722014224916</v>
      </c>
      <c r="L22" s="25">
        <f>INTERCEPT(kwh!$D96:$D185,'HDD--Daily'!H161:H250)</f>
        <v>9.4267733319100397</v>
      </c>
      <c r="M22" s="25">
        <f>INTERCEPT(kwh!$D96:$D185,'HDD--Daily'!I161:I250)</f>
        <v>8.5441958042920874</v>
      </c>
      <c r="N22" s="25">
        <f>INTERCEPT(kwh!$D96:$D185,'HDD--Daily'!J161:J250)</f>
        <v>7.6634817690292039</v>
      </c>
      <c r="O22" s="25">
        <f>INTERCEPT(kwh!$D96:$D185,'HDD--Daily'!K161:K250)</f>
        <v>6.7800744508064543</v>
      </c>
      <c r="P22" s="25">
        <f>INTERCEPT(kwh!$D96:$D185,'HDD--Daily'!L161:L250)</f>
        <v>5.8734788366948258</v>
      </c>
      <c r="Q22" s="25">
        <f>INTERCEPT(kwh!$D96:$D185,'HDD--Daily'!M161:M250)</f>
        <v>4.977997819161061</v>
      </c>
      <c r="R22" s="25">
        <f>INTERCEPT(kwh!$D96:$D185,'HDD--Daily'!N161:N250)</f>
        <v>4.0575231595350729</v>
      </c>
      <c r="S22" s="25">
        <f>INTERCEPT(kwh!$D96:$D185,'HDD--Daily'!O161:O250)</f>
        <v>3.1404565059998184</v>
      </c>
      <c r="T22" s="25">
        <f>INTERCEPT(kwh!$D96:$D185,'HDD--Daily'!P161:P250)</f>
        <v>2.2077153716094209</v>
      </c>
      <c r="U22" s="25">
        <f>INTERCEPT(kwh!$D96:$D185,'HDD--Daily'!Q161:Q250)</f>
        <v>1.252345911221294</v>
      </c>
      <c r="V22" s="25">
        <f>INTERCEPT(kwh!$D96:$D185,'HDD--Daily'!R161:R250)</f>
        <v>0.28399339361114428</v>
      </c>
      <c r="W22" s="25">
        <f>INTERCEPT(kwh!$D96:$D185,'HDD--Daily'!S161:S250)</f>
        <v>-0.70405145439248784</v>
      </c>
      <c r="X22" s="25">
        <f>INTERCEPT(kwh!$D96:$D185,'HDD--Daily'!T161:T250)</f>
        <v>-1.7311894175376707</v>
      </c>
      <c r="Y22" s="25">
        <f>INTERCEPT(kwh!$D96:$D185,'HDD--Daily'!U161:U250)</f>
        <v>-2.7787056597982165</v>
      </c>
      <c r="Z22" s="25">
        <f>INTERCEPT(kwh!$D96:$D185,'HDD--Daily'!V161:V250)</f>
        <v>-3.8821256944757181</v>
      </c>
      <c r="AA22" s="25">
        <f>INTERCEPT(kwh!$D96:$D185,'HDD--Daily'!W161:W250)</f>
        <v>-4.9918962161178513</v>
      </c>
      <c r="AB22" s="25">
        <f>INTERCEPT(kwh!$D96:$D185,'HDD--Daily'!X161:X250)</f>
        <v>-6.1204022774625777</v>
      </c>
      <c r="AC22" s="25">
        <f>INTERCEPT(kwh!$D96:$D185,'HDD--Daily'!Y161:Y250)</f>
        <v>-7.2809241885462406</v>
      </c>
      <c r="AD22" s="25">
        <f>INTERCEPT(kwh!$D96:$D185,'HDD--Daily'!Z161:Z250)</f>
        <v>-8.4520604092853659</v>
      </c>
      <c r="AE22" s="25">
        <f>INTERCEPT(kwh!$D96:$D185,'HDD--Daily'!AA161:AA250)</f>
        <v>-9.626421341577494</v>
      </c>
      <c r="AF22" s="25">
        <f>INTERCEPT(kwh!$D96:$D185,'HDD--Daily'!AB161:AB250)</f>
        <v>-10.799006968780009</v>
      </c>
      <c r="AG22" s="25">
        <f>INTERCEPT(kwh!$D96:$D185,'HDD--Daily'!AC161:AC250)</f>
        <v>-11.971479535028916</v>
      </c>
      <c r="AH22" s="25">
        <f>INTERCEPT(kwh!$D96:$D185,'HDD--Daily'!AD161:AD250)</f>
        <v>-13.145757947620059</v>
      </c>
      <c r="AI22" s="25">
        <f>INTERCEPT(kwh!$D96:$D185,'HDD--Daily'!AE161:AE250)</f>
        <v>-14.316072205016351</v>
      </c>
      <c r="AJ22" s="25">
        <f>INTERCEPT(kwh!$D96:$D185,'HDD--Daily'!AF161:AF250)</f>
        <v>-15.49026366328285</v>
      </c>
      <c r="AK22" s="25">
        <f>INTERCEPT(kwh!$D96:$D185,'HDD--Daily'!AG161:AG250)</f>
        <v>-16.660172800384185</v>
      </c>
      <c r="AL22" s="25">
        <f>INTERCEPT(kwh!$D96:$D185,'HDD--Daily'!AH161:AH250)</f>
        <v>-17.834272870985412</v>
      </c>
    </row>
    <row r="23" spans="1:38" ht="15" x14ac:dyDescent="0.25">
      <c r="F23" s="28" t="s">
        <v>463</v>
      </c>
      <c r="Q23"/>
      <c r="X23" s="83"/>
      <c r="Y23" s="83"/>
      <c r="Z23" s="83"/>
      <c r="AA23" s="83"/>
      <c r="AB23" s="83"/>
      <c r="AC23" s="83"/>
      <c r="AD23" s="83"/>
      <c r="AE23" s="83"/>
      <c r="AF23" s="83"/>
      <c r="AG23" s="83"/>
      <c r="AH23" s="83"/>
      <c r="AI23" s="83"/>
      <c r="AJ23" s="83"/>
      <c r="AK23" s="83"/>
      <c r="AL23" s="83"/>
    </row>
    <row r="24" spans="1:38" x14ac:dyDescent="0.3">
      <c r="A24" s="20" t="s">
        <v>94</v>
      </c>
      <c r="B24" s="20" t="s">
        <v>95</v>
      </c>
      <c r="C24" s="54" t="s">
        <v>96</v>
      </c>
      <c r="D24" s="55" t="s">
        <v>464</v>
      </c>
      <c r="E24" s="67" t="s">
        <v>465</v>
      </c>
      <c r="F24" s="50" t="s">
        <v>20</v>
      </c>
      <c r="G24" s="20" t="s">
        <v>21</v>
      </c>
      <c r="H24" s="20" t="s">
        <v>22</v>
      </c>
      <c r="I24" s="20" t="s">
        <v>23</v>
      </c>
      <c r="J24" s="20" t="s">
        <v>24</v>
      </c>
      <c r="K24" s="20" t="s">
        <v>25</v>
      </c>
      <c r="L24" s="20" t="s">
        <v>26</v>
      </c>
      <c r="M24" s="20" t="s">
        <v>27</v>
      </c>
      <c r="N24" s="20" t="s">
        <v>28</v>
      </c>
      <c r="O24" s="20" t="s">
        <v>29</v>
      </c>
      <c r="P24" s="20" t="s">
        <v>30</v>
      </c>
      <c r="Q24" s="73" t="s">
        <v>31</v>
      </c>
      <c r="R24" s="20" t="s">
        <v>32</v>
      </c>
      <c r="S24" s="20" t="s">
        <v>33</v>
      </c>
      <c r="T24" s="20" t="s">
        <v>34</v>
      </c>
      <c r="U24" s="20" t="s">
        <v>35</v>
      </c>
      <c r="V24" s="20" t="s">
        <v>36</v>
      </c>
      <c r="W24" s="20" t="s">
        <v>37</v>
      </c>
      <c r="X24" s="20" t="s">
        <v>38</v>
      </c>
      <c r="Y24" s="20" t="s">
        <v>39</v>
      </c>
      <c r="Z24" s="20" t="s">
        <v>40</v>
      </c>
      <c r="AA24" s="20" t="s">
        <v>41</v>
      </c>
      <c r="AB24" s="20" t="s">
        <v>42</v>
      </c>
      <c r="AC24" s="20" t="s">
        <v>43</v>
      </c>
      <c r="AD24" s="20" t="s">
        <v>44</v>
      </c>
      <c r="AE24" s="20" t="s">
        <v>45</v>
      </c>
      <c r="AF24" s="20" t="s">
        <v>46</v>
      </c>
      <c r="AG24" s="20" t="s">
        <v>47</v>
      </c>
      <c r="AH24" s="20" t="s">
        <v>48</v>
      </c>
      <c r="AI24" s="20" t="s">
        <v>49</v>
      </c>
      <c r="AJ24" s="20" t="s">
        <v>50</v>
      </c>
      <c r="AK24" s="20" t="s">
        <v>51</v>
      </c>
      <c r="AL24" s="20" t="s">
        <v>52</v>
      </c>
    </row>
    <row r="25" spans="1:38" ht="15" x14ac:dyDescent="0.25">
      <c r="A25" s="35" t="s">
        <v>102</v>
      </c>
      <c r="B25" s="35">
        <v>118</v>
      </c>
      <c r="C25" s="35" t="s">
        <v>103</v>
      </c>
      <c r="D25" s="56" t="str" cm="1">
        <f t="array" ref="D25">INDEX(F$4:AL$4,0,MATCH(MIN(F25:AL25),F25:AL25,0))</f>
        <v>HDD 49</v>
      </c>
      <c r="E25" s="80">
        <f>MIN(F25:AL25)</f>
        <v>0.13946544169639807</v>
      </c>
      <c r="F25" s="25">
        <f>ABS(F5)</f>
        <v>3.9382022053747665</v>
      </c>
      <c r="G25" s="25">
        <f t="shared" ref="G25:AL25" si="0">ABS(G5)</f>
        <v>3.5175232860782923</v>
      </c>
      <c r="H25" s="25">
        <f t="shared" si="0"/>
        <v>3.1084643588407452</v>
      </c>
      <c r="I25" s="25">
        <f t="shared" si="0"/>
        <v>2.7125750052155766</v>
      </c>
      <c r="J25" s="25">
        <f t="shared" si="0"/>
        <v>2.3255029962219496</v>
      </c>
      <c r="K25" s="25">
        <f t="shared" si="0"/>
        <v>1.9457359895966881</v>
      </c>
      <c r="L25" s="25">
        <f t="shared" si="0"/>
        <v>1.5731347016837933</v>
      </c>
      <c r="M25" s="25">
        <f t="shared" si="0"/>
        <v>1.2085394547369255</v>
      </c>
      <c r="N25" s="25">
        <f t="shared" si="0"/>
        <v>0.85077184790780791</v>
      </c>
      <c r="O25" s="25">
        <f t="shared" si="0"/>
        <v>0.49481601598692393</v>
      </c>
      <c r="P25" s="25">
        <f t="shared" si="0"/>
        <v>0.13946544169639807</v>
      </c>
      <c r="Q25" s="25">
        <f t="shared" si="0"/>
        <v>0.21501967653018816</v>
      </c>
      <c r="R25" s="25">
        <f t="shared" si="0"/>
        <v>0.57178265514283488</v>
      </c>
      <c r="S25" s="25">
        <f t="shared" si="0"/>
        <v>0.92744282264551892</v>
      </c>
      <c r="T25" s="25">
        <f t="shared" si="0"/>
        <v>1.2862058757245887</v>
      </c>
      <c r="U25" s="25">
        <f t="shared" si="0"/>
        <v>1.6461318576474167</v>
      </c>
      <c r="V25" s="25">
        <f t="shared" si="0"/>
        <v>2.0143688251660397</v>
      </c>
      <c r="W25" s="25">
        <f t="shared" si="0"/>
        <v>2.3886284311019725</v>
      </c>
      <c r="X25" s="25">
        <f t="shared" si="0"/>
        <v>2.7710274067761045</v>
      </c>
      <c r="Y25" s="25">
        <f t="shared" si="0"/>
        <v>3.1657976854549279</v>
      </c>
      <c r="Z25" s="25">
        <f t="shared" si="0"/>
        <v>3.5664548020114513</v>
      </c>
      <c r="AA25" s="25">
        <f t="shared" si="0"/>
        <v>3.9729985180848093</v>
      </c>
      <c r="AB25" s="25">
        <f t="shared" si="0"/>
        <v>4.3897933116221193</v>
      </c>
      <c r="AC25" s="25">
        <f t="shared" si="0"/>
        <v>4.8212186795205607</v>
      </c>
      <c r="AD25" s="25">
        <f t="shared" si="0"/>
        <v>5.2664787208230575</v>
      </c>
      <c r="AE25" s="25">
        <f t="shared" si="0"/>
        <v>5.7308581799589842</v>
      </c>
      <c r="AF25" s="25">
        <f t="shared" si="0"/>
        <v>6.2123136490300137</v>
      </c>
      <c r="AG25" s="25">
        <f t="shared" si="0"/>
        <v>6.7103097621482863</v>
      </c>
      <c r="AH25" s="25">
        <f t="shared" si="0"/>
        <v>7.228353359620483</v>
      </c>
      <c r="AI25" s="25">
        <f t="shared" si="0"/>
        <v>7.770002608416009</v>
      </c>
      <c r="AJ25" s="25">
        <f t="shared" si="0"/>
        <v>8.3334926189814542</v>
      </c>
      <c r="AK25" s="25">
        <f t="shared" si="0"/>
        <v>8.9240150343096776</v>
      </c>
      <c r="AL25" s="25">
        <f t="shared" si="0"/>
        <v>9.5448612669651585</v>
      </c>
    </row>
    <row r="26" spans="1:38" ht="15" x14ac:dyDescent="0.25">
      <c r="A26" s="35" t="s">
        <v>102</v>
      </c>
      <c r="B26" s="35">
        <v>120</v>
      </c>
      <c r="C26" s="35" t="s">
        <v>103</v>
      </c>
      <c r="D26" s="56" t="str" cm="1">
        <f t="array" ref="D26">INDEX(F$4:AL$4,0,MATCH(MIN(F26:AL26),F26:AL26,0))</f>
        <v>HDD 40</v>
      </c>
      <c r="E26" s="80">
        <f t="array" ref="E26">MIN(ABS(F26:AL26))</f>
        <v>4.5007050824756867E-2</v>
      </c>
      <c r="F26" s="25">
        <f t="shared" ref="F26:AL26" si="1">ABS(F6)</f>
        <v>0.20863107907224876</v>
      </c>
      <c r="G26" s="25">
        <f t="shared" si="1"/>
        <v>4.5007050824756867E-2</v>
      </c>
      <c r="H26" s="25">
        <f t="shared" si="1"/>
        <v>0.11160962608845537</v>
      </c>
      <c r="I26" s="25">
        <f t="shared" si="1"/>
        <v>0.260877181818711</v>
      </c>
      <c r="J26" s="25">
        <f t="shared" si="1"/>
        <v>0.40496887274548854</v>
      </c>
      <c r="K26" s="25">
        <f t="shared" si="1"/>
        <v>0.54488448258561828</v>
      </c>
      <c r="L26" s="25">
        <f t="shared" si="1"/>
        <v>0.68070251284408911</v>
      </c>
      <c r="M26" s="25">
        <f t="shared" si="1"/>
        <v>0.81213218046208535</v>
      </c>
      <c r="N26" s="25">
        <f t="shared" si="1"/>
        <v>0.94025594794863743</v>
      </c>
      <c r="O26" s="25">
        <f t="shared" si="1"/>
        <v>1.067149520516991</v>
      </c>
      <c r="P26" s="25">
        <f t="shared" si="1"/>
        <v>1.1936187898481121</v>
      </c>
      <c r="Q26" s="25">
        <f t="shared" si="1"/>
        <v>1.3197382582979227</v>
      </c>
      <c r="R26" s="25">
        <f t="shared" si="1"/>
        <v>1.4468592282319577</v>
      </c>
      <c r="S26" s="25">
        <f t="shared" si="1"/>
        <v>1.5733064920412581</v>
      </c>
      <c r="T26" s="25">
        <f t="shared" si="1"/>
        <v>1.7012306519011293</v>
      </c>
      <c r="U26" s="25">
        <f t="shared" si="1"/>
        <v>1.8299826468410307</v>
      </c>
      <c r="V26" s="25">
        <f t="shared" si="1"/>
        <v>1.9627052471613897</v>
      </c>
      <c r="W26" s="25">
        <f t="shared" si="1"/>
        <v>2.0983309779783372</v>
      </c>
      <c r="X26" s="25">
        <f t="shared" si="1"/>
        <v>2.2379154309255478</v>
      </c>
      <c r="Y26" s="25">
        <f t="shared" si="1"/>
        <v>2.3831745081158209</v>
      </c>
      <c r="Z26" s="25">
        <f t="shared" si="1"/>
        <v>2.5314289717374772</v>
      </c>
      <c r="AA26" s="25">
        <f t="shared" si="1"/>
        <v>2.6825034982843059</v>
      </c>
      <c r="AB26" s="25">
        <f t="shared" si="1"/>
        <v>2.8382841917025283</v>
      </c>
      <c r="AC26" s="25">
        <f t="shared" si="1"/>
        <v>3.0007246025689893</v>
      </c>
      <c r="AD26" s="25">
        <f t="shared" si="1"/>
        <v>3.1692861615099703</v>
      </c>
      <c r="AE26" s="25">
        <f t="shared" si="1"/>
        <v>3.3465880712236293</v>
      </c>
      <c r="AF26" s="25">
        <f t="shared" si="1"/>
        <v>3.5315660013035872</v>
      </c>
      <c r="AG26" s="25">
        <f t="shared" si="1"/>
        <v>3.7240383847952119</v>
      </c>
      <c r="AH26" s="25">
        <f t="shared" si="1"/>
        <v>3.9256394218588371</v>
      </c>
      <c r="AI26" s="25">
        <f t="shared" si="1"/>
        <v>4.1379273369512655</v>
      </c>
      <c r="AJ26" s="25">
        <f t="shared" si="1"/>
        <v>4.3600085919724174</v>
      </c>
      <c r="AK26" s="25">
        <f t="shared" si="1"/>
        <v>4.5942004947689972</v>
      </c>
      <c r="AL26" s="25">
        <f t="shared" si="1"/>
        <v>4.8419223274698835</v>
      </c>
    </row>
    <row r="27" spans="1:38" ht="15" x14ac:dyDescent="0.25">
      <c r="A27" s="59" t="s">
        <v>102</v>
      </c>
      <c r="B27" s="59" t="s">
        <v>78</v>
      </c>
      <c r="C27" s="59" t="s">
        <v>103</v>
      </c>
      <c r="D27" s="56" t="str" cm="1">
        <f t="array" ref="D27">INDEX(F$4:AL$4,0,MATCH(MIN(F27:AL27),F27:AL27,0))</f>
        <v>HDD 47</v>
      </c>
      <c r="E27" s="80">
        <f t="array" ref="E27">MIN(ABS(F27:AL27))</f>
        <v>8.9484100040827741E-2</v>
      </c>
      <c r="F27" s="25">
        <f t="shared" ref="F27:AL27" si="2">ABS(F7)</f>
        <v>4.1468332844470162</v>
      </c>
      <c r="G27" s="25">
        <f t="shared" si="2"/>
        <v>3.5625303369030519</v>
      </c>
      <c r="H27" s="25">
        <f t="shared" si="2"/>
        <v>2.9968547327522899</v>
      </c>
      <c r="I27" s="25">
        <f t="shared" si="2"/>
        <v>2.4516978233968736</v>
      </c>
      <c r="J27" s="25">
        <f t="shared" si="2"/>
        <v>1.9205341234764539</v>
      </c>
      <c r="K27" s="25">
        <f t="shared" si="2"/>
        <v>1.4008515070110725</v>
      </c>
      <c r="L27" s="25">
        <f t="shared" si="2"/>
        <v>0.89243218883970599</v>
      </c>
      <c r="M27" s="25">
        <f t="shared" si="2"/>
        <v>0.39640727427484634</v>
      </c>
      <c r="N27" s="25">
        <f t="shared" si="2"/>
        <v>8.9484100040827741E-2</v>
      </c>
      <c r="O27" s="25">
        <f t="shared" si="2"/>
        <v>0.57233350453006793</v>
      </c>
      <c r="P27" s="25">
        <f t="shared" si="2"/>
        <v>1.0541533481517149</v>
      </c>
      <c r="Q27" s="25">
        <f t="shared" si="2"/>
        <v>1.5347579348281108</v>
      </c>
      <c r="R27" s="25">
        <f t="shared" si="2"/>
        <v>2.0186418833748014</v>
      </c>
      <c r="S27" s="25">
        <f t="shared" si="2"/>
        <v>2.5007493146867716</v>
      </c>
      <c r="T27" s="25">
        <f t="shared" si="2"/>
        <v>2.9874365276257357</v>
      </c>
      <c r="U27" s="25">
        <f t="shared" si="2"/>
        <v>3.4761145044884536</v>
      </c>
      <c r="V27" s="25">
        <f t="shared" si="2"/>
        <v>3.9770740723274294</v>
      </c>
      <c r="W27" s="25">
        <f t="shared" si="2"/>
        <v>4.4869594090803169</v>
      </c>
      <c r="X27" s="25">
        <f t="shared" si="2"/>
        <v>5.0089428377016638</v>
      </c>
      <c r="Y27" s="25">
        <f t="shared" si="2"/>
        <v>5.548972193570755</v>
      </c>
      <c r="Z27" s="25">
        <f t="shared" si="2"/>
        <v>6.0978837737489258</v>
      </c>
      <c r="AA27" s="25">
        <f t="shared" si="2"/>
        <v>6.6555020163691161</v>
      </c>
      <c r="AB27" s="25">
        <f t="shared" si="2"/>
        <v>7.2280775033246556</v>
      </c>
      <c r="AC27" s="25">
        <f t="shared" si="2"/>
        <v>7.8219432820895527</v>
      </c>
      <c r="AD27" s="25">
        <f t="shared" si="2"/>
        <v>8.4357648823330393</v>
      </c>
      <c r="AE27" s="25">
        <f t="shared" si="2"/>
        <v>9.0774462511826108</v>
      </c>
      <c r="AF27" s="25">
        <f t="shared" si="2"/>
        <v>9.7438796503336036</v>
      </c>
      <c r="AG27" s="25">
        <f t="shared" si="2"/>
        <v>10.434348146943503</v>
      </c>
      <c r="AH27" s="25">
        <f t="shared" si="2"/>
        <v>11.153992781479335</v>
      </c>
      <c r="AI27" s="25">
        <f t="shared" si="2"/>
        <v>11.907929945367282</v>
      </c>
      <c r="AJ27" s="25">
        <f t="shared" si="2"/>
        <v>12.69350121095388</v>
      </c>
      <c r="AK27" s="25">
        <f t="shared" si="2"/>
        <v>13.518215529078677</v>
      </c>
      <c r="AL27" s="25">
        <f t="shared" si="2"/>
        <v>14.386783594435041</v>
      </c>
    </row>
    <row r="28" spans="1:38" ht="15" x14ac:dyDescent="0.25">
      <c r="A28" s="35" t="s">
        <v>102</v>
      </c>
      <c r="B28" s="35">
        <v>118</v>
      </c>
      <c r="C28" s="35" t="s">
        <v>104</v>
      </c>
      <c r="D28" s="56" t="str" cm="1">
        <f t="array" ref="D28">INDEX(F$4:AL$4,0,MATCH(MIN(F28:AL28),F28:AL28,0))</f>
        <v>HDD 48</v>
      </c>
      <c r="E28" s="80">
        <f t="array" ref="E28">MIN(ABS(F28:AL28))</f>
        <v>0.15492593147109091</v>
      </c>
      <c r="F28" s="25">
        <f t="shared" ref="F28:AL28" si="3">ABS(F8)</f>
        <v>2.9352896317007175</v>
      </c>
      <c r="G28" s="25">
        <f t="shared" si="3"/>
        <v>2.6197430204739049</v>
      </c>
      <c r="H28" s="25">
        <f t="shared" si="3"/>
        <v>2.3091847431098369</v>
      </c>
      <c r="I28" s="25">
        <f t="shared" si="3"/>
        <v>2.0041472228887116</v>
      </c>
      <c r="J28" s="25">
        <f t="shared" si="3"/>
        <v>1.6969015952694768</v>
      </c>
      <c r="K28" s="25">
        <f t="shared" si="3"/>
        <v>1.387865154991486</v>
      </c>
      <c r="L28" s="25">
        <f t="shared" si="3"/>
        <v>1.0783055443460778</v>
      </c>
      <c r="M28" s="25">
        <f t="shared" si="3"/>
        <v>0.77020110129840269</v>
      </c>
      <c r="N28" s="25">
        <f t="shared" si="3"/>
        <v>0.46297050699718234</v>
      </c>
      <c r="O28" s="25">
        <f t="shared" si="3"/>
        <v>0.15492593147109091</v>
      </c>
      <c r="P28" s="25">
        <f t="shared" si="3"/>
        <v>0.15640965194439183</v>
      </c>
      <c r="Q28" s="25">
        <f t="shared" si="3"/>
        <v>0.46723798507035674</v>
      </c>
      <c r="R28" s="25">
        <f t="shared" si="3"/>
        <v>0.78514103090613929</v>
      </c>
      <c r="S28" s="25">
        <f t="shared" si="3"/>
        <v>1.1030637573693056</v>
      </c>
      <c r="T28" s="25">
        <f t="shared" si="3"/>
        <v>1.4240339922504077</v>
      </c>
      <c r="U28" s="25">
        <f t="shared" si="3"/>
        <v>1.7467725407257078</v>
      </c>
      <c r="V28" s="25">
        <f t="shared" si="3"/>
        <v>2.0777275522552063</v>
      </c>
      <c r="W28" s="25">
        <f t="shared" si="3"/>
        <v>2.4150939327469505</v>
      </c>
      <c r="X28" s="25">
        <f t="shared" si="3"/>
        <v>2.7537571918489085</v>
      </c>
      <c r="Y28" s="25">
        <f t="shared" si="3"/>
        <v>3.1086123305052471</v>
      </c>
      <c r="Z28" s="25">
        <f t="shared" si="3"/>
        <v>3.4640265003077335</v>
      </c>
      <c r="AA28" s="25">
        <f t="shared" si="3"/>
        <v>3.8267182401315072</v>
      </c>
      <c r="AB28" s="25">
        <f t="shared" si="3"/>
        <v>4.1959143068156219</v>
      </c>
      <c r="AC28" s="25">
        <f t="shared" si="3"/>
        <v>4.580875712319239</v>
      </c>
      <c r="AD28" s="25">
        <f t="shared" si="3"/>
        <v>4.9771490955988558</v>
      </c>
      <c r="AE28" s="25">
        <f t="shared" si="3"/>
        <v>5.3865801226601118</v>
      </c>
      <c r="AF28" s="25">
        <f t="shared" si="3"/>
        <v>5.8071529417953034</v>
      </c>
      <c r="AG28" s="25">
        <f t="shared" si="3"/>
        <v>6.2389358715448804</v>
      </c>
      <c r="AH28" s="25">
        <f t="shared" si="3"/>
        <v>6.6909103455070404</v>
      </c>
      <c r="AI28" s="25">
        <f t="shared" si="3"/>
        <v>7.1643694137019853</v>
      </c>
      <c r="AJ28" s="25">
        <f t="shared" si="3"/>
        <v>7.656308273826534</v>
      </c>
      <c r="AK28" s="25">
        <f t="shared" si="3"/>
        <v>8.1797197195674105</v>
      </c>
      <c r="AL28" s="25">
        <f t="shared" si="3"/>
        <v>8.7288135161479712</v>
      </c>
    </row>
    <row r="29" spans="1:38" ht="15" x14ac:dyDescent="0.25">
      <c r="A29" s="35" t="s">
        <v>102</v>
      </c>
      <c r="B29" s="35">
        <v>118</v>
      </c>
      <c r="C29" s="35" t="s">
        <v>105</v>
      </c>
      <c r="D29" s="56" t="str" cm="1">
        <f t="array" ref="D29">INDEX(F$4:AL$4,0,MATCH(MIN(F29:AL29),F29:AL29,0))</f>
        <v>HDD 50</v>
      </c>
      <c r="E29" s="80">
        <f t="array" ref="E29">MIN(ABS(F29:AL29))</f>
        <v>0.12587598395425559</v>
      </c>
      <c r="F29" s="25">
        <f t="shared" ref="F29:AL29" si="4">ABS(F9)</f>
        <v>4.4713842710428544</v>
      </c>
      <c r="G29" s="25">
        <f t="shared" si="4"/>
        <v>3.9926643648194133</v>
      </c>
      <c r="H29" s="25">
        <f t="shared" si="4"/>
        <v>3.5274829713234954</v>
      </c>
      <c r="I29" s="25">
        <f t="shared" si="4"/>
        <v>3.0779444790149242</v>
      </c>
      <c r="J29" s="25">
        <f t="shared" si="4"/>
        <v>2.6431387467854801</v>
      </c>
      <c r="K29" s="25">
        <f t="shared" si="4"/>
        <v>2.2202607091958733</v>
      </c>
      <c r="L29" s="25">
        <f t="shared" si="4"/>
        <v>1.8091227149466071</v>
      </c>
      <c r="M29" s="25">
        <f t="shared" si="4"/>
        <v>1.4107951414215947</v>
      </c>
      <c r="N29" s="25">
        <f t="shared" si="4"/>
        <v>1.0221008193099799</v>
      </c>
      <c r="O29" s="25">
        <f t="shared" si="4"/>
        <v>0.63707897719712037</v>
      </c>
      <c r="P29" s="25">
        <f t="shared" si="4"/>
        <v>0.25526613694836442</v>
      </c>
      <c r="Q29" s="25">
        <f t="shared" si="4"/>
        <v>0.12587598395425559</v>
      </c>
      <c r="R29" s="25">
        <f t="shared" si="4"/>
        <v>0.50573722198157611</v>
      </c>
      <c r="S29" s="25">
        <f t="shared" si="4"/>
        <v>0.88368420395286762</v>
      </c>
      <c r="T29" s="25">
        <f t="shared" si="4"/>
        <v>1.2647328198690069</v>
      </c>
      <c r="U29" s="25">
        <f t="shared" si="4"/>
        <v>1.6464067981599371</v>
      </c>
      <c r="V29" s="25">
        <f t="shared" si="4"/>
        <v>2.0367784853279396</v>
      </c>
      <c r="W29" s="25">
        <f t="shared" si="4"/>
        <v>2.4325562340678246</v>
      </c>
      <c r="X29" s="25">
        <f t="shared" si="4"/>
        <v>2.8427229312430811</v>
      </c>
      <c r="Y29" s="25">
        <f t="shared" si="4"/>
        <v>3.2616049562626124</v>
      </c>
      <c r="Z29" s="25">
        <f t="shared" si="4"/>
        <v>3.6909615822975397</v>
      </c>
      <c r="AA29" s="25">
        <f t="shared" si="4"/>
        <v>4.124908367886043</v>
      </c>
      <c r="AB29" s="25">
        <f t="shared" si="4"/>
        <v>4.5719151505824982</v>
      </c>
      <c r="AC29" s="25">
        <f t="shared" si="4"/>
        <v>5.0322699704940241</v>
      </c>
      <c r="AD29" s="25">
        <f t="shared" si="4"/>
        <v>5.5085137682368668</v>
      </c>
      <c r="AE29" s="25">
        <f t="shared" si="4"/>
        <v>6.0089674879984152</v>
      </c>
      <c r="AF29" s="25">
        <f t="shared" si="4"/>
        <v>6.5318956936381696</v>
      </c>
      <c r="AG29" s="25">
        <f t="shared" si="4"/>
        <v>7.0759596387391817</v>
      </c>
      <c r="AH29" s="25">
        <f t="shared" si="4"/>
        <v>7.6399571578633001</v>
      </c>
      <c r="AI29" s="25">
        <f t="shared" si="4"/>
        <v>8.2289769684772338</v>
      </c>
      <c r="AJ29" s="25">
        <f t="shared" si="4"/>
        <v>8.8430645749175554</v>
      </c>
      <c r="AK29" s="25">
        <f t="shared" si="4"/>
        <v>9.4799379364273939</v>
      </c>
      <c r="AL29" s="25">
        <f t="shared" si="4"/>
        <v>10.151215756680038</v>
      </c>
    </row>
    <row r="30" spans="1:38" ht="15" x14ac:dyDescent="0.25">
      <c r="A30" s="35" t="s">
        <v>102</v>
      </c>
      <c r="B30" s="35">
        <v>120</v>
      </c>
      <c r="C30" s="35" t="s">
        <v>104</v>
      </c>
      <c r="D30" s="56" t="str" cm="1">
        <f t="array" ref="D30">INDEX(F$4:AL$4,0,MATCH(MIN(F30:AL30),F30:AL30,0))</f>
        <v>HDD 40</v>
      </c>
      <c r="E30" s="80">
        <f t="array" ref="E30">MIN(ABS(F30:AL30))</f>
        <v>2.1702478353127219E-2</v>
      </c>
      <c r="F30" s="25">
        <f t="shared" ref="F30:AL30" si="5">ABS(F10)</f>
        <v>0.12596562546513024</v>
      </c>
      <c r="G30" s="25">
        <f t="shared" si="5"/>
        <v>2.1702478353127219E-2</v>
      </c>
      <c r="H30" s="25">
        <f t="shared" si="5"/>
        <v>7.9373717007180655E-2</v>
      </c>
      <c r="I30" s="25">
        <f t="shared" si="5"/>
        <v>0.1770008856835239</v>
      </c>
      <c r="J30" s="25">
        <f t="shared" si="5"/>
        <v>0.27417452125647168</v>
      </c>
      <c r="K30" s="25">
        <f t="shared" si="5"/>
        <v>0.37110031714338954</v>
      </c>
      <c r="L30" s="25">
        <f t="shared" si="5"/>
        <v>0.46662264276971621</v>
      </c>
      <c r="M30" s="25">
        <f t="shared" si="5"/>
        <v>0.56088935880776569</v>
      </c>
      <c r="N30" s="25">
        <f t="shared" si="5"/>
        <v>0.65409558593142014</v>
      </c>
      <c r="O30" s="25">
        <f t="shared" si="5"/>
        <v>0.74717775886749704</v>
      </c>
      <c r="P30" s="25">
        <f t="shared" si="5"/>
        <v>0.8410282129191029</v>
      </c>
      <c r="Q30" s="25">
        <f t="shared" si="5"/>
        <v>0.93449498296252953</v>
      </c>
      <c r="R30" s="25">
        <f t="shared" si="5"/>
        <v>1.030313365166061</v>
      </c>
      <c r="S30" s="25">
        <f t="shared" si="5"/>
        <v>1.1259591999775105</v>
      </c>
      <c r="T30" s="25">
        <f t="shared" si="5"/>
        <v>1.2227678884129767</v>
      </c>
      <c r="U30" s="25">
        <f t="shared" si="5"/>
        <v>1.3201105753172171</v>
      </c>
      <c r="V30" s="25">
        <f t="shared" si="5"/>
        <v>1.4206376834896877</v>
      </c>
      <c r="W30" s="25">
        <f t="shared" si="5"/>
        <v>1.5233038569371264</v>
      </c>
      <c r="X30" s="25">
        <f t="shared" si="5"/>
        <v>1.6263816461720295</v>
      </c>
      <c r="Y30" s="25">
        <f t="shared" si="5"/>
        <v>1.734972550236844</v>
      </c>
      <c r="Z30" s="25">
        <f t="shared" si="5"/>
        <v>1.8436398497511353</v>
      </c>
      <c r="AA30" s="25">
        <f t="shared" si="5"/>
        <v>1.9549965124971238</v>
      </c>
      <c r="AB30" s="25">
        <f t="shared" si="5"/>
        <v>2.0684923488642943</v>
      </c>
      <c r="AC30" s="25">
        <f t="shared" si="5"/>
        <v>2.1876538919170829</v>
      </c>
      <c r="AD30" s="25">
        <f t="shared" si="5"/>
        <v>2.3107844041530874</v>
      </c>
      <c r="AE30" s="25">
        <f t="shared" si="5"/>
        <v>2.4386664112411061</v>
      </c>
      <c r="AF30" s="25">
        <f t="shared" si="5"/>
        <v>2.5707099625810765</v>
      </c>
      <c r="AG30" s="25">
        <f t="shared" si="5"/>
        <v>2.7067140423079938</v>
      </c>
      <c r="AH30" s="25">
        <f t="shared" si="5"/>
        <v>2.8502960089337015</v>
      </c>
      <c r="AI30" s="25">
        <f t="shared" si="5"/>
        <v>3.0016414954746229</v>
      </c>
      <c r="AJ30" s="25">
        <f t="shared" si="5"/>
        <v>3.1598155238912509</v>
      </c>
      <c r="AK30" s="25">
        <f t="shared" si="5"/>
        <v>3.3295040859165108</v>
      </c>
      <c r="AL30" s="25">
        <f t="shared" si="5"/>
        <v>3.508470412800166</v>
      </c>
    </row>
    <row r="31" spans="1:38" ht="15" x14ac:dyDescent="0.25">
      <c r="A31" s="35" t="s">
        <v>102</v>
      </c>
      <c r="B31" s="35">
        <v>120</v>
      </c>
      <c r="C31" s="35" t="s">
        <v>105</v>
      </c>
      <c r="D31" s="56" t="str" cm="1">
        <f t="array" ref="D31">INDEX(F$4:AL$4,0,MATCH(MIN(F31:AL31),F31:AL31,0))</f>
        <v>HDD 41</v>
      </c>
      <c r="E31" s="80">
        <f t="array" ref="E31">MIN(ABS(F31:AL31))</f>
        <v>3.568113355189162E-2</v>
      </c>
      <c r="F31" s="25">
        <f t="shared" ref="F31:AL31" si="6">ABS(F11)</f>
        <v>0.36411537577542763</v>
      </c>
      <c r="G31" s="25">
        <f t="shared" si="6"/>
        <v>0.15982130654654902</v>
      </c>
      <c r="H31" s="25">
        <f t="shared" si="6"/>
        <v>3.568113355189162E-2</v>
      </c>
      <c r="I31" s="25">
        <f t="shared" si="6"/>
        <v>0.22174211061249949</v>
      </c>
      <c r="J31" s="25">
        <f t="shared" si="6"/>
        <v>0.39928386685528849</v>
      </c>
      <c r="K31" s="25">
        <f t="shared" si="6"/>
        <v>0.56979302840022772</v>
      </c>
      <c r="L31" s="25">
        <f t="shared" si="6"/>
        <v>0.73402884780811117</v>
      </c>
      <c r="M31" s="25">
        <f t="shared" si="6"/>
        <v>0.89129478593027578</v>
      </c>
      <c r="N31" s="25">
        <f t="shared" si="6"/>
        <v>1.0434631556886842</v>
      </c>
      <c r="O31" s="25">
        <f t="shared" si="6"/>
        <v>1.1934728368444656</v>
      </c>
      <c r="P31" s="25">
        <f t="shared" si="6"/>
        <v>1.3418293580362466</v>
      </c>
      <c r="Q31" s="25">
        <f t="shared" si="6"/>
        <v>1.4898860057563077</v>
      </c>
      <c r="R31" s="25">
        <f t="shared" si="6"/>
        <v>1.6374196402185266</v>
      </c>
      <c r="S31" s="25">
        <f t="shared" si="6"/>
        <v>1.7836675408071265</v>
      </c>
      <c r="T31" s="25">
        <f t="shared" si="6"/>
        <v>1.9315431542634816</v>
      </c>
      <c r="U31" s="25">
        <f t="shared" si="6"/>
        <v>2.0802122532596492</v>
      </c>
      <c r="V31" s="25">
        <f t="shared" si="6"/>
        <v>2.2331237535776047</v>
      </c>
      <c r="W31" s="25">
        <f t="shared" si="6"/>
        <v>2.3891809641925121</v>
      </c>
      <c r="X31" s="25">
        <f t="shared" si="6"/>
        <v>2.5526300036069394</v>
      </c>
      <c r="Y31" s="25">
        <f t="shared" si="6"/>
        <v>2.7207912946521162</v>
      </c>
      <c r="Z31" s="25">
        <f t="shared" si="6"/>
        <v>2.8947038969583279</v>
      </c>
      <c r="AA31" s="25">
        <f t="shared" si="6"/>
        <v>3.070969339968455</v>
      </c>
      <c r="AB31" s="25">
        <f t="shared" si="6"/>
        <v>3.2538920132174862</v>
      </c>
      <c r="AC31" s="25">
        <f t="shared" si="6"/>
        <v>3.4434206248021706</v>
      </c>
      <c r="AD31" s="25">
        <f t="shared" si="6"/>
        <v>3.6405876586815165</v>
      </c>
      <c r="AE31" s="25">
        <f t="shared" si="6"/>
        <v>3.8498261763466974</v>
      </c>
      <c r="AF31" s="25">
        <f t="shared" si="6"/>
        <v>4.0698820006662384</v>
      </c>
      <c r="AG31" s="25">
        <f t="shared" si="6"/>
        <v>4.300452903978627</v>
      </c>
      <c r="AH31" s="25">
        <f t="shared" si="6"/>
        <v>4.5407267460951175</v>
      </c>
      <c r="AI31" s="25">
        <f t="shared" si="6"/>
        <v>4.7934657423406293</v>
      </c>
      <c r="AJ31" s="25">
        <f t="shared" si="6"/>
        <v>5.0582821388803829</v>
      </c>
      <c r="AK31" s="25">
        <f t="shared" si="6"/>
        <v>5.3341976405491724</v>
      </c>
      <c r="AL31" s="25">
        <f t="shared" si="6"/>
        <v>5.626828416331989</v>
      </c>
    </row>
    <row r="32" spans="1:38" ht="15" x14ac:dyDescent="0.25">
      <c r="A32" s="35" t="s">
        <v>102</v>
      </c>
      <c r="B32" s="35" t="s">
        <v>78</v>
      </c>
      <c r="C32" s="35" t="s">
        <v>104</v>
      </c>
      <c r="D32" s="56" t="str" cm="1">
        <f t="array" ref="D32">INDEX(F$4:AL$4,0,MATCH(MIN(F32:AL32),F32:AL32,0))</f>
        <v>HDD 47</v>
      </c>
      <c r="E32" s="80">
        <f t="array" ref="E32">MIN(ABS(F32:AL32))</f>
        <v>0.19112507893423825</v>
      </c>
      <c r="F32" s="25">
        <f t="shared" ref="F32:AL32" si="7">ABS(F12)</f>
        <v>3.0612552571658451</v>
      </c>
      <c r="G32" s="25">
        <f t="shared" si="7"/>
        <v>2.6414454988270304</v>
      </c>
      <c r="H32" s="25">
        <f t="shared" si="7"/>
        <v>2.2298110261026434</v>
      </c>
      <c r="I32" s="25">
        <f t="shared" si="7"/>
        <v>1.8271463372051855</v>
      </c>
      <c r="J32" s="25">
        <f t="shared" si="7"/>
        <v>1.422727074013002</v>
      </c>
      <c r="K32" s="25">
        <f t="shared" si="7"/>
        <v>1.0167648378480969</v>
      </c>
      <c r="L32" s="25">
        <f t="shared" si="7"/>
        <v>0.61168290157635852</v>
      </c>
      <c r="M32" s="25">
        <f t="shared" si="7"/>
        <v>0.20931174249063034</v>
      </c>
      <c r="N32" s="25">
        <f t="shared" si="7"/>
        <v>0.19112507893423825</v>
      </c>
      <c r="O32" s="25">
        <f t="shared" si="7"/>
        <v>0.59225182739641014</v>
      </c>
      <c r="P32" s="25">
        <f t="shared" si="7"/>
        <v>0.99743786486349606</v>
      </c>
      <c r="Q32" s="25">
        <f t="shared" si="7"/>
        <v>1.401732968032892</v>
      </c>
      <c r="R32" s="25">
        <f t="shared" si="7"/>
        <v>1.8154543960722016</v>
      </c>
      <c r="S32" s="25">
        <f t="shared" si="7"/>
        <v>2.229022957346821</v>
      </c>
      <c r="T32" s="25">
        <f t="shared" si="7"/>
        <v>2.6468018806633857</v>
      </c>
      <c r="U32" s="25">
        <f t="shared" si="7"/>
        <v>3.0668831160429271</v>
      </c>
      <c r="V32" s="25">
        <f t="shared" si="7"/>
        <v>3.4983652357449024</v>
      </c>
      <c r="W32" s="25">
        <f t="shared" si="7"/>
        <v>3.9383977896840747</v>
      </c>
      <c r="X32" s="25">
        <f t="shared" si="7"/>
        <v>4.3801388380209367</v>
      </c>
      <c r="Y32" s="25">
        <f t="shared" si="7"/>
        <v>4.8435848807420925</v>
      </c>
      <c r="Z32" s="25">
        <f t="shared" si="7"/>
        <v>5.307666350058863</v>
      </c>
      <c r="AA32" s="25">
        <f t="shared" si="7"/>
        <v>5.7817147526286341</v>
      </c>
      <c r="AB32" s="25">
        <f t="shared" si="7"/>
        <v>6.2644066556799167</v>
      </c>
      <c r="AC32" s="25">
        <f t="shared" si="7"/>
        <v>6.768529604236317</v>
      </c>
      <c r="AD32" s="25">
        <f t="shared" si="7"/>
        <v>7.2879334997519365</v>
      </c>
      <c r="AE32" s="25">
        <f t="shared" si="7"/>
        <v>7.8252465339012218</v>
      </c>
      <c r="AF32" s="25">
        <f t="shared" si="7"/>
        <v>8.3778629043763857</v>
      </c>
      <c r="AG32" s="25">
        <f t="shared" si="7"/>
        <v>8.9456499138528756</v>
      </c>
      <c r="AH32" s="25">
        <f t="shared" si="7"/>
        <v>9.5412063544407495</v>
      </c>
      <c r="AI32" s="25">
        <f t="shared" si="7"/>
        <v>10.16601090917661</v>
      </c>
      <c r="AJ32" s="25">
        <f t="shared" si="7"/>
        <v>10.8161237977178</v>
      </c>
      <c r="AK32" s="25">
        <f t="shared" si="7"/>
        <v>11.509223805483931</v>
      </c>
      <c r="AL32" s="25">
        <f t="shared" si="7"/>
        <v>12.237283928948131</v>
      </c>
    </row>
    <row r="33" spans="1:38" ht="15" x14ac:dyDescent="0.25">
      <c r="A33" s="35" t="s">
        <v>102</v>
      </c>
      <c r="B33" s="35" t="s">
        <v>78</v>
      </c>
      <c r="C33" s="35" t="s">
        <v>105</v>
      </c>
      <c r="D33" s="56" t="str" cm="1">
        <f t="array" ref="D33">INDEX(F$4:AL$4,0,MATCH(MIN(F33:AL33),F33:AL33,0))</f>
        <v>HDD 47</v>
      </c>
      <c r="E33" s="80">
        <f t="array" ref="E33">MIN(ABS(F33:AL33))</f>
        <v>2.1362336378704327E-2</v>
      </c>
      <c r="F33" s="25">
        <f t="shared" ref="F33:AL33" si="8">ABS(F13)</f>
        <v>4.8354996468182811</v>
      </c>
      <c r="G33" s="25">
        <f t="shared" si="8"/>
        <v>4.1524856713659624</v>
      </c>
      <c r="H33" s="25">
        <f t="shared" si="8"/>
        <v>3.4918018377716002</v>
      </c>
      <c r="I33" s="25">
        <f t="shared" si="8"/>
        <v>2.8562023684024282</v>
      </c>
      <c r="J33" s="25">
        <f t="shared" si="8"/>
        <v>2.2438548799301898</v>
      </c>
      <c r="K33" s="25">
        <f t="shared" si="8"/>
        <v>1.65046768079565</v>
      </c>
      <c r="L33" s="25">
        <f t="shared" si="8"/>
        <v>1.0750938671384986</v>
      </c>
      <c r="M33" s="25">
        <f t="shared" si="8"/>
        <v>0.51950035549131357</v>
      </c>
      <c r="N33" s="25">
        <f t="shared" si="8"/>
        <v>2.1362336378704327E-2</v>
      </c>
      <c r="O33" s="25">
        <f t="shared" si="8"/>
        <v>0.55639385964734345</v>
      </c>
      <c r="P33" s="25">
        <f t="shared" si="8"/>
        <v>1.0865632210878786</v>
      </c>
      <c r="Q33" s="25">
        <f t="shared" si="8"/>
        <v>1.6157619897105597</v>
      </c>
      <c r="R33" s="25">
        <f t="shared" si="8"/>
        <v>2.1431568622001009</v>
      </c>
      <c r="S33" s="25">
        <f t="shared" si="8"/>
        <v>2.6673517447599941</v>
      </c>
      <c r="T33" s="25">
        <f t="shared" si="8"/>
        <v>3.1962759741324831</v>
      </c>
      <c r="U33" s="25">
        <f t="shared" si="8"/>
        <v>3.7266190514195756</v>
      </c>
      <c r="V33" s="25">
        <f t="shared" si="8"/>
        <v>4.2699022389055443</v>
      </c>
      <c r="W33" s="25">
        <f t="shared" si="8"/>
        <v>4.8217371982603332</v>
      </c>
      <c r="X33" s="25">
        <f t="shared" si="8"/>
        <v>5.3953529348500098</v>
      </c>
      <c r="Y33" s="25">
        <f t="shared" si="8"/>
        <v>5.9823962509147215</v>
      </c>
      <c r="Z33" s="25">
        <f t="shared" si="8"/>
        <v>6.5856654792558729</v>
      </c>
      <c r="AA33" s="25">
        <f t="shared" si="8"/>
        <v>7.1958777078544998</v>
      </c>
      <c r="AB33" s="25">
        <f t="shared" si="8"/>
        <v>7.8258071637999862</v>
      </c>
      <c r="AC33" s="25">
        <f t="shared" si="8"/>
        <v>8.4756905952962001</v>
      </c>
      <c r="AD33" s="25">
        <f t="shared" si="8"/>
        <v>9.149101426918385</v>
      </c>
      <c r="AE33" s="25">
        <f t="shared" si="8"/>
        <v>9.8587936643451215</v>
      </c>
      <c r="AF33" s="25">
        <f t="shared" si="8"/>
        <v>10.60177769430441</v>
      </c>
      <c r="AG33" s="25">
        <f t="shared" si="8"/>
        <v>11.376412542717809</v>
      </c>
      <c r="AH33" s="25">
        <f t="shared" si="8"/>
        <v>12.180683903958418</v>
      </c>
      <c r="AI33" s="25">
        <f t="shared" si="8"/>
        <v>13.02244271081787</v>
      </c>
      <c r="AJ33" s="25">
        <f t="shared" si="8"/>
        <v>13.901346713797935</v>
      </c>
      <c r="AK33" s="25">
        <f t="shared" si="8"/>
        <v>14.814135576976568</v>
      </c>
      <c r="AL33" s="25">
        <f t="shared" si="8"/>
        <v>15.778044173012027</v>
      </c>
    </row>
    <row r="34" spans="1:38" ht="15" x14ac:dyDescent="0.25">
      <c r="A34" s="57" t="s">
        <v>102</v>
      </c>
      <c r="B34" s="57">
        <v>118</v>
      </c>
      <c r="C34" s="57" t="s">
        <v>106</v>
      </c>
      <c r="D34" s="56" t="str" cm="1">
        <f t="array" ref="D34">INDEX(F$4:AL$4,0,MATCH(MIN(F34:AL34),F34:AL34,0))</f>
        <v>HDD 53</v>
      </c>
      <c r="E34" s="80">
        <f t="array" ref="E34">MIN(ABS(F34:AL34))</f>
        <v>0.1015620745704382</v>
      </c>
      <c r="F34" s="25">
        <f t="shared" ref="F34:AL34" si="9">ABS(F14)</f>
        <v>5.4990021386626227</v>
      </c>
      <c r="G34" s="25">
        <f t="shared" si="9"/>
        <v>5.0602912508530782</v>
      </c>
      <c r="H34" s="25">
        <f t="shared" si="9"/>
        <v>4.6138566043338622</v>
      </c>
      <c r="I34" s="25">
        <f t="shared" si="9"/>
        <v>4.1672591082306534</v>
      </c>
      <c r="J34" s="25">
        <f t="shared" si="9"/>
        <v>3.7243322398167136</v>
      </c>
      <c r="K34" s="25">
        <f t="shared" si="9"/>
        <v>3.2891885570197879</v>
      </c>
      <c r="L34" s="25">
        <f t="shared" si="9"/>
        <v>2.8668585777542654</v>
      </c>
      <c r="M34" s="25">
        <f t="shared" si="9"/>
        <v>2.463402356593476</v>
      </c>
      <c r="N34" s="25">
        <f t="shared" si="9"/>
        <v>2.0709417516232245</v>
      </c>
      <c r="O34" s="25">
        <f t="shared" si="9"/>
        <v>1.6940627598470499</v>
      </c>
      <c r="P34" s="25">
        <f t="shared" si="9"/>
        <v>1.3208555913292379</v>
      </c>
      <c r="Q34" s="25">
        <f t="shared" si="9"/>
        <v>0.96406436231945669</v>
      </c>
      <c r="R34" s="25">
        <f t="shared" si="9"/>
        <v>0.60758271251473772</v>
      </c>
      <c r="S34" s="25">
        <f t="shared" si="9"/>
        <v>0.25245313958626703</v>
      </c>
      <c r="T34" s="25">
        <f t="shared" si="9"/>
        <v>0.1015620745704382</v>
      </c>
      <c r="U34" s="25">
        <f t="shared" si="9"/>
        <v>0.46648849377555734</v>
      </c>
      <c r="V34" s="25">
        <f t="shared" si="9"/>
        <v>0.8384083895319403</v>
      </c>
      <c r="W34" s="25">
        <f t="shared" si="9"/>
        <v>1.2125987815905095</v>
      </c>
      <c r="X34" s="25">
        <f t="shared" si="9"/>
        <v>1.5964823623256557</v>
      </c>
      <c r="Y34" s="25">
        <f t="shared" si="9"/>
        <v>1.9932998683407117</v>
      </c>
      <c r="Z34" s="25">
        <f t="shared" si="9"/>
        <v>2.4169767285937773</v>
      </c>
      <c r="AA34" s="25">
        <f t="shared" si="9"/>
        <v>2.8567590291078986</v>
      </c>
      <c r="AB34" s="25">
        <f t="shared" si="9"/>
        <v>3.3093371253659765</v>
      </c>
      <c r="AC34" s="25">
        <f t="shared" si="9"/>
        <v>3.7653397256993948</v>
      </c>
      <c r="AD34" s="25">
        <f t="shared" si="9"/>
        <v>4.2327613146334127</v>
      </c>
      <c r="AE34" s="25">
        <f t="shared" si="9"/>
        <v>4.7067688436899218</v>
      </c>
      <c r="AF34" s="25">
        <f t="shared" si="9"/>
        <v>5.1907904255343968</v>
      </c>
      <c r="AG34" s="25">
        <f t="shared" si="9"/>
        <v>5.6854442718703648</v>
      </c>
      <c r="AH34" s="25">
        <f t="shared" si="9"/>
        <v>6.2008557107115454</v>
      </c>
      <c r="AI34" s="25">
        <f t="shared" si="9"/>
        <v>6.7294020660032015</v>
      </c>
      <c r="AJ34" s="25">
        <f t="shared" si="9"/>
        <v>7.2715584024306796</v>
      </c>
      <c r="AK34" s="25">
        <f t="shared" si="9"/>
        <v>7.8258323621961257</v>
      </c>
      <c r="AL34" s="25">
        <f t="shared" si="9"/>
        <v>8.3921854598062726</v>
      </c>
    </row>
    <row r="35" spans="1:38" ht="15" x14ac:dyDescent="0.25">
      <c r="A35" s="57" t="s">
        <v>102</v>
      </c>
      <c r="B35" s="57">
        <v>120</v>
      </c>
      <c r="C35" s="57" t="s">
        <v>106</v>
      </c>
      <c r="D35" s="56" t="str" cm="1">
        <f t="array" ref="D35">INDEX(F$4:AL$4,0,MATCH(MIN(F35:AL35),F35:AL35,0))</f>
        <v>HDD 55</v>
      </c>
      <c r="E35" s="80">
        <f t="array" ref="E35">MIN(ABS(F35:AL35))</f>
        <v>3.3915431304555987E-2</v>
      </c>
      <c r="F35" s="25">
        <f t="shared" ref="F35:AL35" si="10">ABS(F15)</f>
        <v>3.6447243259698086</v>
      </c>
      <c r="G35" s="25">
        <f t="shared" si="10"/>
        <v>3.4001469124896651</v>
      </c>
      <c r="H35" s="25">
        <f t="shared" si="10"/>
        <v>3.1510502190291891</v>
      </c>
      <c r="I35" s="25">
        <f t="shared" si="10"/>
        <v>2.9024105417978978</v>
      </c>
      <c r="J35" s="25">
        <f t="shared" si="10"/>
        <v>2.6520479150936001</v>
      </c>
      <c r="K35" s="25">
        <f t="shared" si="10"/>
        <v>2.4035750008395405</v>
      </c>
      <c r="L35" s="25">
        <f t="shared" si="10"/>
        <v>2.1615767048419765</v>
      </c>
      <c r="M35" s="25">
        <f t="shared" si="10"/>
        <v>1.9295203482584258</v>
      </c>
      <c r="N35" s="25">
        <f t="shared" si="10"/>
        <v>1.7040111078266191</v>
      </c>
      <c r="O35" s="25">
        <f t="shared" si="10"/>
        <v>1.4870085839142027</v>
      </c>
      <c r="P35" s="25">
        <f t="shared" si="10"/>
        <v>1.2723023209965438</v>
      </c>
      <c r="Q35" s="25">
        <f t="shared" si="10"/>
        <v>1.0666685222532601</v>
      </c>
      <c r="R35" s="25">
        <f t="shared" si="10"/>
        <v>0.86190659402965153</v>
      </c>
      <c r="S35" s="25">
        <f t="shared" si="10"/>
        <v>0.65757950376079766</v>
      </c>
      <c r="T35" s="25">
        <f t="shared" si="10"/>
        <v>0.45506043708789168</v>
      </c>
      <c r="U35" s="25">
        <f t="shared" si="10"/>
        <v>0.24657511068731441</v>
      </c>
      <c r="V35" s="25">
        <f t="shared" si="10"/>
        <v>3.3915431304555987E-2</v>
      </c>
      <c r="W35" s="25">
        <f t="shared" si="10"/>
        <v>0.18090493861350954</v>
      </c>
      <c r="X35" s="25">
        <f t="shared" si="10"/>
        <v>0.39972458146289647</v>
      </c>
      <c r="Y35" s="25">
        <f t="shared" si="10"/>
        <v>0.62695010096522985</v>
      </c>
      <c r="Z35" s="25">
        <f t="shared" si="10"/>
        <v>0.86798929798991686</v>
      </c>
      <c r="AA35" s="25">
        <f t="shared" si="10"/>
        <v>1.1174990824363435</v>
      </c>
      <c r="AB35" s="25">
        <f t="shared" si="10"/>
        <v>1.3740262553498708</v>
      </c>
      <c r="AC35" s="25">
        <f t="shared" si="10"/>
        <v>1.6317144189064479</v>
      </c>
      <c r="AD35" s="25">
        <f t="shared" si="10"/>
        <v>1.895481492884147</v>
      </c>
      <c r="AE35" s="25">
        <f t="shared" si="10"/>
        <v>2.1625673786487063</v>
      </c>
      <c r="AF35" s="25">
        <f t="shared" si="10"/>
        <v>2.4352193811441563</v>
      </c>
      <c r="AG35" s="25">
        <f t="shared" si="10"/>
        <v>2.713835387197113</v>
      </c>
      <c r="AH35" s="25">
        <f t="shared" si="10"/>
        <v>3.0035362296498587</v>
      </c>
      <c r="AI35" s="25">
        <f t="shared" si="10"/>
        <v>3.300650620786536</v>
      </c>
      <c r="AJ35" s="25">
        <f t="shared" si="10"/>
        <v>3.6047955030501573</v>
      </c>
      <c r="AK35" s="25">
        <f t="shared" si="10"/>
        <v>3.9157886946934717</v>
      </c>
      <c r="AL35" s="25">
        <f t="shared" si="10"/>
        <v>4.2331060618403118</v>
      </c>
    </row>
    <row r="36" spans="1:38" ht="15" x14ac:dyDescent="0.25">
      <c r="A36" s="59" t="s">
        <v>102</v>
      </c>
      <c r="B36" s="59" t="s">
        <v>78</v>
      </c>
      <c r="C36" s="59" t="s">
        <v>106</v>
      </c>
      <c r="D36" s="56" t="str" cm="1">
        <f t="array" ref="D36">INDEX(F$4:AL$4,0,MATCH(MIN(F36:AL36),F36:AL36,0))</f>
        <v>HDD 54</v>
      </c>
      <c r="E36" s="80">
        <f t="array" ref="E36">MIN(ABS(F36:AL36))</f>
        <v>0.21991338308824737</v>
      </c>
      <c r="F36" s="25">
        <f t="shared" ref="F36:AL36" si="11">ABS(F16)</f>
        <v>9.1437264646324294</v>
      </c>
      <c r="G36" s="25">
        <f t="shared" si="11"/>
        <v>8.4604381633427472</v>
      </c>
      <c r="H36" s="25">
        <f t="shared" si="11"/>
        <v>7.7649068233630452</v>
      </c>
      <c r="I36" s="25">
        <f t="shared" si="11"/>
        <v>7.0696696500285388</v>
      </c>
      <c r="J36" s="25">
        <f t="shared" si="11"/>
        <v>6.3763801549103061</v>
      </c>
      <c r="K36" s="25">
        <f t="shared" si="11"/>
        <v>5.6927635578593261</v>
      </c>
      <c r="L36" s="25">
        <f t="shared" si="11"/>
        <v>5.0284352825962415</v>
      </c>
      <c r="M36" s="25">
        <f t="shared" si="11"/>
        <v>4.3929227048519</v>
      </c>
      <c r="N36" s="25">
        <f t="shared" si="11"/>
        <v>3.7749528594498383</v>
      </c>
      <c r="O36" s="25">
        <f t="shared" si="11"/>
        <v>3.1810713437612463</v>
      </c>
      <c r="P36" s="25">
        <f t="shared" si="11"/>
        <v>2.5931579123257826</v>
      </c>
      <c r="Q36" s="25">
        <f t="shared" si="11"/>
        <v>2.0307328845726982</v>
      </c>
      <c r="R36" s="25">
        <f t="shared" si="11"/>
        <v>1.4694893065443821</v>
      </c>
      <c r="S36" s="25">
        <f t="shared" si="11"/>
        <v>0.91003264334706557</v>
      </c>
      <c r="T36" s="25">
        <f t="shared" si="11"/>
        <v>0.35349836251744726</v>
      </c>
      <c r="U36" s="25">
        <f t="shared" si="11"/>
        <v>0.21991338308824737</v>
      </c>
      <c r="V36" s="25">
        <f t="shared" si="11"/>
        <v>0.80449295822738165</v>
      </c>
      <c r="W36" s="25">
        <f t="shared" si="11"/>
        <v>1.393503720204027</v>
      </c>
      <c r="X36" s="25">
        <f t="shared" si="11"/>
        <v>1.9962069437885575</v>
      </c>
      <c r="Y36" s="25">
        <f t="shared" si="11"/>
        <v>2.6202499693059522</v>
      </c>
      <c r="Z36" s="25">
        <f t="shared" si="11"/>
        <v>3.284966026583696</v>
      </c>
      <c r="AA36" s="25">
        <f t="shared" si="11"/>
        <v>3.9742581115442555</v>
      </c>
      <c r="AB36" s="25">
        <f t="shared" si="11"/>
        <v>4.683363380715857</v>
      </c>
      <c r="AC36" s="25">
        <f t="shared" si="11"/>
        <v>5.3970541446058569</v>
      </c>
      <c r="AD36" s="25">
        <f t="shared" si="11"/>
        <v>6.1282428075175588</v>
      </c>
      <c r="AE36" s="25">
        <f t="shared" si="11"/>
        <v>6.8693362223386281</v>
      </c>
      <c r="AF36" s="25">
        <f t="shared" si="11"/>
        <v>7.6260098066785424</v>
      </c>
      <c r="AG36" s="25">
        <f t="shared" si="11"/>
        <v>8.3992796590674459</v>
      </c>
      <c r="AH36" s="25">
        <f t="shared" si="11"/>
        <v>9.2043919403614218</v>
      </c>
      <c r="AI36" s="25">
        <f t="shared" si="11"/>
        <v>10.03005268678973</v>
      </c>
      <c r="AJ36" s="25">
        <f t="shared" si="11"/>
        <v>10.876353905480833</v>
      </c>
      <c r="AK36" s="25">
        <f t="shared" si="11"/>
        <v>11.741621056889588</v>
      </c>
      <c r="AL36" s="25">
        <f t="shared" si="11"/>
        <v>12.62529152164657</v>
      </c>
    </row>
    <row r="37" spans="1:38" ht="15" x14ac:dyDescent="0.25">
      <c r="A37" s="57" t="s">
        <v>102</v>
      </c>
      <c r="B37" s="57">
        <v>118</v>
      </c>
      <c r="C37" s="57" t="s">
        <v>107</v>
      </c>
      <c r="D37" s="56" t="str" cm="1">
        <f t="array" ref="D37">INDEX(F$4:AL$4,0,MATCH(MIN(F37:AL37),F37:AL37,0))</f>
        <v>HDD 49</v>
      </c>
      <c r="E37" s="80">
        <f t="array" ref="E37">MIN(ABS(F37:AL37))</f>
        <v>2.8718310564427085E-2</v>
      </c>
      <c r="F37" s="25">
        <f t="shared" ref="F37:AL37" si="12">ABS(F17)</f>
        <v>2.1149982039502255</v>
      </c>
      <c r="G37" s="25">
        <f t="shared" si="12"/>
        <v>1.8971247899998085</v>
      </c>
      <c r="H37" s="25">
        <f t="shared" si="12"/>
        <v>1.6743003766136555</v>
      </c>
      <c r="I37" s="25">
        <f t="shared" si="12"/>
        <v>1.4610748427146989</v>
      </c>
      <c r="J37" s="25">
        <f t="shared" si="12"/>
        <v>1.2423190037811231</v>
      </c>
      <c r="K37" s="25">
        <f t="shared" si="12"/>
        <v>1.0219575720471479</v>
      </c>
      <c r="L37" s="25">
        <f t="shared" si="12"/>
        <v>0.80522286781175012</v>
      </c>
      <c r="M37" s="25">
        <f t="shared" si="12"/>
        <v>0.60487483766251771</v>
      </c>
      <c r="N37" s="25">
        <f t="shared" si="12"/>
        <v>0.40611299526903455</v>
      </c>
      <c r="O37" s="25">
        <f t="shared" si="12"/>
        <v>0.21717353503908932</v>
      </c>
      <c r="P37" s="25">
        <f t="shared" si="12"/>
        <v>2.8718310564427085E-2</v>
      </c>
      <c r="Q37" s="25">
        <f t="shared" si="12"/>
        <v>0.15358767542260932</v>
      </c>
      <c r="R37" s="25">
        <f t="shared" si="12"/>
        <v>0.33895470896617841</v>
      </c>
      <c r="S37" s="25">
        <f t="shared" si="12"/>
        <v>0.5353018547927082</v>
      </c>
      <c r="T37" s="25">
        <f t="shared" si="12"/>
        <v>0.73471339350316267</v>
      </c>
      <c r="U37" s="25">
        <f t="shared" si="12"/>
        <v>0.95090818484719453</v>
      </c>
      <c r="V37" s="25">
        <f t="shared" si="12"/>
        <v>1.1788601927981315</v>
      </c>
      <c r="W37" s="25">
        <f t="shared" si="12"/>
        <v>1.411684771927054</v>
      </c>
      <c r="X37" s="25">
        <f t="shared" si="12"/>
        <v>1.6522380285379388</v>
      </c>
      <c r="Y37" s="25">
        <f t="shared" si="12"/>
        <v>1.9090207649450566</v>
      </c>
      <c r="Z37" s="25">
        <f t="shared" si="12"/>
        <v>2.1893581717962958</v>
      </c>
      <c r="AA37" s="25">
        <f t="shared" si="12"/>
        <v>2.489160840012631</v>
      </c>
      <c r="AB37" s="25">
        <f t="shared" si="12"/>
        <v>2.8019374294683947</v>
      </c>
      <c r="AC37" s="25">
        <f t="shared" si="12"/>
        <v>3.1147300073091939</v>
      </c>
      <c r="AD37" s="25">
        <f t="shared" si="12"/>
        <v>3.4398151712073206</v>
      </c>
      <c r="AE37" s="25">
        <f t="shared" si="12"/>
        <v>3.7725429439142131</v>
      </c>
      <c r="AF37" s="25">
        <f t="shared" si="12"/>
        <v>4.1165733371400703</v>
      </c>
      <c r="AG37" s="25">
        <f t="shared" si="12"/>
        <v>4.4723908731821611</v>
      </c>
      <c r="AH37" s="25">
        <f t="shared" si="12"/>
        <v>4.849589409077983</v>
      </c>
      <c r="AI37" s="25">
        <f t="shared" si="12"/>
        <v>5.241322176583366</v>
      </c>
      <c r="AJ37" s="25">
        <f t="shared" si="12"/>
        <v>5.6463618774974096</v>
      </c>
      <c r="AK37" s="25">
        <f t="shared" si="12"/>
        <v>6.064447454335375</v>
      </c>
      <c r="AL37" s="25">
        <f t="shared" si="12"/>
        <v>6.4943303059949793</v>
      </c>
    </row>
    <row r="38" spans="1:38" ht="15" x14ac:dyDescent="0.25">
      <c r="A38" s="57" t="s">
        <v>102</v>
      </c>
      <c r="B38" s="57">
        <v>118</v>
      </c>
      <c r="C38" s="57" t="s">
        <v>108</v>
      </c>
      <c r="D38" s="56" t="str" cm="1">
        <f t="array" ref="D38">INDEX(F$4:AL$4,0,MATCH(MIN(F38:AL38),F38:AL38,0))</f>
        <v>HDD 57</v>
      </c>
      <c r="E38" s="80">
        <f t="array" ref="E38">MIN(ABS(F38:AL38))</f>
        <v>0.10139739837574169</v>
      </c>
      <c r="F38" s="25">
        <f t="shared" ref="F38:AL38" si="13">ABS(F18)</f>
        <v>9.8345607472636818</v>
      </c>
      <c r="G38" s="25">
        <f t="shared" si="13"/>
        <v>9.3425702065035736</v>
      </c>
      <c r="H38" s="25">
        <f t="shared" si="13"/>
        <v>8.8318916263412106</v>
      </c>
      <c r="I38" s="25">
        <f t="shared" si="13"/>
        <v>8.2993653582621416</v>
      </c>
      <c r="J38" s="25">
        <f t="shared" si="13"/>
        <v>7.759450272903524</v>
      </c>
      <c r="K38" s="25">
        <f t="shared" si="13"/>
        <v>7.2171020220088877</v>
      </c>
      <c r="L38" s="25">
        <f t="shared" si="13"/>
        <v>6.6763968156550773</v>
      </c>
      <c r="M38" s="25">
        <f t="shared" si="13"/>
        <v>6.1368481321782387</v>
      </c>
      <c r="N38" s="25">
        <f t="shared" si="13"/>
        <v>5.5984680391486741</v>
      </c>
      <c r="O38" s="25">
        <f t="shared" si="13"/>
        <v>5.0590780617226301</v>
      </c>
      <c r="P38" s="25">
        <f t="shared" si="13"/>
        <v>4.507358767609027</v>
      </c>
      <c r="Q38" s="25">
        <f t="shared" si="13"/>
        <v>3.9623305790765819</v>
      </c>
      <c r="R38" s="25">
        <f t="shared" si="13"/>
        <v>3.4029574225050752</v>
      </c>
      <c r="S38" s="25">
        <f t="shared" si="13"/>
        <v>2.8472488023813316</v>
      </c>
      <c r="T38" s="25">
        <f t="shared" si="13"/>
        <v>2.282387368536229</v>
      </c>
      <c r="U38" s="25">
        <f t="shared" si="13"/>
        <v>1.7048890575045927</v>
      </c>
      <c r="V38" s="25">
        <f t="shared" si="13"/>
        <v>1.1180090666088134</v>
      </c>
      <c r="W38" s="25">
        <f t="shared" si="13"/>
        <v>0.52166194281569034</v>
      </c>
      <c r="X38" s="25">
        <f t="shared" si="13"/>
        <v>0.10139739837574169</v>
      </c>
      <c r="Y38" s="25">
        <f t="shared" si="13"/>
        <v>0.73502873390776458</v>
      </c>
      <c r="Z38" s="25">
        <f t="shared" si="13"/>
        <v>1.4048293117986237</v>
      </c>
      <c r="AA38" s="25">
        <f t="shared" si="13"/>
        <v>2.0801000633278264</v>
      </c>
      <c r="AB38" s="25">
        <f t="shared" si="13"/>
        <v>2.7665704589691877</v>
      </c>
      <c r="AC38" s="25">
        <f t="shared" si="13"/>
        <v>3.4732293519130124</v>
      </c>
      <c r="AD38" s="25">
        <f t="shared" si="13"/>
        <v>4.1862916992862687</v>
      </c>
      <c r="AE38" s="25">
        <f t="shared" si="13"/>
        <v>4.9016660355953618</v>
      </c>
      <c r="AF38" s="25">
        <f t="shared" si="13"/>
        <v>5.6157639240526862</v>
      </c>
      <c r="AG38" s="25">
        <f t="shared" si="13"/>
        <v>6.3297788140515472</v>
      </c>
      <c r="AH38" s="25">
        <f t="shared" si="13"/>
        <v>7.0450887447707018</v>
      </c>
      <c r="AI38" s="25">
        <f t="shared" si="13"/>
        <v>7.7575515133395783</v>
      </c>
      <c r="AJ38" s="25">
        <f t="shared" si="13"/>
        <v>8.4727943377026484</v>
      </c>
      <c r="AK38" s="25">
        <f t="shared" si="13"/>
        <v>9.1849679685516499</v>
      </c>
      <c r="AL38" s="25">
        <f t="shared" si="13"/>
        <v>9.9001409867342787</v>
      </c>
    </row>
    <row r="39" spans="1:38" ht="15" x14ac:dyDescent="0.25">
      <c r="A39" s="57" t="s">
        <v>102</v>
      </c>
      <c r="B39" s="57">
        <v>120</v>
      </c>
      <c r="C39" s="57" t="s">
        <v>107</v>
      </c>
      <c r="D39" s="56" t="str" cm="1">
        <f t="array" ref="D39">INDEX(F$4:AL$4,0,MATCH(MIN(F39:AL39),F39:AL39,0))</f>
        <v>HDD 57</v>
      </c>
      <c r="E39" s="80">
        <f t="array" ref="E39">MIN(ABS(F39:AL39))</f>
        <v>3.3911671612693262E-2</v>
      </c>
      <c r="F39" s="25">
        <f t="shared" ref="F39:AL39" si="14">ABS(F19)</f>
        <v>2.7989587262154538</v>
      </c>
      <c r="G39" s="25">
        <f t="shared" si="14"/>
        <v>2.6480334587685288</v>
      </c>
      <c r="H39" s="25">
        <f t="shared" si="14"/>
        <v>2.4905345804489296</v>
      </c>
      <c r="I39" s="25">
        <f t="shared" si="14"/>
        <v>2.3365131096505225</v>
      </c>
      <c r="J39" s="25">
        <f t="shared" si="14"/>
        <v>2.1753230032577666</v>
      </c>
      <c r="K39" s="25">
        <f t="shared" si="14"/>
        <v>2.0099217385908918</v>
      </c>
      <c r="L39" s="25">
        <f t="shared" si="14"/>
        <v>1.8465779456999192</v>
      </c>
      <c r="M39" s="25">
        <f t="shared" si="14"/>
        <v>1.6924750479704849</v>
      </c>
      <c r="N39" s="25">
        <f t="shared" si="14"/>
        <v>1.540449259473756</v>
      </c>
      <c r="O39" s="25">
        <f t="shared" si="14"/>
        <v>1.3947964231256003</v>
      </c>
      <c r="P39" s="25">
        <f t="shared" si="14"/>
        <v>1.2507153790528749</v>
      </c>
      <c r="Q39" s="25">
        <f t="shared" si="14"/>
        <v>1.1108349711303047</v>
      </c>
      <c r="R39" s="25">
        <f t="shared" si="14"/>
        <v>0.97038225108376208</v>
      </c>
      <c r="S39" s="25">
        <f t="shared" si="14"/>
        <v>0.82531471984075422</v>
      </c>
      <c r="T39" s="25">
        <f t="shared" si="14"/>
        <v>0.68028395313006618</v>
      </c>
      <c r="U39" s="25">
        <f t="shared" si="14"/>
        <v>0.52686837666735675</v>
      </c>
      <c r="V39" s="25">
        <f t="shared" si="14"/>
        <v>0.36565489663534567</v>
      </c>
      <c r="W39" s="25">
        <f t="shared" si="14"/>
        <v>0.20189852359300797</v>
      </c>
      <c r="X39" s="25">
        <f t="shared" si="14"/>
        <v>3.3911671612693262E-2</v>
      </c>
      <c r="Y39" s="25">
        <f t="shared" si="14"/>
        <v>0.14351924830838492</v>
      </c>
      <c r="Z39" s="25">
        <f t="shared" si="14"/>
        <v>0.33450870434396762</v>
      </c>
      <c r="AA39" s="25">
        <f t="shared" si="14"/>
        <v>0.53627250747779698</v>
      </c>
      <c r="AB39" s="25">
        <f t="shared" si="14"/>
        <v>0.74513628757336914</v>
      </c>
      <c r="AC39" s="25">
        <f t="shared" si="14"/>
        <v>0.95353260528203077</v>
      </c>
      <c r="AD39" s="25">
        <f t="shared" si="14"/>
        <v>1.1683272740634134</v>
      </c>
      <c r="AE39" s="25">
        <f t="shared" si="14"/>
        <v>1.3871504805636041</v>
      </c>
      <c r="AF39" s="25">
        <f t="shared" si="14"/>
        <v>1.6119464399968289</v>
      </c>
      <c r="AG39" s="25">
        <f t="shared" si="14"/>
        <v>1.8435938492024517</v>
      </c>
      <c r="AH39" s="25">
        <f t="shared" si="14"/>
        <v>2.0868009233272984</v>
      </c>
      <c r="AI39" s="25">
        <f t="shared" si="14"/>
        <v>2.3383689158762584</v>
      </c>
      <c r="AJ39" s="25">
        <f t="shared" si="14"/>
        <v>2.5970360205310214</v>
      </c>
      <c r="AK39" s="25">
        <f t="shared" si="14"/>
        <v>2.8630750868149617</v>
      </c>
      <c r="AL39" s="25">
        <f t="shared" si="14"/>
        <v>3.1357864276963179</v>
      </c>
    </row>
    <row r="40" spans="1:38" ht="15" x14ac:dyDescent="0.25">
      <c r="A40" s="57" t="s">
        <v>102</v>
      </c>
      <c r="B40" s="57">
        <v>120</v>
      </c>
      <c r="C40" s="57" t="s">
        <v>108</v>
      </c>
      <c r="D40" s="56" t="str" cm="1">
        <f t="array" ref="D40">INDEX(F$4:AL$4,0,MATCH(MIN(F40:AL40),F40:AL40,0))</f>
        <v>HDD 53</v>
      </c>
      <c r="E40" s="80">
        <f t="array" ref="E40">MIN(ABS(F40:AL40))</f>
        <v>7.4671996926794826E-2</v>
      </c>
      <c r="F40" s="25">
        <f t="shared" ref="F40:AL40" si="15">ABS(F20)</f>
        <v>4.7440190673851701</v>
      </c>
      <c r="G40" s="25">
        <f t="shared" si="15"/>
        <v>4.4305897789948876</v>
      </c>
      <c r="H40" s="25">
        <f t="shared" si="15"/>
        <v>4.1082591653250908</v>
      </c>
      <c r="I40" s="25">
        <f t="shared" si="15"/>
        <v>3.774054715810176</v>
      </c>
      <c r="J40" s="25">
        <f t="shared" si="15"/>
        <v>3.433564812383632</v>
      </c>
      <c r="K40" s="25">
        <f t="shared" si="15"/>
        <v>3.0916199922160486</v>
      </c>
      <c r="L40" s="25">
        <f t="shared" si="15"/>
        <v>2.7503765162549749</v>
      </c>
      <c r="M40" s="25">
        <f t="shared" si="15"/>
        <v>2.4073476721138665</v>
      </c>
      <c r="N40" s="25">
        <f t="shared" si="15"/>
        <v>2.0650137298805422</v>
      </c>
      <c r="O40" s="25">
        <f t="shared" si="15"/>
        <v>1.7209963890838331</v>
      </c>
      <c r="P40" s="25">
        <f t="shared" si="15"/>
        <v>1.3661200690858193</v>
      </c>
      <c r="Q40" s="25">
        <f t="shared" si="15"/>
        <v>1.0156672400844879</v>
      </c>
      <c r="R40" s="25">
        <f t="shared" si="15"/>
        <v>0.65456573703001464</v>
      </c>
      <c r="S40" s="25">
        <f t="shared" si="15"/>
        <v>0.29320770361849657</v>
      </c>
      <c r="T40" s="25">
        <f t="shared" si="15"/>
        <v>7.4671996926794826E-2</v>
      </c>
      <c r="U40" s="25">
        <f t="shared" si="15"/>
        <v>0.45254314628327563</v>
      </c>
      <c r="V40" s="25">
        <f t="shared" si="15"/>
        <v>0.83401567299766555</v>
      </c>
      <c r="W40" s="25">
        <f t="shared" si="15"/>
        <v>1.2257133972081782</v>
      </c>
      <c r="X40" s="25">
        <f t="shared" si="15"/>
        <v>1.6297920191619149</v>
      </c>
      <c r="Y40" s="25">
        <f t="shared" si="15"/>
        <v>2.0436769258904413</v>
      </c>
      <c r="Z40" s="25">
        <f t="shared" si="15"/>
        <v>2.477296382677082</v>
      </c>
      <c r="AA40" s="25">
        <f t="shared" si="15"/>
        <v>2.9117961527900054</v>
      </c>
      <c r="AB40" s="25">
        <f t="shared" si="15"/>
        <v>3.3538318184933704</v>
      </c>
      <c r="AC40" s="25">
        <f t="shared" si="15"/>
        <v>3.8076948366331944</v>
      </c>
      <c r="AD40" s="25">
        <f t="shared" si="15"/>
        <v>4.2657687099990955</v>
      </c>
      <c r="AE40" s="25">
        <f t="shared" si="15"/>
        <v>4.7247553059821232</v>
      </c>
      <c r="AF40" s="25">
        <f t="shared" si="15"/>
        <v>5.1832430447273197</v>
      </c>
      <c r="AG40" s="25">
        <f t="shared" si="15"/>
        <v>5.6417007209773615</v>
      </c>
      <c r="AH40" s="25">
        <f t="shared" si="15"/>
        <v>6.1006692028493479</v>
      </c>
      <c r="AI40" s="25">
        <f t="shared" si="15"/>
        <v>6.5585206916767778</v>
      </c>
      <c r="AJ40" s="25">
        <f t="shared" si="15"/>
        <v>7.0174693255802154</v>
      </c>
      <c r="AK40" s="25">
        <f t="shared" si="15"/>
        <v>7.4752048318325208</v>
      </c>
      <c r="AL40" s="25">
        <f t="shared" si="15"/>
        <v>7.934131884251121</v>
      </c>
    </row>
    <row r="41" spans="1:38" ht="15" x14ac:dyDescent="0.25">
      <c r="A41" s="57" t="s">
        <v>102</v>
      </c>
      <c r="B41" s="57" t="s">
        <v>78</v>
      </c>
      <c r="C41" s="57" t="s">
        <v>107</v>
      </c>
      <c r="D41" s="56" t="str" cm="1">
        <f t="array" ref="D41">INDEX(F$4:AL$4,0,MATCH(MIN(F41:AL41),F41:AL41,0))</f>
        <v>HDD 53</v>
      </c>
      <c r="E41" s="80">
        <f t="array" ref="E41">MIN(ABS(F41:AL41))</f>
        <v>5.442944037310582E-2</v>
      </c>
      <c r="F41" s="25">
        <f t="shared" ref="F41:AL41" si="16">ABS(F21)</f>
        <v>4.9139569301656767</v>
      </c>
      <c r="G41" s="25">
        <f t="shared" si="16"/>
        <v>4.5451582487683329</v>
      </c>
      <c r="H41" s="25">
        <f t="shared" si="16"/>
        <v>4.164834957062582</v>
      </c>
      <c r="I41" s="25">
        <f t="shared" si="16"/>
        <v>3.7975879523652152</v>
      </c>
      <c r="J41" s="25">
        <f t="shared" si="16"/>
        <v>3.417642007038884</v>
      </c>
      <c r="K41" s="25">
        <f t="shared" si="16"/>
        <v>3.0318793106380353</v>
      </c>
      <c r="L41" s="25">
        <f t="shared" si="16"/>
        <v>2.6518008135116675</v>
      </c>
      <c r="M41" s="25">
        <f t="shared" si="16"/>
        <v>2.2973498856329977</v>
      </c>
      <c r="N41" s="25">
        <f t="shared" si="16"/>
        <v>1.9465622547427905</v>
      </c>
      <c r="O41" s="25">
        <f t="shared" si="16"/>
        <v>1.6119699581646838</v>
      </c>
      <c r="P41" s="25">
        <f t="shared" si="16"/>
        <v>1.279433689617294</v>
      </c>
      <c r="Q41" s="25">
        <f t="shared" si="16"/>
        <v>0.9572472957076954</v>
      </c>
      <c r="R41" s="25">
        <f t="shared" si="16"/>
        <v>0.6314275421175779</v>
      </c>
      <c r="S41" s="25">
        <f t="shared" si="16"/>
        <v>0.29001286504804291</v>
      </c>
      <c r="T41" s="25">
        <f t="shared" si="16"/>
        <v>5.442944037310582E-2</v>
      </c>
      <c r="U41" s="25">
        <f t="shared" si="16"/>
        <v>0.42403980817983999</v>
      </c>
      <c r="V41" s="25">
        <f t="shared" si="16"/>
        <v>0.81320529616278492</v>
      </c>
      <c r="W41" s="25">
        <f t="shared" si="16"/>
        <v>1.2097862483340478</v>
      </c>
      <c r="X41" s="25">
        <f t="shared" si="16"/>
        <v>1.6183263569252464</v>
      </c>
      <c r="Y41" s="25">
        <f t="shared" si="16"/>
        <v>2.052540013253445</v>
      </c>
      <c r="Z41" s="25">
        <f t="shared" si="16"/>
        <v>2.5238668761402678</v>
      </c>
      <c r="AA41" s="25">
        <f t="shared" si="16"/>
        <v>3.0254333474904307</v>
      </c>
      <c r="AB41" s="25">
        <f t="shared" si="16"/>
        <v>3.5470737170417639</v>
      </c>
      <c r="AC41" s="25">
        <f t="shared" si="16"/>
        <v>4.0682626125912265</v>
      </c>
      <c r="AD41" s="25">
        <f t="shared" si="16"/>
        <v>4.6081424452707331</v>
      </c>
      <c r="AE41" s="25">
        <f t="shared" si="16"/>
        <v>5.1596934244778137</v>
      </c>
      <c r="AF41" s="25">
        <f t="shared" si="16"/>
        <v>5.7285197771368939</v>
      </c>
      <c r="AG41" s="25">
        <f t="shared" si="16"/>
        <v>6.3159847223846164</v>
      </c>
      <c r="AH41" s="25">
        <f t="shared" si="16"/>
        <v>6.9363903324052814</v>
      </c>
      <c r="AI41" s="25">
        <f t="shared" si="16"/>
        <v>7.5796910924596261</v>
      </c>
      <c r="AJ41" s="25">
        <f t="shared" si="16"/>
        <v>8.2433978980284373</v>
      </c>
      <c r="AK41" s="25">
        <f t="shared" si="16"/>
        <v>8.9275225411503349</v>
      </c>
      <c r="AL41" s="25">
        <f t="shared" si="16"/>
        <v>9.6301167336913025</v>
      </c>
    </row>
    <row r="42" spans="1:38" ht="15" x14ac:dyDescent="0.25">
      <c r="A42" s="57" t="s">
        <v>102</v>
      </c>
      <c r="B42" s="57" t="s">
        <v>78</v>
      </c>
      <c r="C42" s="57" t="s">
        <v>108</v>
      </c>
      <c r="D42" s="56" t="str" cm="1">
        <f t="array" ref="D42">INDEX(F$4:AL$4,0,MATCH(MIN(F42:AL42),F42:AL42,0))</f>
        <v>HDD 55</v>
      </c>
      <c r="E42" s="80">
        <f t="array" ref="E42">MIN(ABS(F42:AL42))</f>
        <v>0.28399339361114428</v>
      </c>
      <c r="F42" s="25">
        <f t="shared" ref="F42:AL42" si="17">ABS(F22)</f>
        <v>14.578579814648835</v>
      </c>
      <c r="G42" s="25">
        <f t="shared" si="17"/>
        <v>13.773159985498449</v>
      </c>
      <c r="H42" s="25">
        <f t="shared" si="17"/>
        <v>12.940150791666289</v>
      </c>
      <c r="I42" s="25">
        <f t="shared" si="17"/>
        <v>12.073420074072304</v>
      </c>
      <c r="J42" s="25">
        <f t="shared" si="17"/>
        <v>11.193015085287147</v>
      </c>
      <c r="K42" s="25">
        <f t="shared" si="17"/>
        <v>10.308722014224916</v>
      </c>
      <c r="L42" s="25">
        <f t="shared" si="17"/>
        <v>9.4267733319100397</v>
      </c>
      <c r="M42" s="25">
        <f t="shared" si="17"/>
        <v>8.5441958042920874</v>
      </c>
      <c r="N42" s="25">
        <f t="shared" si="17"/>
        <v>7.6634817690292039</v>
      </c>
      <c r="O42" s="25">
        <f t="shared" si="17"/>
        <v>6.7800744508064543</v>
      </c>
      <c r="P42" s="25">
        <f t="shared" si="17"/>
        <v>5.8734788366948258</v>
      </c>
      <c r="Q42" s="25">
        <f t="shared" si="17"/>
        <v>4.977997819161061</v>
      </c>
      <c r="R42" s="25">
        <f t="shared" si="17"/>
        <v>4.0575231595350729</v>
      </c>
      <c r="S42" s="25">
        <f t="shared" si="17"/>
        <v>3.1404565059998184</v>
      </c>
      <c r="T42" s="25">
        <f t="shared" si="17"/>
        <v>2.2077153716094209</v>
      </c>
      <c r="U42" s="25">
        <f t="shared" si="17"/>
        <v>1.252345911221294</v>
      </c>
      <c r="V42" s="25">
        <f t="shared" si="17"/>
        <v>0.28399339361114428</v>
      </c>
      <c r="W42" s="25">
        <f t="shared" si="17"/>
        <v>0.70405145439248784</v>
      </c>
      <c r="X42" s="25">
        <f t="shared" si="17"/>
        <v>1.7311894175376707</v>
      </c>
      <c r="Y42" s="25">
        <f t="shared" si="17"/>
        <v>2.7787056597982165</v>
      </c>
      <c r="Z42" s="25">
        <f t="shared" si="17"/>
        <v>3.8821256944757181</v>
      </c>
      <c r="AA42" s="25">
        <f t="shared" si="17"/>
        <v>4.9918962161178513</v>
      </c>
      <c r="AB42" s="25">
        <f t="shared" si="17"/>
        <v>6.1204022774625777</v>
      </c>
      <c r="AC42" s="25">
        <f t="shared" si="17"/>
        <v>7.2809241885462406</v>
      </c>
      <c r="AD42" s="25">
        <f t="shared" si="17"/>
        <v>8.4520604092853659</v>
      </c>
      <c r="AE42" s="25">
        <f t="shared" si="17"/>
        <v>9.626421341577494</v>
      </c>
      <c r="AF42" s="25">
        <f t="shared" si="17"/>
        <v>10.799006968780009</v>
      </c>
      <c r="AG42" s="25">
        <f t="shared" si="17"/>
        <v>11.971479535028916</v>
      </c>
      <c r="AH42" s="25">
        <f t="shared" si="17"/>
        <v>13.145757947620059</v>
      </c>
      <c r="AI42" s="25">
        <f t="shared" si="17"/>
        <v>14.316072205016351</v>
      </c>
      <c r="AJ42" s="25">
        <f t="shared" si="17"/>
        <v>15.49026366328285</v>
      </c>
      <c r="AK42" s="25">
        <f t="shared" si="17"/>
        <v>16.660172800384185</v>
      </c>
      <c r="AL42" s="25">
        <f t="shared" si="17"/>
        <v>17.834272870985412</v>
      </c>
    </row>
    <row r="43" spans="1:38" ht="15" x14ac:dyDescent="0.25">
      <c r="Q43"/>
    </row>
    <row r="44" spans="1:38" ht="15" x14ac:dyDescent="0.25">
      <c r="Q44"/>
    </row>
  </sheetData>
  <conditionalFormatting sqref="F25:AL42">
    <cfRule type="colorScale" priority="1">
      <colorScale>
        <cfvo type="min"/>
        <cfvo type="max"/>
        <color rgb="FF92D050"/>
        <color rgb="FFFF0000"/>
      </colorScale>
    </cfRule>
    <cfRule type="colorScale" priority="2">
      <colorScale>
        <cfvo type="min"/>
        <cfvo type="percentile" val="50"/>
        <cfvo type="max"/>
        <color rgb="FFF8696B"/>
        <color rgb="FFFFEB84"/>
        <color rgb="FF63BE7B"/>
      </colorScale>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A7433-AF6A-4E59-A2A3-50AC7CE15C95}">
  <dimension ref="A1:O80"/>
  <sheetViews>
    <sheetView workbookViewId="0">
      <selection activeCell="O13" sqref="O13:O15"/>
    </sheetView>
    <sheetView workbookViewId="1">
      <selection activeCell="M9" sqref="M9:M11"/>
    </sheetView>
  </sheetViews>
  <sheetFormatPr defaultRowHeight="15" x14ac:dyDescent="0.25"/>
  <cols>
    <col min="11" max="11" width="16.7109375" customWidth="1"/>
    <col min="14" max="14" width="10.425781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0.96992714409794811</v>
      </c>
      <c r="K4" s="64" t="s">
        <v>468</v>
      </c>
      <c r="L4" s="64"/>
      <c r="M4" s="64"/>
      <c r="N4" s="64"/>
    </row>
    <row r="5" spans="1:15" x14ac:dyDescent="0.25">
      <c r="A5" t="s">
        <v>136</v>
      </c>
      <c r="B5">
        <v>0.94075866485800186</v>
      </c>
      <c r="K5" s="40" t="s">
        <v>178</v>
      </c>
      <c r="L5" s="40" t="s">
        <v>469</v>
      </c>
      <c r="M5" s="40" t="s">
        <v>470</v>
      </c>
      <c r="N5" s="40" t="s">
        <v>471</v>
      </c>
    </row>
    <row r="6" spans="1:15" x14ac:dyDescent="0.25">
      <c r="A6" t="s">
        <v>137</v>
      </c>
      <c r="B6">
        <v>0.93966160309611291</v>
      </c>
      <c r="K6" s="41">
        <f>HDD!A281</f>
        <v>44835</v>
      </c>
      <c r="L6" s="42">
        <f>HDD!J281</f>
        <v>25.25</v>
      </c>
      <c r="M6" s="43">
        <f>$B$18*L6+$B$17</f>
        <v>2.8582375654512973</v>
      </c>
      <c r="N6" s="43">
        <f t="shared" ref="N6:N11" si="0">$L$3*M6</f>
        <v>83.74636066772301</v>
      </c>
    </row>
    <row r="7" spans="1:15" x14ac:dyDescent="0.25">
      <c r="A7" t="s">
        <v>138</v>
      </c>
      <c r="B7">
        <v>4.5871949184700078</v>
      </c>
      <c r="K7" s="41">
        <f>HDD!A282</f>
        <v>44866</v>
      </c>
      <c r="L7" s="42">
        <f>HDD!J282</f>
        <v>122.35</v>
      </c>
      <c r="M7" s="43">
        <f t="shared" ref="M7:M11" si="1">$B$18*L7+$B$17</f>
        <v>10.699575045114939</v>
      </c>
      <c r="N7" s="43">
        <f t="shared" si="0"/>
        <v>313.49754882186772</v>
      </c>
    </row>
    <row r="8" spans="1:15" ht="15.75" thickBot="1" x14ac:dyDescent="0.3">
      <c r="A8" s="21" t="s">
        <v>139</v>
      </c>
      <c r="B8" s="21">
        <v>56</v>
      </c>
      <c r="K8" s="41">
        <f>HDD!A283</f>
        <v>44896</v>
      </c>
      <c r="L8" s="42">
        <f>HDD!J283</f>
        <v>326</v>
      </c>
      <c r="M8" s="43">
        <f t="shared" si="1"/>
        <v>27.14538738016644</v>
      </c>
      <c r="N8" s="43">
        <f t="shared" si="0"/>
        <v>795.35985023887667</v>
      </c>
    </row>
    <row r="9" spans="1:15" x14ac:dyDescent="0.25">
      <c r="K9" s="41">
        <f>HDD!A284</f>
        <v>44927</v>
      </c>
      <c r="L9" s="42">
        <f>HDD!J284</f>
        <v>290.8</v>
      </c>
      <c r="M9" s="43">
        <f t="shared" si="1"/>
        <v>24.302801599691055</v>
      </c>
      <c r="N9" s="43">
        <f t="shared" si="0"/>
        <v>712.07208687094794</v>
      </c>
    </row>
    <row r="10" spans="1:15" ht="15.75" thickBot="1" x14ac:dyDescent="0.3">
      <c r="A10" t="s">
        <v>140</v>
      </c>
      <c r="K10" s="41">
        <f>HDD!A285</f>
        <v>44958</v>
      </c>
      <c r="L10" s="42">
        <f>HDD!J285</f>
        <v>345.55</v>
      </c>
      <c r="M10" s="43">
        <f t="shared" si="1"/>
        <v>28.724153062220243</v>
      </c>
      <c r="N10" s="43">
        <f t="shared" si="0"/>
        <v>841.61768472305312</v>
      </c>
    </row>
    <row r="11" spans="1:15" x14ac:dyDescent="0.25">
      <c r="A11" s="22"/>
      <c r="B11" s="22" t="s">
        <v>141</v>
      </c>
      <c r="C11" s="22" t="s">
        <v>142</v>
      </c>
      <c r="D11" s="22" t="s">
        <v>143</v>
      </c>
      <c r="E11" s="22" t="s">
        <v>144</v>
      </c>
      <c r="F11" s="22" t="s">
        <v>145</v>
      </c>
      <c r="K11" s="41">
        <f>HDD!A286</f>
        <v>44986</v>
      </c>
      <c r="L11" s="42">
        <f>HDD!J286</f>
        <v>214.35</v>
      </c>
      <c r="M11" s="43">
        <f t="shared" si="1"/>
        <v>18.129060607721069</v>
      </c>
      <c r="N11" s="43">
        <f t="shared" si="0"/>
        <v>531.18147580622735</v>
      </c>
    </row>
    <row r="12" spans="1:15" x14ac:dyDescent="0.25">
      <c r="A12" t="s">
        <v>146</v>
      </c>
      <c r="B12">
        <v>1</v>
      </c>
      <c r="C12">
        <v>18044.362287957276</v>
      </c>
      <c r="D12">
        <v>18044.362287957276</v>
      </c>
      <c r="E12">
        <v>857.52570870600846</v>
      </c>
      <c r="F12">
        <v>8.0793631124423453E-35</v>
      </c>
      <c r="K12" s="40"/>
      <c r="L12" s="40"/>
      <c r="M12" s="43">
        <f>SUM(M6:M11)</f>
        <v>111.85921526036505</v>
      </c>
      <c r="N12" s="63">
        <f>SUM(N6:N11)</f>
        <v>3277.4750071286958</v>
      </c>
      <c r="O12" s="65" t="s">
        <v>472</v>
      </c>
    </row>
    <row r="13" spans="1:15" x14ac:dyDescent="0.25">
      <c r="A13" t="s">
        <v>147</v>
      </c>
      <c r="B13">
        <v>54</v>
      </c>
      <c r="C13">
        <v>1136.2872898820012</v>
      </c>
      <c r="D13">
        <v>21.042357220037061</v>
      </c>
      <c r="K13" s="60" t="s">
        <v>473</v>
      </c>
      <c r="L13" s="60"/>
      <c r="M13" s="60"/>
      <c r="N13" s="62">
        <v>1790.4801000000002</v>
      </c>
      <c r="O13" s="66">
        <f>N12/N13</f>
        <v>1.8305006613191039</v>
      </c>
    </row>
    <row r="14" spans="1:15" ht="15.75" thickBot="1" x14ac:dyDescent="0.3">
      <c r="A14" s="21" t="s">
        <v>148</v>
      </c>
      <c r="B14" s="21">
        <v>55</v>
      </c>
      <c r="C14" s="21">
        <v>19180.649577839278</v>
      </c>
      <c r="D14" s="21"/>
      <c r="E14" s="21"/>
      <c r="F14" s="21"/>
      <c r="K14" s="60" t="s">
        <v>474</v>
      </c>
      <c r="L14" s="60"/>
      <c r="M14" s="60"/>
      <c r="N14" s="62">
        <v>519.92149999999992</v>
      </c>
      <c r="O14" s="66">
        <f>SUM(N6:N8)/N14</f>
        <v>2.2938150465569658</v>
      </c>
    </row>
    <row r="15" spans="1:15" ht="15.75" thickBot="1" x14ac:dyDescent="0.3">
      <c r="K15" s="60" t="s">
        <v>475</v>
      </c>
      <c r="L15" s="60"/>
      <c r="M15" s="60"/>
      <c r="N15" s="62">
        <v>1270.5586000000003</v>
      </c>
      <c r="O15" s="66">
        <f>SUM(N9:N11)/N15</f>
        <v>1.6409091618444267</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0.81916679962733241</v>
      </c>
      <c r="C17">
        <v>0.80174567749224079</v>
      </c>
      <c r="D17">
        <v>1.0217289879124547</v>
      </c>
      <c r="E17">
        <v>0.31146485748707775</v>
      </c>
      <c r="F17">
        <v>-0.78823650357116337</v>
      </c>
      <c r="G17">
        <v>2.4265701028258282</v>
      </c>
      <c r="H17">
        <v>-0.78823650357116337</v>
      </c>
      <c r="I17">
        <v>2.4265701028258282</v>
      </c>
    </row>
    <row r="18" spans="1:9" ht="15.75" thickBot="1" x14ac:dyDescent="0.3">
      <c r="A18" s="21" t="s">
        <v>157</v>
      </c>
      <c r="B18" s="21">
        <v>8.0755277854414442E-2</v>
      </c>
      <c r="C18" s="21">
        <v>2.7577020451609994E-3</v>
      </c>
      <c r="D18" s="21">
        <v>29.283539893701537</v>
      </c>
      <c r="E18" s="21">
        <v>8.0793631124421165E-35</v>
      </c>
      <c r="F18" s="21">
        <v>7.5226418141077306E-2</v>
      </c>
      <c r="G18" s="21">
        <v>8.6284137567751579E-2</v>
      </c>
      <c r="H18" s="21">
        <v>7.5226418141077306E-2</v>
      </c>
      <c r="I18" s="21">
        <v>8.6284137567751579E-2</v>
      </c>
    </row>
    <row r="22" spans="1:9" x14ac:dyDescent="0.25">
      <c r="A22" t="s">
        <v>158</v>
      </c>
    </row>
    <row r="23" spans="1:9" ht="15.75" thickBot="1" x14ac:dyDescent="0.3"/>
    <row r="24" spans="1:9" x14ac:dyDescent="0.25">
      <c r="A24" s="22" t="s">
        <v>160</v>
      </c>
      <c r="B24" s="22" t="s">
        <v>161</v>
      </c>
      <c r="C24" s="22" t="s">
        <v>162</v>
      </c>
    </row>
    <row r="25" spans="1:9" x14ac:dyDescent="0.25">
      <c r="A25">
        <v>1</v>
      </c>
      <c r="B25">
        <v>12.460040102341175</v>
      </c>
      <c r="C25">
        <v>9.5019598976588213</v>
      </c>
    </row>
    <row r="26" spans="1:9" x14ac:dyDescent="0.25">
      <c r="A26">
        <v>2</v>
      </c>
      <c r="B26">
        <v>39.65841768370796</v>
      </c>
      <c r="C26">
        <v>-1.1044176837079647</v>
      </c>
    </row>
    <row r="27" spans="1:9" x14ac:dyDescent="0.25">
      <c r="A27">
        <v>3</v>
      </c>
      <c r="B27">
        <v>52.494469098667139</v>
      </c>
      <c r="C27">
        <v>0.57753090133285667</v>
      </c>
    </row>
    <row r="28" spans="1:9" x14ac:dyDescent="0.25">
      <c r="A28">
        <v>4</v>
      </c>
      <c r="B28">
        <v>40.546725740106517</v>
      </c>
      <c r="C28">
        <v>2.1552742598934813</v>
      </c>
    </row>
    <row r="29" spans="1:9" x14ac:dyDescent="0.25">
      <c r="A29">
        <v>5</v>
      </c>
      <c r="B29">
        <v>24.331065946940097</v>
      </c>
      <c r="C29">
        <v>2.8159340530599017</v>
      </c>
    </row>
    <row r="30" spans="1:9" x14ac:dyDescent="0.25">
      <c r="A30">
        <v>6</v>
      </c>
      <c r="B30">
        <v>6.613357985681569</v>
      </c>
      <c r="C30">
        <v>0.8306420143184301</v>
      </c>
    </row>
    <row r="31" spans="1:9" x14ac:dyDescent="0.25">
      <c r="A31">
        <v>7</v>
      </c>
      <c r="B31">
        <v>1.1260368554741071</v>
      </c>
      <c r="C31">
        <v>-1.1260368554741071</v>
      </c>
    </row>
    <row r="32" spans="1:9" x14ac:dyDescent="0.25">
      <c r="A32">
        <v>8</v>
      </c>
      <c r="B32">
        <v>0.87973325801814328</v>
      </c>
      <c r="C32">
        <v>-0.87973325801814328</v>
      </c>
    </row>
    <row r="33" spans="1:3" x14ac:dyDescent="0.25">
      <c r="A33">
        <v>9</v>
      </c>
      <c r="B33">
        <v>0.81916679962733241</v>
      </c>
      <c r="C33">
        <v>-0.81916679962733241</v>
      </c>
    </row>
    <row r="34" spans="1:3" x14ac:dyDescent="0.25">
      <c r="A34">
        <v>10</v>
      </c>
      <c r="B34">
        <v>0.81916679962733241</v>
      </c>
      <c r="C34">
        <v>-0.81916679962733241</v>
      </c>
    </row>
    <row r="35" spans="1:3" x14ac:dyDescent="0.25">
      <c r="A35">
        <v>11</v>
      </c>
      <c r="B35">
        <v>0.96856406365799907</v>
      </c>
      <c r="C35">
        <v>-0.96856406365799907</v>
      </c>
    </row>
    <row r="36" spans="1:3" x14ac:dyDescent="0.25">
      <c r="A36">
        <v>12</v>
      </c>
      <c r="B36">
        <v>4.4127766641487751</v>
      </c>
      <c r="C36">
        <v>-2.1537766641487757</v>
      </c>
    </row>
    <row r="37" spans="1:3" x14ac:dyDescent="0.25">
      <c r="A37">
        <v>13</v>
      </c>
      <c r="B37">
        <v>8.1517460288081622</v>
      </c>
      <c r="C37">
        <v>-0.70774602880816317</v>
      </c>
    </row>
    <row r="38" spans="1:3" x14ac:dyDescent="0.25">
      <c r="A38">
        <v>14</v>
      </c>
      <c r="B38">
        <v>22.93399964005873</v>
      </c>
      <c r="C38">
        <v>3.1760003599412698</v>
      </c>
    </row>
    <row r="39" spans="1:3" x14ac:dyDescent="0.25">
      <c r="A39">
        <v>15</v>
      </c>
      <c r="B39">
        <v>35.184575290573399</v>
      </c>
      <c r="C39">
        <v>3.3694247094265961</v>
      </c>
    </row>
    <row r="40" spans="1:3" x14ac:dyDescent="0.25">
      <c r="A40">
        <v>16</v>
      </c>
      <c r="B40">
        <v>25.631225920396169</v>
      </c>
      <c r="C40">
        <v>6.7007740796038249</v>
      </c>
    </row>
    <row r="41" spans="1:3" x14ac:dyDescent="0.25">
      <c r="A41">
        <v>17</v>
      </c>
      <c r="B41">
        <v>14.442582173667049</v>
      </c>
      <c r="C41">
        <v>-0.77658217366705173</v>
      </c>
    </row>
    <row r="42" spans="1:3" x14ac:dyDescent="0.25">
      <c r="A42">
        <v>18</v>
      </c>
      <c r="B42">
        <v>4.8448174006698927</v>
      </c>
      <c r="C42">
        <v>-3.6228174006698932</v>
      </c>
    </row>
    <row r="43" spans="1:3" x14ac:dyDescent="0.25">
      <c r="A43">
        <v>19</v>
      </c>
      <c r="B43">
        <v>1.0008661747997649</v>
      </c>
      <c r="C43">
        <v>1.2581338252002345</v>
      </c>
    </row>
    <row r="44" spans="1:3" x14ac:dyDescent="0.25">
      <c r="A44">
        <v>20</v>
      </c>
      <c r="B44">
        <v>0.81916679962733241</v>
      </c>
      <c r="C44">
        <v>-0.81916679962733241</v>
      </c>
    </row>
    <row r="45" spans="1:3" x14ac:dyDescent="0.25">
      <c r="A45">
        <v>21</v>
      </c>
      <c r="B45">
        <v>0.81916679962733241</v>
      </c>
      <c r="C45">
        <v>-0.81916679962733241</v>
      </c>
    </row>
    <row r="46" spans="1:3" x14ac:dyDescent="0.25">
      <c r="A46">
        <v>22</v>
      </c>
      <c r="B46">
        <v>0.81916679962733241</v>
      </c>
      <c r="C46">
        <v>-0.81916679962733241</v>
      </c>
    </row>
    <row r="47" spans="1:3" x14ac:dyDescent="0.25">
      <c r="A47">
        <v>23</v>
      </c>
      <c r="B47">
        <v>1.1179613276886657</v>
      </c>
      <c r="C47">
        <v>-1.1179613276886657</v>
      </c>
    </row>
    <row r="48" spans="1:3" x14ac:dyDescent="0.25">
      <c r="A48">
        <v>24</v>
      </c>
      <c r="B48">
        <v>2.2121953426159813</v>
      </c>
      <c r="C48">
        <v>-2.2121953426159813</v>
      </c>
    </row>
    <row r="49" spans="1:3" x14ac:dyDescent="0.25">
      <c r="A49">
        <v>25</v>
      </c>
      <c r="B49">
        <v>18.407666316318796</v>
      </c>
      <c r="C49">
        <v>0.44333368368120318</v>
      </c>
    </row>
    <row r="50" spans="1:3" x14ac:dyDescent="0.25">
      <c r="A50">
        <v>26</v>
      </c>
      <c r="B50">
        <v>26.164210754235306</v>
      </c>
      <c r="C50">
        <v>7.2047892457646938</v>
      </c>
    </row>
    <row r="51" spans="1:3" x14ac:dyDescent="0.25">
      <c r="A51">
        <v>27</v>
      </c>
      <c r="B51">
        <v>41.031257407233007</v>
      </c>
      <c r="C51">
        <v>3.7447425927669897</v>
      </c>
    </row>
    <row r="52" spans="1:3" x14ac:dyDescent="0.25">
      <c r="A52">
        <v>28</v>
      </c>
      <c r="B52">
        <v>37.243834875860969</v>
      </c>
      <c r="C52">
        <v>-2.8378348758609704</v>
      </c>
    </row>
    <row r="53" spans="1:3" x14ac:dyDescent="0.25">
      <c r="A53">
        <v>29</v>
      </c>
      <c r="B53">
        <v>25.95020926792111</v>
      </c>
      <c r="C53">
        <v>-6.0622092679211121</v>
      </c>
    </row>
    <row r="54" spans="1:3" x14ac:dyDescent="0.25">
      <c r="A54">
        <v>30</v>
      </c>
      <c r="B54">
        <v>8.0992550982027947</v>
      </c>
      <c r="C54">
        <v>1.4187449017972042</v>
      </c>
    </row>
    <row r="55" spans="1:3" x14ac:dyDescent="0.25">
      <c r="A55">
        <v>31</v>
      </c>
      <c r="B55">
        <v>2.3292904955048828</v>
      </c>
      <c r="C55">
        <v>-2.3292904955048828</v>
      </c>
    </row>
    <row r="56" spans="1:3" x14ac:dyDescent="0.25">
      <c r="A56">
        <v>32</v>
      </c>
      <c r="B56">
        <v>0.81916679962733241</v>
      </c>
      <c r="C56">
        <v>-0.81916679962733241</v>
      </c>
    </row>
    <row r="57" spans="1:3" x14ac:dyDescent="0.25">
      <c r="A57">
        <v>33</v>
      </c>
      <c r="B57">
        <v>0.81916679962733241</v>
      </c>
      <c r="C57">
        <v>-0.81916679962733241</v>
      </c>
    </row>
    <row r="58" spans="1:3" x14ac:dyDescent="0.25">
      <c r="A58">
        <v>34</v>
      </c>
      <c r="B58">
        <v>0.81916679962733241</v>
      </c>
      <c r="C58">
        <v>-0.81916679962733241</v>
      </c>
    </row>
    <row r="59" spans="1:3" x14ac:dyDescent="0.25">
      <c r="A59">
        <v>35</v>
      </c>
      <c r="B59">
        <v>1.2794718833974947</v>
      </c>
      <c r="C59">
        <v>-1.2794718833974947</v>
      </c>
    </row>
    <row r="60" spans="1:3" x14ac:dyDescent="0.25">
      <c r="A60">
        <v>36</v>
      </c>
      <c r="B60">
        <v>4.671193553282901</v>
      </c>
      <c r="C60">
        <v>-3.4491935532829014</v>
      </c>
    </row>
    <row r="61" spans="1:3" x14ac:dyDescent="0.25">
      <c r="A61">
        <v>37</v>
      </c>
      <c r="B61">
        <v>19.950092123338113</v>
      </c>
      <c r="C61">
        <v>-3.1730921233381153</v>
      </c>
    </row>
    <row r="62" spans="1:3" x14ac:dyDescent="0.25">
      <c r="A62">
        <v>38</v>
      </c>
      <c r="B62">
        <v>39.036602044228964</v>
      </c>
      <c r="C62">
        <v>8.8503979557710295</v>
      </c>
    </row>
    <row r="63" spans="1:3" x14ac:dyDescent="0.25">
      <c r="A63">
        <v>39</v>
      </c>
      <c r="B63">
        <v>52.69635729330318</v>
      </c>
      <c r="C63">
        <v>-3.7723572933031875</v>
      </c>
    </row>
    <row r="64" spans="1:3" x14ac:dyDescent="0.25">
      <c r="A64">
        <v>40</v>
      </c>
      <c r="B64">
        <v>44.463356716045624</v>
      </c>
      <c r="C64">
        <v>-12.13135671604563</v>
      </c>
    </row>
    <row r="65" spans="1:3" x14ac:dyDescent="0.25">
      <c r="A65">
        <v>41</v>
      </c>
      <c r="B65">
        <v>37.756630890236494</v>
      </c>
      <c r="C65">
        <v>-2.3136308902364959</v>
      </c>
    </row>
    <row r="66" spans="1:3" x14ac:dyDescent="0.25">
      <c r="A66">
        <v>42</v>
      </c>
      <c r="B66">
        <v>8.9552610434595881</v>
      </c>
      <c r="C66">
        <v>-0.47426104345958997</v>
      </c>
    </row>
    <row r="67" spans="1:3" x14ac:dyDescent="0.25">
      <c r="A67">
        <v>43</v>
      </c>
      <c r="B67">
        <v>1.303698466753819</v>
      </c>
      <c r="C67">
        <v>-1.1186984667538193</v>
      </c>
    </row>
    <row r="68" spans="1:3" x14ac:dyDescent="0.25">
      <c r="A68">
        <v>44</v>
      </c>
      <c r="B68">
        <v>0.88377102191086399</v>
      </c>
      <c r="C68">
        <v>-0.88377102191086399</v>
      </c>
    </row>
    <row r="69" spans="1:3" x14ac:dyDescent="0.25">
      <c r="A69">
        <v>45</v>
      </c>
      <c r="B69">
        <v>0.81916679962733241</v>
      </c>
      <c r="C69">
        <v>-0.81916679962733241</v>
      </c>
    </row>
    <row r="70" spans="1:3" x14ac:dyDescent="0.25">
      <c r="A70">
        <v>46</v>
      </c>
      <c r="B70">
        <v>0.81916679962733241</v>
      </c>
      <c r="C70">
        <v>-0.81916679962733241</v>
      </c>
    </row>
    <row r="71" spans="1:3" x14ac:dyDescent="0.25">
      <c r="A71">
        <v>47</v>
      </c>
      <c r="B71">
        <v>1.3117739945392604</v>
      </c>
      <c r="C71">
        <v>-1.3117739945392604</v>
      </c>
    </row>
    <row r="72" spans="1:3" x14ac:dyDescent="0.25">
      <c r="A72">
        <v>48</v>
      </c>
      <c r="B72">
        <v>2.4221590650374587</v>
      </c>
      <c r="C72">
        <v>-2.2371590650374591</v>
      </c>
    </row>
    <row r="73" spans="1:3" x14ac:dyDescent="0.25">
      <c r="A73">
        <v>49</v>
      </c>
      <c r="B73">
        <v>18.516685941422256</v>
      </c>
      <c r="C73">
        <v>15.889314058577742</v>
      </c>
    </row>
    <row r="74" spans="1:3" x14ac:dyDescent="0.25">
      <c r="A74">
        <v>50</v>
      </c>
      <c r="B74">
        <v>26.087493240273609</v>
      </c>
      <c r="C74">
        <v>-1.0144932402736124</v>
      </c>
    </row>
    <row r="75" spans="1:3" x14ac:dyDescent="0.25">
      <c r="A75">
        <v>51</v>
      </c>
      <c r="B75">
        <v>54.913089670406841</v>
      </c>
      <c r="C75">
        <v>0.23291032959315316</v>
      </c>
    </row>
    <row r="76" spans="1:3" x14ac:dyDescent="0.25">
      <c r="A76">
        <v>52</v>
      </c>
      <c r="B76">
        <v>65.249765235771889</v>
      </c>
      <c r="C76">
        <v>-12.177765235771894</v>
      </c>
    </row>
    <row r="77" spans="1:3" x14ac:dyDescent="0.25">
      <c r="A77">
        <v>53</v>
      </c>
      <c r="B77">
        <v>36.787567555983522</v>
      </c>
      <c r="C77">
        <v>11.099432444016472</v>
      </c>
    </row>
    <row r="78" spans="1:3" x14ac:dyDescent="0.25">
      <c r="A78">
        <v>54</v>
      </c>
      <c r="B78">
        <v>8.2849922372679465</v>
      </c>
      <c r="C78">
        <v>2.2700077627320532</v>
      </c>
    </row>
    <row r="79" spans="1:3" x14ac:dyDescent="0.25">
      <c r="A79">
        <v>55</v>
      </c>
      <c r="B79">
        <v>1.4490579668917651</v>
      </c>
      <c r="C79">
        <v>-1.2640579668917655</v>
      </c>
    </row>
    <row r="80" spans="1:3" ht="15.75" thickBot="1" x14ac:dyDescent="0.3">
      <c r="A80" s="21">
        <v>56</v>
      </c>
      <c r="B80" s="21">
        <v>0.84743114687637744</v>
      </c>
      <c r="C80" s="21">
        <v>-0.84743114687637744</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8578-D86E-45DD-94DE-B95D889BD4E9}">
  <dimension ref="A1:O80"/>
  <sheetViews>
    <sheetView workbookViewId="0">
      <selection activeCell="L6" sqref="L6"/>
    </sheetView>
    <sheetView workbookViewId="1"/>
  </sheetViews>
  <sheetFormatPr defaultRowHeight="15" x14ac:dyDescent="0.25"/>
  <cols>
    <col min="8" max="8" width="17.5703125" customWidth="1"/>
    <col min="10" max="10" width="14.7109375" customWidth="1"/>
    <col min="11" max="11" width="12.42578125" customWidth="1"/>
    <col min="13" max="13" width="14.5703125" customWidth="1"/>
    <col min="14" max="14" width="11.42578125" customWidth="1"/>
  </cols>
  <sheetData>
    <row r="1" spans="1:15" ht="28.5" x14ac:dyDescent="0.45">
      <c r="A1" s="48" t="s">
        <v>476</v>
      </c>
    </row>
    <row r="2" spans="1:15" ht="29.25" thickBot="1" x14ac:dyDescent="0.5">
      <c r="A2" s="45"/>
    </row>
    <row r="3" spans="1:15" x14ac:dyDescent="0.25">
      <c r="A3" s="23" t="s">
        <v>134</v>
      </c>
      <c r="B3" s="23"/>
      <c r="K3" s="26" t="s">
        <v>467</v>
      </c>
      <c r="L3" s="26">
        <v>29.3</v>
      </c>
      <c r="M3" s="26"/>
      <c r="N3" s="26"/>
    </row>
    <row r="4" spans="1:15" x14ac:dyDescent="0.25">
      <c r="A4" t="s">
        <v>135</v>
      </c>
      <c r="B4">
        <v>0.97585121730282609</v>
      </c>
      <c r="K4" s="64" t="s">
        <v>468</v>
      </c>
      <c r="L4" s="64"/>
      <c r="M4" s="64"/>
      <c r="N4" s="64"/>
    </row>
    <row r="5" spans="1:15" x14ac:dyDescent="0.25">
      <c r="A5" t="s">
        <v>136</v>
      </c>
      <c r="B5">
        <v>0.95228559831140747</v>
      </c>
      <c r="K5" s="40" t="s">
        <v>178</v>
      </c>
      <c r="L5" s="40" t="s">
        <v>477</v>
      </c>
      <c r="M5" s="40" t="s">
        <v>470</v>
      </c>
      <c r="N5" s="40" t="s">
        <v>471</v>
      </c>
    </row>
    <row r="6" spans="1:15" x14ac:dyDescent="0.25">
      <c r="A6" t="s">
        <v>137</v>
      </c>
      <c r="B6">
        <v>0.95140199828013727</v>
      </c>
      <c r="K6" s="41">
        <f>HDD!A281</f>
        <v>44835</v>
      </c>
      <c r="L6" s="42">
        <f>HDD!M281</f>
        <v>43.150000000000006</v>
      </c>
      <c r="M6" s="43">
        <f>$B$18*L6+B$17</f>
        <v>3.621198059018778</v>
      </c>
      <c r="N6" s="43">
        <f t="shared" ref="N6:N11" si="0">$L$3*M6</f>
        <v>106.10110312925019</v>
      </c>
    </row>
    <row r="7" spans="1:15" x14ac:dyDescent="0.25">
      <c r="A7" t="s">
        <v>138</v>
      </c>
      <c r="B7">
        <v>4.2552994889537556</v>
      </c>
      <c r="K7" s="41">
        <f>HDD!A282</f>
        <v>44866</v>
      </c>
      <c r="L7" s="42">
        <f>HDD!M282</f>
        <v>170.25</v>
      </c>
      <c r="M7" s="43">
        <f t="shared" ref="M7:M11" si="1">$B$18*L7+B$17</f>
        <v>12.910293309647686</v>
      </c>
      <c r="N7" s="43">
        <f t="shared" si="0"/>
        <v>378.27159397267724</v>
      </c>
    </row>
    <row r="8" spans="1:15" ht="15.75" thickBot="1" x14ac:dyDescent="0.3">
      <c r="A8" s="21" t="s">
        <v>139</v>
      </c>
      <c r="B8" s="21">
        <v>56</v>
      </c>
      <c r="K8" s="41">
        <f>HDD!A283</f>
        <v>44896</v>
      </c>
      <c r="L8" s="42">
        <f>HDD!M283</f>
        <v>403.5</v>
      </c>
      <c r="M8" s="43">
        <f t="shared" si="1"/>
        <v>29.957354420656287</v>
      </c>
      <c r="N8" s="43">
        <f t="shared" si="0"/>
        <v>877.75048452522924</v>
      </c>
    </row>
    <row r="9" spans="1:15" x14ac:dyDescent="0.25">
      <c r="K9" s="41">
        <f>HDD!A284</f>
        <v>44927</v>
      </c>
      <c r="L9" s="42">
        <f>HDD!M284</f>
        <v>374.65</v>
      </c>
      <c r="M9" s="43">
        <f t="shared" si="1"/>
        <v>27.848854043153185</v>
      </c>
      <c r="N9" s="43">
        <f t="shared" si="0"/>
        <v>815.97142346438829</v>
      </c>
    </row>
    <row r="10" spans="1:15" ht="15.75" thickBot="1" x14ac:dyDescent="0.3">
      <c r="A10" t="s">
        <v>140</v>
      </c>
      <c r="K10" s="41">
        <f>HDD!A285</f>
        <v>44958</v>
      </c>
      <c r="L10" s="42">
        <f>HDD!M285</f>
        <v>417.3</v>
      </c>
      <c r="M10" s="43">
        <f t="shared" si="1"/>
        <v>30.965926524973195</v>
      </c>
      <c r="N10" s="43">
        <f t="shared" si="0"/>
        <v>907.30164718171466</v>
      </c>
    </row>
    <row r="11" spans="1:15" x14ac:dyDescent="0.25">
      <c r="A11" s="22"/>
      <c r="B11" s="22" t="s">
        <v>141</v>
      </c>
      <c r="C11" s="22" t="s">
        <v>142</v>
      </c>
      <c r="D11" s="22" t="s">
        <v>143</v>
      </c>
      <c r="E11" s="22" t="s">
        <v>144</v>
      </c>
      <c r="F11" s="22" t="s">
        <v>145</v>
      </c>
      <c r="K11" s="41">
        <f>HDD!A286</f>
        <v>44986</v>
      </c>
      <c r="L11" s="42">
        <f>HDD!M286</f>
        <v>293.25</v>
      </c>
      <c r="M11" s="43">
        <f t="shared" si="1"/>
        <v>21.899740326385341</v>
      </c>
      <c r="N11" s="43">
        <f t="shared" si="0"/>
        <v>641.66239156309052</v>
      </c>
    </row>
    <row r="12" spans="1:15" x14ac:dyDescent="0.25">
      <c r="A12" t="s">
        <v>146</v>
      </c>
      <c r="B12">
        <v>1</v>
      </c>
      <c r="C12">
        <v>19515.143824556297</v>
      </c>
      <c r="D12">
        <v>19515.143824556297</v>
      </c>
      <c r="E12">
        <v>1077.7337761548476</v>
      </c>
      <c r="F12">
        <v>2.3307588489694576E-37</v>
      </c>
      <c r="K12" s="40"/>
      <c r="L12" s="40"/>
      <c r="M12" s="43">
        <f>SUM(M6:M11)</f>
        <v>127.20336668383447</v>
      </c>
      <c r="N12" s="63">
        <f>SUM(N6:N11)</f>
        <v>3727.0586438363498</v>
      </c>
      <c r="O12" s="65" t="s">
        <v>472</v>
      </c>
    </row>
    <row r="13" spans="1:15" x14ac:dyDescent="0.25">
      <c r="A13" t="s">
        <v>147</v>
      </c>
      <c r="B13">
        <v>54</v>
      </c>
      <c r="C13">
        <v>977.80898199726516</v>
      </c>
      <c r="D13">
        <v>18.107573740690096</v>
      </c>
      <c r="K13" s="60" t="s">
        <v>473</v>
      </c>
      <c r="L13" s="60"/>
      <c r="M13" s="60"/>
      <c r="N13" s="62">
        <v>1790.4801000000002</v>
      </c>
      <c r="O13" s="66">
        <f>N12/N13</f>
        <v>2.0815973569526682</v>
      </c>
    </row>
    <row r="14" spans="1:15" ht="15.75" thickBot="1" x14ac:dyDescent="0.3">
      <c r="A14" s="21" t="s">
        <v>148</v>
      </c>
      <c r="B14" s="21">
        <v>55</v>
      </c>
      <c r="C14" s="21">
        <v>20492.952806553563</v>
      </c>
      <c r="D14" s="21"/>
      <c r="E14" s="21"/>
      <c r="F14" s="21"/>
      <c r="K14" s="60" t="s">
        <v>474</v>
      </c>
      <c r="L14" s="60"/>
      <c r="M14" s="60"/>
      <c r="N14" s="62">
        <v>519.92149999999992</v>
      </c>
      <c r="O14" s="66">
        <f>SUM(N6:N8)/N14</f>
        <v>2.6198631555478218</v>
      </c>
    </row>
    <row r="15" spans="1:15" ht="15.75" thickBot="1" x14ac:dyDescent="0.3">
      <c r="K15" s="60" t="s">
        <v>475</v>
      </c>
      <c r="L15" s="60"/>
      <c r="M15" s="60"/>
      <c r="N15" s="62">
        <v>1270.5586000000003</v>
      </c>
      <c r="O15" s="66">
        <f>SUM(N9:N11)/N15</f>
        <v>1.8613352128813205</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0.46758310965105565</v>
      </c>
      <c r="C17">
        <v>0.76455173897534312</v>
      </c>
      <c r="D17">
        <v>0.61157811278764906</v>
      </c>
      <c r="E17">
        <v>0.54338322340501088</v>
      </c>
      <c r="F17">
        <v>-1.0652508365687721</v>
      </c>
      <c r="G17">
        <v>2.0004170558708836</v>
      </c>
      <c r="H17">
        <v>-1.0652508365687721</v>
      </c>
      <c r="I17">
        <v>2.0004170558708836</v>
      </c>
    </row>
    <row r="18" spans="1:9" ht="15.75" thickBot="1" x14ac:dyDescent="0.3">
      <c r="A18" s="21" t="s">
        <v>157</v>
      </c>
      <c r="B18" s="21">
        <v>7.3084935095428086E-2</v>
      </c>
      <c r="C18" s="21">
        <v>2.2262407023369108E-3</v>
      </c>
      <c r="D18" s="21">
        <v>32.828855845960405</v>
      </c>
      <c r="E18" s="21">
        <v>2.3307588489694242E-37</v>
      </c>
      <c r="F18" s="21">
        <v>6.8621591220791575E-2</v>
      </c>
      <c r="G18" s="21">
        <v>7.7548278970064596E-2</v>
      </c>
      <c r="H18" s="21">
        <v>6.8621591220791575E-2</v>
      </c>
      <c r="I18" s="21">
        <v>7.7548278970064596E-2</v>
      </c>
    </row>
    <row r="22" spans="1:9" x14ac:dyDescent="0.25">
      <c r="A22" t="s">
        <v>158</v>
      </c>
      <c r="F22" t="s">
        <v>159</v>
      </c>
    </row>
    <row r="23" spans="1:9" ht="15.75" thickBot="1" x14ac:dyDescent="0.3">
      <c r="A23">
        <v>206.5</v>
      </c>
      <c r="B23">
        <v>23.961999999999996</v>
      </c>
      <c r="C23">
        <f>A23*B18+B17</f>
        <v>15.559622206856956</v>
      </c>
      <c r="D23">
        <f>B23-C23</f>
        <v>8.4023777931430406</v>
      </c>
    </row>
    <row r="24" spans="1:9" x14ac:dyDescent="0.25">
      <c r="A24" s="22" t="s">
        <v>160</v>
      </c>
      <c r="B24" s="22" t="s">
        <v>161</v>
      </c>
      <c r="C24" s="22" t="s">
        <v>162</v>
      </c>
      <c r="D24" s="22" t="s">
        <v>163</v>
      </c>
      <c r="F24" s="22" t="s">
        <v>164</v>
      </c>
      <c r="G24" s="22" t="s">
        <v>165</v>
      </c>
    </row>
    <row r="25" spans="1:9" x14ac:dyDescent="0.25">
      <c r="A25">
        <v>1</v>
      </c>
      <c r="B25">
        <v>15.559622206856956</v>
      </c>
      <c r="C25">
        <v>8.4023777931430406</v>
      </c>
      <c r="D25">
        <v>1.9927670713274279</v>
      </c>
      <c r="F25">
        <v>0.8928571428571429</v>
      </c>
      <c r="G25">
        <v>0</v>
      </c>
    </row>
    <row r="26" spans="1:9" x14ac:dyDescent="0.25">
      <c r="A26">
        <v>2</v>
      </c>
      <c r="B26">
        <v>41.987134737363746</v>
      </c>
      <c r="C26">
        <v>-1.4331347373637513</v>
      </c>
      <c r="D26">
        <v>-0.33989232378060802</v>
      </c>
      <c r="F26">
        <v>2.6785714285714288</v>
      </c>
      <c r="G26">
        <v>0</v>
      </c>
    </row>
    <row r="27" spans="1:9" x14ac:dyDescent="0.25">
      <c r="A27">
        <v>3</v>
      </c>
      <c r="B27">
        <v>53.932867378711464</v>
      </c>
      <c r="C27">
        <v>1.1391326212885318</v>
      </c>
      <c r="D27">
        <v>0.27016471211651444</v>
      </c>
      <c r="F27">
        <v>4.4642857142857144</v>
      </c>
      <c r="G27">
        <v>0</v>
      </c>
    </row>
    <row r="28" spans="1:9" x14ac:dyDescent="0.25">
      <c r="A28">
        <v>4</v>
      </c>
      <c r="B28">
        <v>42.301399958274104</v>
      </c>
      <c r="C28">
        <v>2.4006000417258946</v>
      </c>
      <c r="D28">
        <v>0.56934320645312753</v>
      </c>
      <c r="F28">
        <v>6.2500000000000009</v>
      </c>
      <c r="G28">
        <v>0</v>
      </c>
    </row>
    <row r="29" spans="1:9" x14ac:dyDescent="0.25">
      <c r="A29">
        <v>5</v>
      </c>
      <c r="B29">
        <v>27.625944991112135</v>
      </c>
      <c r="C29">
        <v>1.5210550088878634</v>
      </c>
      <c r="D29">
        <v>0.36074411434617831</v>
      </c>
      <c r="F29">
        <v>8.0357142857142865</v>
      </c>
      <c r="G29">
        <v>0</v>
      </c>
    </row>
    <row r="30" spans="1:9" x14ac:dyDescent="0.25">
      <c r="A30">
        <v>6</v>
      </c>
      <c r="B30">
        <v>8.967361061249342</v>
      </c>
      <c r="C30">
        <v>0.4766389387506571</v>
      </c>
      <c r="D30">
        <v>0.11304304631837571</v>
      </c>
      <c r="F30">
        <v>9.8214285714285712</v>
      </c>
      <c r="G30">
        <v>0</v>
      </c>
    </row>
    <row r="31" spans="1:9" x14ac:dyDescent="0.25">
      <c r="A31">
        <v>7</v>
      </c>
      <c r="B31">
        <v>1.2897886294746215</v>
      </c>
      <c r="C31">
        <v>-1.1787886294746217</v>
      </c>
      <c r="D31">
        <v>-0.27956981020172805</v>
      </c>
      <c r="F31">
        <v>11.607142857142858</v>
      </c>
      <c r="G31">
        <v>0</v>
      </c>
    </row>
    <row r="32" spans="1:9" x14ac:dyDescent="0.25">
      <c r="A32">
        <v>8</v>
      </c>
      <c r="B32">
        <v>0.58451900580374061</v>
      </c>
      <c r="C32">
        <v>-0.58451900580374061</v>
      </c>
      <c r="D32">
        <v>-0.13862864251132709</v>
      </c>
      <c r="F32">
        <v>13.392857142857142</v>
      </c>
      <c r="G32">
        <v>0</v>
      </c>
    </row>
    <row r="33" spans="1:7" x14ac:dyDescent="0.25">
      <c r="A33">
        <v>9</v>
      </c>
      <c r="B33">
        <v>0.46758310965105565</v>
      </c>
      <c r="C33">
        <v>-0.46758310965105565</v>
      </c>
      <c r="D33">
        <v>-0.11089530213482074</v>
      </c>
      <c r="F33">
        <v>15.178571428571429</v>
      </c>
      <c r="G33">
        <v>0</v>
      </c>
    </row>
    <row r="34" spans="1:7" x14ac:dyDescent="0.25">
      <c r="A34">
        <v>10</v>
      </c>
      <c r="B34">
        <v>0.46758310965105565</v>
      </c>
      <c r="C34">
        <v>-0.46758310965105565</v>
      </c>
      <c r="D34">
        <v>-0.11089530213482074</v>
      </c>
      <c r="F34">
        <v>16.964285714285715</v>
      </c>
      <c r="G34">
        <v>0</v>
      </c>
    </row>
    <row r="35" spans="1:7" x14ac:dyDescent="0.25">
      <c r="A35">
        <v>11</v>
      </c>
      <c r="B35">
        <v>0.75992285003276794</v>
      </c>
      <c r="C35">
        <v>-0.75992285003276794</v>
      </c>
      <c r="D35">
        <v>-0.1802286530760866</v>
      </c>
      <c r="F35">
        <v>18.75</v>
      </c>
      <c r="G35">
        <v>0</v>
      </c>
    </row>
    <row r="36" spans="1:7" x14ac:dyDescent="0.25">
      <c r="A36">
        <v>12</v>
      </c>
      <c r="B36">
        <v>5.2509921116468243</v>
      </c>
      <c r="C36">
        <v>-0.99199211164682488</v>
      </c>
      <c r="D36">
        <v>-0.23526783296028131</v>
      </c>
      <c r="F36">
        <v>20.535714285714285</v>
      </c>
      <c r="G36">
        <v>0</v>
      </c>
    </row>
    <row r="37" spans="1:7" x14ac:dyDescent="0.25">
      <c r="A37">
        <v>13</v>
      </c>
      <c r="B37">
        <v>10.129411529266648</v>
      </c>
      <c r="C37">
        <v>-0.6854115292666485</v>
      </c>
      <c r="D37">
        <v>-0.16255702367315591</v>
      </c>
      <c r="F37">
        <v>22.321428571428573</v>
      </c>
      <c r="G37">
        <v>0</v>
      </c>
    </row>
    <row r="38" spans="1:7" x14ac:dyDescent="0.25">
      <c r="A38">
        <v>14</v>
      </c>
      <c r="B38">
        <v>26.014422172257945</v>
      </c>
      <c r="C38">
        <v>2.0955778277420549</v>
      </c>
      <c r="D38">
        <v>0.4970019907860071</v>
      </c>
      <c r="F38">
        <v>24.107142857142858</v>
      </c>
      <c r="G38">
        <v>0</v>
      </c>
    </row>
    <row r="39" spans="1:7" x14ac:dyDescent="0.25">
      <c r="A39">
        <v>15</v>
      </c>
      <c r="B39">
        <v>38.000351527908151</v>
      </c>
      <c r="C39">
        <v>2.5536484720918438</v>
      </c>
      <c r="D39">
        <v>0.6056412496809036</v>
      </c>
      <c r="F39">
        <v>25.892857142857142</v>
      </c>
      <c r="G39">
        <v>0</v>
      </c>
    </row>
    <row r="40" spans="1:7" x14ac:dyDescent="0.25">
      <c r="A40">
        <v>16</v>
      </c>
      <c r="B40">
        <v>28.864734640979638</v>
      </c>
      <c r="C40">
        <v>5.4672653590203559</v>
      </c>
      <c r="D40">
        <v>1.2966551428520632</v>
      </c>
      <c r="F40">
        <v>27.678571428571431</v>
      </c>
      <c r="G40">
        <v>0</v>
      </c>
    </row>
    <row r="41" spans="1:7" x14ac:dyDescent="0.25">
      <c r="A41">
        <v>17</v>
      </c>
      <c r="B41">
        <v>17.240575714051801</v>
      </c>
      <c r="C41">
        <v>-1.5745757140518037</v>
      </c>
      <c r="D41">
        <v>-0.37343746157604957</v>
      </c>
      <c r="F41">
        <v>29.464285714285715</v>
      </c>
      <c r="G41">
        <v>0.11099999999999977</v>
      </c>
    </row>
    <row r="42" spans="1:7" x14ac:dyDescent="0.25">
      <c r="A42">
        <v>18</v>
      </c>
      <c r="B42">
        <v>6.5847921771383868</v>
      </c>
      <c r="C42">
        <v>-3.3627921771383873</v>
      </c>
      <c r="D42">
        <v>-0.79754346725370673</v>
      </c>
      <c r="F42">
        <v>31.25</v>
      </c>
      <c r="G42">
        <v>0.11099999999999977</v>
      </c>
    </row>
    <row r="43" spans="1:7" x14ac:dyDescent="0.25">
      <c r="A43">
        <v>19</v>
      </c>
      <c r="B43">
        <v>1.2313206813982791</v>
      </c>
      <c r="C43">
        <v>3.0276793186017201</v>
      </c>
      <c r="D43">
        <v>0.71806574248212451</v>
      </c>
      <c r="F43">
        <v>33.035714285714292</v>
      </c>
      <c r="G43">
        <v>0.11099999999999977</v>
      </c>
    </row>
    <row r="44" spans="1:7" x14ac:dyDescent="0.25">
      <c r="A44">
        <v>20</v>
      </c>
      <c r="B44">
        <v>0.48950859017968407</v>
      </c>
      <c r="C44">
        <v>-0.48950859017968407</v>
      </c>
      <c r="D44">
        <v>-0.11609530345541567</v>
      </c>
      <c r="F44">
        <v>34.821428571428577</v>
      </c>
      <c r="G44">
        <v>0.11099999999999977</v>
      </c>
    </row>
    <row r="45" spans="1:7" x14ac:dyDescent="0.25">
      <c r="A45">
        <v>21</v>
      </c>
      <c r="B45">
        <v>0.46758310965105565</v>
      </c>
      <c r="C45">
        <v>-0.46758310965105565</v>
      </c>
      <c r="D45">
        <v>-0.11089530213482074</v>
      </c>
      <c r="F45">
        <v>36.607142857142861</v>
      </c>
      <c r="G45">
        <v>2.1849999999999996</v>
      </c>
    </row>
    <row r="46" spans="1:7" x14ac:dyDescent="0.25">
      <c r="A46">
        <v>22</v>
      </c>
      <c r="B46">
        <v>0.46758310965105565</v>
      </c>
      <c r="C46">
        <v>-0.46758310965105565</v>
      </c>
      <c r="D46">
        <v>-0.11089530213482074</v>
      </c>
      <c r="F46">
        <v>38.392857142857146</v>
      </c>
      <c r="G46">
        <v>2.1849999999999996</v>
      </c>
    </row>
    <row r="47" spans="1:7" x14ac:dyDescent="0.25">
      <c r="A47">
        <v>23</v>
      </c>
      <c r="B47">
        <v>1.0559168371692518</v>
      </c>
      <c r="C47">
        <v>-1.0559168371692518</v>
      </c>
      <c r="D47">
        <v>-0.2504286709041183</v>
      </c>
      <c r="F47">
        <v>40.178571428571431</v>
      </c>
      <c r="G47">
        <v>2.1849999999999996</v>
      </c>
    </row>
    <row r="48" spans="1:7" x14ac:dyDescent="0.25">
      <c r="A48">
        <v>24</v>
      </c>
      <c r="B48">
        <v>2.8026467859499831</v>
      </c>
      <c r="C48">
        <v>-2.6916467859499833</v>
      </c>
      <c r="D48">
        <v>-0.63836990132277904</v>
      </c>
      <c r="F48">
        <v>41.964285714285722</v>
      </c>
      <c r="G48">
        <v>3.2219999999999995</v>
      </c>
    </row>
    <row r="49" spans="1:7" x14ac:dyDescent="0.25">
      <c r="A49">
        <v>25</v>
      </c>
      <c r="B49">
        <v>21.812038404270826</v>
      </c>
      <c r="C49">
        <v>-0.96103840427082687</v>
      </c>
      <c r="D49">
        <v>-0.22792663380059439</v>
      </c>
      <c r="F49">
        <v>43.750000000000007</v>
      </c>
      <c r="G49">
        <v>3.2219999999999995</v>
      </c>
    </row>
    <row r="50" spans="1:7" x14ac:dyDescent="0.25">
      <c r="A50">
        <v>26</v>
      </c>
      <c r="B50">
        <v>29.504227823064635</v>
      </c>
      <c r="C50">
        <v>5.8647721769353645</v>
      </c>
      <c r="D50">
        <v>1.390930658291945</v>
      </c>
      <c r="F50">
        <v>45.535714285714292</v>
      </c>
      <c r="G50">
        <v>4.2589999999999995</v>
      </c>
    </row>
    <row r="51" spans="1:7" x14ac:dyDescent="0.25">
      <c r="A51">
        <v>27</v>
      </c>
      <c r="B51">
        <v>43.1309139716072</v>
      </c>
      <c r="C51">
        <v>3.6450860283927966</v>
      </c>
      <c r="D51">
        <v>0.86449426440508792</v>
      </c>
      <c r="F51">
        <v>47.321428571428577</v>
      </c>
      <c r="G51">
        <v>4.2589999999999995</v>
      </c>
    </row>
    <row r="52" spans="1:7" x14ac:dyDescent="0.25">
      <c r="A52">
        <v>28</v>
      </c>
      <c r="B52">
        <v>39.564369138950312</v>
      </c>
      <c r="C52">
        <v>-3.158369138950313</v>
      </c>
      <c r="D52">
        <v>-0.74906106035046727</v>
      </c>
      <c r="F52">
        <v>49.107142857142861</v>
      </c>
      <c r="G52">
        <v>9.4439999999999991</v>
      </c>
    </row>
    <row r="53" spans="1:7" x14ac:dyDescent="0.25">
      <c r="A53">
        <v>29</v>
      </c>
      <c r="B53">
        <v>29.358057952873779</v>
      </c>
      <c r="C53">
        <v>-7.4700579528737805</v>
      </c>
      <c r="D53">
        <v>-1.7716515343481207</v>
      </c>
      <c r="F53">
        <v>50.892857142857146</v>
      </c>
      <c r="G53">
        <v>9.4439999999999991</v>
      </c>
    </row>
    <row r="54" spans="1:7" x14ac:dyDescent="0.25">
      <c r="A54">
        <v>30</v>
      </c>
      <c r="B54">
        <v>10.494836204743788</v>
      </c>
      <c r="C54">
        <v>1.0231637952562114</v>
      </c>
      <c r="D54">
        <v>0.24266072889806159</v>
      </c>
      <c r="F54">
        <v>52.678571428571438</v>
      </c>
      <c r="G54">
        <v>10.480999999999998</v>
      </c>
    </row>
    <row r="55" spans="1:7" x14ac:dyDescent="0.25">
      <c r="A55">
        <v>31</v>
      </c>
      <c r="B55">
        <v>2.8720774742906396</v>
      </c>
      <c r="C55">
        <v>-2.8720774742906396</v>
      </c>
      <c r="D55">
        <v>-0.68116211362673251</v>
      </c>
      <c r="F55">
        <v>54.464285714285722</v>
      </c>
      <c r="G55">
        <v>11.517999999999999</v>
      </c>
    </row>
    <row r="56" spans="1:7" x14ac:dyDescent="0.25">
      <c r="A56">
        <v>32</v>
      </c>
      <c r="B56">
        <v>0.49316283693445551</v>
      </c>
      <c r="C56">
        <v>-0.38216283693445574</v>
      </c>
      <c r="D56">
        <v>-9.0636428886778586E-2</v>
      </c>
      <c r="F56">
        <v>56.250000000000007</v>
      </c>
      <c r="G56">
        <v>12.555</v>
      </c>
    </row>
    <row r="57" spans="1:7" x14ac:dyDescent="0.25">
      <c r="A57">
        <v>33</v>
      </c>
      <c r="B57">
        <v>0.46758310965105565</v>
      </c>
      <c r="C57">
        <v>-0.46758310965105565</v>
      </c>
      <c r="D57">
        <v>-0.11089530213482074</v>
      </c>
      <c r="F57">
        <v>58.035714285714292</v>
      </c>
      <c r="G57">
        <v>15.665999999999997</v>
      </c>
    </row>
    <row r="58" spans="1:7" x14ac:dyDescent="0.25">
      <c r="A58">
        <v>34</v>
      </c>
      <c r="B58">
        <v>0.47489160316059847</v>
      </c>
      <c r="C58">
        <v>-0.47489160316059847</v>
      </c>
      <c r="D58">
        <v>-0.11262863590835238</v>
      </c>
      <c r="F58">
        <v>59.821428571428577</v>
      </c>
      <c r="G58">
        <v>18.776999999999997</v>
      </c>
    </row>
    <row r="59" spans="1:7" x14ac:dyDescent="0.25">
      <c r="A59">
        <v>35</v>
      </c>
      <c r="B59">
        <v>1.3921075386082209</v>
      </c>
      <c r="C59">
        <v>-1.3921075386082209</v>
      </c>
      <c r="D59">
        <v>-0.33016202448657406</v>
      </c>
      <c r="F59">
        <v>61.607142857142861</v>
      </c>
      <c r="G59">
        <v>20.850999999999999</v>
      </c>
    </row>
    <row r="60" spans="1:7" x14ac:dyDescent="0.25">
      <c r="A60">
        <v>36</v>
      </c>
      <c r="B60">
        <v>5.7004644624837058</v>
      </c>
      <c r="C60">
        <v>-2.4784644624837062</v>
      </c>
      <c r="D60">
        <v>-0.58781008065637719</v>
      </c>
      <c r="F60">
        <v>63.392857142857146</v>
      </c>
      <c r="G60">
        <v>21.887999999999998</v>
      </c>
    </row>
    <row r="61" spans="1:7" x14ac:dyDescent="0.25">
      <c r="A61">
        <v>37</v>
      </c>
      <c r="B61">
        <v>22.700020365680277</v>
      </c>
      <c r="C61">
        <v>-3.92302036568028</v>
      </c>
      <c r="D61">
        <v>-0.93041112853248975</v>
      </c>
      <c r="F61">
        <v>65.178571428571431</v>
      </c>
      <c r="G61">
        <v>23.961999999999996</v>
      </c>
    </row>
    <row r="62" spans="1:7" x14ac:dyDescent="0.25">
      <c r="A62">
        <v>38</v>
      </c>
      <c r="B62">
        <v>41.431689230638497</v>
      </c>
      <c r="C62">
        <v>8.4553107693614962</v>
      </c>
      <c r="D62">
        <v>2.0053210286228946</v>
      </c>
      <c r="F62">
        <v>66.964285714285708</v>
      </c>
      <c r="G62">
        <v>27.072999999999997</v>
      </c>
    </row>
    <row r="63" spans="1:7" x14ac:dyDescent="0.25">
      <c r="A63">
        <v>39</v>
      </c>
      <c r="B63">
        <v>53.856128196861278</v>
      </c>
      <c r="C63">
        <v>-2.9321281968612851</v>
      </c>
      <c r="D63">
        <v>-0.6954041657570067</v>
      </c>
      <c r="F63">
        <v>68.75</v>
      </c>
      <c r="G63">
        <v>28.11</v>
      </c>
    </row>
    <row r="64" spans="1:7" x14ac:dyDescent="0.25">
      <c r="A64">
        <v>40</v>
      </c>
      <c r="B64">
        <v>45.999497674102756</v>
      </c>
      <c r="C64">
        <v>-11.667497674102762</v>
      </c>
      <c r="D64">
        <v>-2.7671458891928835</v>
      </c>
      <c r="F64">
        <v>70.535714285714292</v>
      </c>
      <c r="G64">
        <v>29.146999999999998</v>
      </c>
    </row>
    <row r="65" spans="1:7" x14ac:dyDescent="0.25">
      <c r="A65">
        <v>41</v>
      </c>
      <c r="B65">
        <v>40.203862321035302</v>
      </c>
      <c r="C65">
        <v>-2.7608623210353045</v>
      </c>
      <c r="D65">
        <v>-0.65478554491058549</v>
      </c>
      <c r="F65">
        <v>72.321428571428569</v>
      </c>
      <c r="G65">
        <v>34.331999999999994</v>
      </c>
    </row>
    <row r="66" spans="1:7" x14ac:dyDescent="0.25">
      <c r="A66">
        <v>42</v>
      </c>
      <c r="B66">
        <v>11.583801737665668</v>
      </c>
      <c r="C66">
        <v>-1.1028017376656702</v>
      </c>
      <c r="D66">
        <v>-0.26154822398205441</v>
      </c>
      <c r="F66">
        <v>74.107142857142861</v>
      </c>
      <c r="G66">
        <v>34.331999999999994</v>
      </c>
    </row>
    <row r="67" spans="1:7" x14ac:dyDescent="0.25">
      <c r="A67">
        <v>43</v>
      </c>
      <c r="B67">
        <v>1.5236604217799916</v>
      </c>
      <c r="C67">
        <v>0.661339578220008</v>
      </c>
      <c r="D67">
        <v>0.15684795029305892</v>
      </c>
      <c r="F67">
        <v>75.892857142857139</v>
      </c>
      <c r="G67">
        <v>35.369</v>
      </c>
    </row>
    <row r="68" spans="1:7" x14ac:dyDescent="0.25">
      <c r="A68">
        <v>44</v>
      </c>
      <c r="B68">
        <v>0.58086475904896917</v>
      </c>
      <c r="C68">
        <v>-0.58086475904896917</v>
      </c>
      <c r="D68">
        <v>-0.13776197562456124</v>
      </c>
      <c r="F68">
        <v>77.678571428571431</v>
      </c>
      <c r="G68">
        <v>36.405999999999999</v>
      </c>
    </row>
    <row r="69" spans="1:7" x14ac:dyDescent="0.25">
      <c r="A69">
        <v>45</v>
      </c>
      <c r="B69">
        <v>0.46758310965105565</v>
      </c>
      <c r="C69">
        <v>-0.46758310965105565</v>
      </c>
      <c r="D69">
        <v>-0.11089530213482074</v>
      </c>
      <c r="F69">
        <v>79.464285714285708</v>
      </c>
      <c r="G69">
        <v>36.405999999999999</v>
      </c>
    </row>
    <row r="70" spans="1:7" x14ac:dyDescent="0.25">
      <c r="A70">
        <v>46</v>
      </c>
      <c r="B70">
        <v>0.47489160316059847</v>
      </c>
      <c r="C70">
        <v>-0.47489160316059847</v>
      </c>
      <c r="D70">
        <v>-0.11262863590835238</v>
      </c>
      <c r="F70">
        <v>81.25</v>
      </c>
      <c r="G70">
        <v>37.442999999999998</v>
      </c>
    </row>
    <row r="71" spans="1:7" x14ac:dyDescent="0.25">
      <c r="A71">
        <v>47</v>
      </c>
      <c r="B71">
        <v>1.3263310970223356</v>
      </c>
      <c r="C71">
        <v>-1.3263310970223356</v>
      </c>
      <c r="D71">
        <v>-0.31456202052478921</v>
      </c>
      <c r="F71">
        <v>83.035714285714292</v>
      </c>
      <c r="G71">
        <v>40.553999999999995</v>
      </c>
    </row>
    <row r="72" spans="1:7" x14ac:dyDescent="0.25">
      <c r="A72">
        <v>48</v>
      </c>
      <c r="B72">
        <v>3.0949865263316956</v>
      </c>
      <c r="C72">
        <v>-0.90998652633169597</v>
      </c>
      <c r="D72">
        <v>-0.21581881101624517</v>
      </c>
      <c r="F72">
        <v>84.821428571428569</v>
      </c>
      <c r="G72">
        <v>40.553999999999995</v>
      </c>
    </row>
    <row r="73" spans="1:7" x14ac:dyDescent="0.25">
      <c r="A73">
        <v>49</v>
      </c>
      <c r="B73">
        <v>21.344294819660085</v>
      </c>
      <c r="C73">
        <v>15.061705180339914</v>
      </c>
      <c r="D73">
        <v>3.5721400370639294</v>
      </c>
      <c r="F73">
        <v>86.607142857142861</v>
      </c>
      <c r="G73">
        <v>44.701999999999998</v>
      </c>
    </row>
    <row r="74" spans="1:7" x14ac:dyDescent="0.25">
      <c r="A74">
        <v>50</v>
      </c>
      <c r="B74">
        <v>29.639434952991174</v>
      </c>
      <c r="C74">
        <v>-2.5664349529911767</v>
      </c>
      <c r="D74">
        <v>-0.60867378150958928</v>
      </c>
      <c r="F74">
        <v>88.392857142857139</v>
      </c>
      <c r="G74">
        <v>46.775999999999996</v>
      </c>
    </row>
    <row r="75" spans="1:7" x14ac:dyDescent="0.25">
      <c r="A75">
        <v>51</v>
      </c>
      <c r="B75">
        <v>56.14368666534817</v>
      </c>
      <c r="C75">
        <v>1.0023133346518236</v>
      </c>
      <c r="D75">
        <v>0.23771568687098901</v>
      </c>
      <c r="F75">
        <v>90.178571428571431</v>
      </c>
      <c r="G75">
        <v>49.886999999999993</v>
      </c>
    </row>
    <row r="76" spans="1:7" x14ac:dyDescent="0.25">
      <c r="A76">
        <v>52</v>
      </c>
      <c r="B76">
        <v>64.917533123554307</v>
      </c>
      <c r="C76">
        <v>-9.8455331235543113</v>
      </c>
      <c r="D76">
        <v>-2.3350359495015511</v>
      </c>
      <c r="F76">
        <v>91.964285714285708</v>
      </c>
      <c r="G76">
        <v>49.886999999999993</v>
      </c>
    </row>
    <row r="77" spans="1:7" x14ac:dyDescent="0.25">
      <c r="A77">
        <v>53</v>
      </c>
      <c r="B77">
        <v>39.60091160649803</v>
      </c>
      <c r="C77">
        <v>10.286088393501963</v>
      </c>
      <c r="D77">
        <v>2.4395211388925704</v>
      </c>
      <c r="F77">
        <v>93.75</v>
      </c>
      <c r="G77">
        <v>50.923999999999992</v>
      </c>
    </row>
    <row r="78" spans="1:7" x14ac:dyDescent="0.25">
      <c r="A78">
        <v>54</v>
      </c>
      <c r="B78">
        <v>10.542341412555817</v>
      </c>
      <c r="C78">
        <v>2.0126585874441822</v>
      </c>
      <c r="D78">
        <v>0.47733627999400557</v>
      </c>
      <c r="F78">
        <v>95.535714285714292</v>
      </c>
      <c r="G78">
        <v>55.071999999999996</v>
      </c>
    </row>
    <row r="79" spans="1:7" x14ac:dyDescent="0.25">
      <c r="A79">
        <v>55</v>
      </c>
      <c r="B79">
        <v>1.6954100192542476</v>
      </c>
      <c r="C79">
        <v>0.489589980745752</v>
      </c>
      <c r="D79">
        <v>0.11611460661506522</v>
      </c>
      <c r="F79">
        <v>97.321428571428569</v>
      </c>
      <c r="G79">
        <v>55.071999999999996</v>
      </c>
    </row>
    <row r="80" spans="1:7" ht="15.75" thickBot="1" x14ac:dyDescent="0.3">
      <c r="A80" s="21">
        <v>56</v>
      </c>
      <c r="B80" s="21">
        <v>0.80377381109002477</v>
      </c>
      <c r="C80" s="21">
        <v>-0.692773811090025</v>
      </c>
      <c r="D80" s="21">
        <v>-0.16430311426187355</v>
      </c>
      <c r="F80" s="21">
        <v>99.107142857142861</v>
      </c>
      <c r="G80" s="21">
        <v>57.145999999999994</v>
      </c>
    </row>
  </sheetData>
  <sortState xmlns:xlrd2="http://schemas.microsoft.com/office/spreadsheetml/2017/richdata2" ref="G25:G80">
    <sortCondition ref="G25"/>
  </sortState>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92E14-39C0-4D2B-986A-BBDF5BD84A89}">
  <dimension ref="A1:O80"/>
  <sheetViews>
    <sheetView workbookViewId="0">
      <selection activeCell="L7" sqref="L7"/>
    </sheetView>
    <sheetView workbookViewId="1"/>
  </sheetViews>
  <sheetFormatPr defaultRowHeight="15" x14ac:dyDescent="0.25"/>
  <cols>
    <col min="11" max="11" width="16.28515625" customWidth="1"/>
    <col min="14" max="14" width="11.425781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0.97601707901820767</v>
      </c>
      <c r="K4" s="64" t="s">
        <v>468</v>
      </c>
      <c r="L4" s="64"/>
      <c r="M4" s="64"/>
      <c r="N4" s="64"/>
    </row>
    <row r="5" spans="1:15" x14ac:dyDescent="0.25">
      <c r="A5" t="s">
        <v>136</v>
      </c>
      <c r="B5">
        <v>0.95260933853523433</v>
      </c>
      <c r="K5" s="40" t="s">
        <v>178</v>
      </c>
      <c r="L5" s="40" t="s">
        <v>31</v>
      </c>
      <c r="M5" s="40" t="s">
        <v>470</v>
      </c>
      <c r="N5" s="40" t="s">
        <v>471</v>
      </c>
    </row>
    <row r="6" spans="1:15" x14ac:dyDescent="0.25">
      <c r="A6" t="s">
        <v>137</v>
      </c>
      <c r="B6">
        <v>0.95173173369329422</v>
      </c>
      <c r="K6" s="41">
        <f>HDD!A281</f>
        <v>44835</v>
      </c>
      <c r="L6" s="42">
        <f>HDD!N281</f>
        <v>50.5</v>
      </c>
      <c r="M6" s="43">
        <f>$B$18*L6+B$17</f>
        <v>2.7922064178289014</v>
      </c>
      <c r="N6" s="43">
        <f t="shared" ref="N6:N11" si="0">$L$3*M6</f>
        <v>81.811648042386821</v>
      </c>
    </row>
    <row r="7" spans="1:15" x14ac:dyDescent="0.25">
      <c r="A7" t="s">
        <v>138</v>
      </c>
      <c r="B7">
        <v>4.1028076899933037</v>
      </c>
      <c r="K7" s="41">
        <f>HDD!A282</f>
        <v>44866</v>
      </c>
      <c r="L7" s="42">
        <f>HDD!N282</f>
        <v>187.55</v>
      </c>
      <c r="M7" s="43">
        <f t="shared" ref="M7:M11" si="1">$B$18*L7+B$17</f>
        <v>12.082910230319971</v>
      </c>
      <c r="N7" s="43">
        <f t="shared" si="0"/>
        <v>354.02926974837516</v>
      </c>
    </row>
    <row r="8" spans="1:15" ht="15.75" thickBot="1" x14ac:dyDescent="0.3">
      <c r="A8" s="21" t="s">
        <v>139</v>
      </c>
      <c r="B8" s="21">
        <v>56</v>
      </c>
      <c r="K8" s="41">
        <f>HDD!A283</f>
        <v>44896</v>
      </c>
      <c r="L8" s="42">
        <f>HDD!N283</f>
        <v>430.25</v>
      </c>
      <c r="M8" s="43">
        <f t="shared" si="1"/>
        <v>28.535692538175368</v>
      </c>
      <c r="N8" s="43">
        <f t="shared" si="0"/>
        <v>836.09579136853836</v>
      </c>
    </row>
    <row r="9" spans="1:15" x14ac:dyDescent="0.25">
      <c r="K9" s="41">
        <f>HDD!A284</f>
        <v>44927</v>
      </c>
      <c r="L9" s="42">
        <f>HDD!N284</f>
        <v>403.35</v>
      </c>
      <c r="M9" s="43">
        <f t="shared" si="1"/>
        <v>26.71212498942667</v>
      </c>
      <c r="N9" s="43">
        <f t="shared" si="0"/>
        <v>782.66526219020147</v>
      </c>
    </row>
    <row r="10" spans="1:15" ht="15.75" thickBot="1" x14ac:dyDescent="0.3">
      <c r="A10" t="s">
        <v>140</v>
      </c>
      <c r="K10" s="41">
        <f>HDD!A285</f>
        <v>44958</v>
      </c>
      <c r="L10" s="42">
        <f>HDD!N285</f>
        <v>442.2</v>
      </c>
      <c r="M10" s="43">
        <f t="shared" si="1"/>
        <v>29.345790389757042</v>
      </c>
      <c r="N10" s="43">
        <f t="shared" si="0"/>
        <v>859.83165841988136</v>
      </c>
    </row>
    <row r="11" spans="1:15" x14ac:dyDescent="0.25">
      <c r="A11" s="22"/>
      <c r="B11" s="22" t="s">
        <v>141</v>
      </c>
      <c r="C11" s="22" t="s">
        <v>142</v>
      </c>
      <c r="D11" s="22" t="s">
        <v>143</v>
      </c>
      <c r="E11" s="22" t="s">
        <v>144</v>
      </c>
      <c r="F11" s="22" t="s">
        <v>145</v>
      </c>
      <c r="K11" s="41">
        <f>HDD!A286</f>
        <v>44986</v>
      </c>
      <c r="L11" s="42">
        <f>HDD!N286</f>
        <v>320.75</v>
      </c>
      <c r="M11" s="43">
        <f t="shared" si="1"/>
        <v>21.112620174309832</v>
      </c>
      <c r="N11" s="43">
        <f t="shared" si="0"/>
        <v>618.59977110727812</v>
      </c>
    </row>
    <row r="12" spans="1:15" x14ac:dyDescent="0.25">
      <c r="A12" t="s">
        <v>146</v>
      </c>
      <c r="B12">
        <v>1</v>
      </c>
      <c r="C12">
        <v>18271.665907021597</v>
      </c>
      <c r="D12">
        <v>18271.665907021597</v>
      </c>
      <c r="E12">
        <v>1085.4649986083916</v>
      </c>
      <c r="F12">
        <v>1.9390770545757501E-37</v>
      </c>
      <c r="K12" s="40"/>
      <c r="L12" s="40"/>
      <c r="M12" s="43">
        <f>SUM(M6:M11)</f>
        <v>120.58134473981778</v>
      </c>
      <c r="N12" s="63">
        <f>SUM(N6:N11)</f>
        <v>3533.0334008766613</v>
      </c>
      <c r="O12" s="65" t="s">
        <v>472</v>
      </c>
    </row>
    <row r="13" spans="1:15" x14ac:dyDescent="0.25">
      <c r="A13" t="s">
        <v>147</v>
      </c>
      <c r="B13">
        <v>54</v>
      </c>
      <c r="C13">
        <v>908.98367081768242</v>
      </c>
      <c r="D13">
        <v>16.833030941068191</v>
      </c>
      <c r="K13" s="60" t="s">
        <v>473</v>
      </c>
      <c r="L13" s="60"/>
      <c r="M13" s="60"/>
      <c r="N13" s="62">
        <v>1790.4801000000002</v>
      </c>
      <c r="O13" s="66">
        <f>N12/N13</f>
        <v>1.9732324312773211</v>
      </c>
    </row>
    <row r="14" spans="1:15" ht="15.75" thickBot="1" x14ac:dyDescent="0.3">
      <c r="A14" s="21" t="s">
        <v>148</v>
      </c>
      <c r="B14" s="21">
        <v>55</v>
      </c>
      <c r="C14" s="21">
        <v>19180.649577839278</v>
      </c>
      <c r="D14" s="21"/>
      <c r="E14" s="21"/>
      <c r="F14" s="21"/>
      <c r="K14" s="60" t="s">
        <v>474</v>
      </c>
      <c r="L14" s="60"/>
      <c r="M14" s="60"/>
      <c r="N14" s="62">
        <v>519.92149999999992</v>
      </c>
      <c r="O14" s="66">
        <f>SUM(N6:N8)/N14</f>
        <v>2.446401445524566</v>
      </c>
    </row>
    <row r="15" spans="1:15" ht="15.75" thickBot="1" x14ac:dyDescent="0.3">
      <c r="K15" s="60" t="s">
        <v>475</v>
      </c>
      <c r="L15" s="60"/>
      <c r="M15" s="60"/>
      <c r="N15" s="62">
        <v>1270.5586000000003</v>
      </c>
      <c r="O15" s="66">
        <f>SUM(N9:N11)/N15</f>
        <v>1.7796083484204195</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-0.63121964952461163</v>
      </c>
      <c r="C17">
        <v>0.74426549744034576</v>
      </c>
      <c r="D17">
        <v>-0.8481108578799933</v>
      </c>
      <c r="E17">
        <v>0.40011999739484794</v>
      </c>
      <c r="F17">
        <v>-2.1233821302557425</v>
      </c>
      <c r="G17">
        <v>0.86094283120651949</v>
      </c>
      <c r="H17">
        <v>-2.1233821302557425</v>
      </c>
      <c r="I17">
        <v>0.86094283120651949</v>
      </c>
    </row>
    <row r="18" spans="1:9" ht="15.75" thickBot="1" x14ac:dyDescent="0.3">
      <c r="A18" s="21" t="s">
        <v>157</v>
      </c>
      <c r="B18" s="21">
        <v>6.7790615195119072E-2</v>
      </c>
      <c r="C18" s="21">
        <v>2.0576033728166906E-3</v>
      </c>
      <c r="D18" s="21">
        <v>32.946395836394487</v>
      </c>
      <c r="E18" s="21">
        <v>1.9390770545757501E-37</v>
      </c>
      <c r="F18" s="21">
        <v>6.3665368809652997E-2</v>
      </c>
      <c r="G18" s="21">
        <v>7.1915861580585147E-2</v>
      </c>
      <c r="H18" s="21">
        <v>6.3665368809652997E-2</v>
      </c>
      <c r="I18" s="21">
        <v>7.1915861580585147E-2</v>
      </c>
    </row>
    <row r="22" spans="1:9" x14ac:dyDescent="0.25">
      <c r="A22" t="s">
        <v>158</v>
      </c>
    </row>
    <row r="23" spans="1:9" ht="15.75" thickBot="1" x14ac:dyDescent="0.3"/>
    <row r="24" spans="1:9" x14ac:dyDescent="0.25">
      <c r="A24" s="22" t="s">
        <v>160</v>
      </c>
      <c r="B24" s="22" t="s">
        <v>161</v>
      </c>
      <c r="C24" s="22" t="s">
        <v>162</v>
      </c>
    </row>
    <row r="25" spans="1:9" x14ac:dyDescent="0.25">
      <c r="A25">
        <v>1</v>
      </c>
      <c r="B25">
        <v>14.943674191553995</v>
      </c>
      <c r="C25">
        <v>7.0183258084460007</v>
      </c>
    </row>
    <row r="26" spans="1:9" x14ac:dyDescent="0.25">
      <c r="A26">
        <v>2</v>
      </c>
      <c r="B26">
        <v>39.883841521838299</v>
      </c>
      <c r="C26">
        <v>-1.3298415218383042</v>
      </c>
    </row>
    <row r="27" spans="1:9" x14ac:dyDescent="0.25">
      <c r="A27">
        <v>3</v>
      </c>
      <c r="B27">
        <v>51.042176782954904</v>
      </c>
      <c r="C27">
        <v>2.0298232170450916</v>
      </c>
    </row>
    <row r="28" spans="1:9" x14ac:dyDescent="0.25">
      <c r="A28">
        <v>4</v>
      </c>
      <c r="B28">
        <v>40.012643690709027</v>
      </c>
      <c r="C28">
        <v>2.6893563092909716</v>
      </c>
    </row>
    <row r="29" spans="1:9" x14ac:dyDescent="0.25">
      <c r="A29">
        <v>5</v>
      </c>
      <c r="B29">
        <v>26.45113112092546</v>
      </c>
      <c r="C29">
        <v>0.69586887907453843</v>
      </c>
    </row>
    <row r="30" spans="1:9" x14ac:dyDescent="0.25">
      <c r="A30">
        <v>6</v>
      </c>
      <c r="B30">
        <v>8.4086588867445169</v>
      </c>
      <c r="C30">
        <v>-0.96465888674451783</v>
      </c>
    </row>
    <row r="31" spans="1:9" x14ac:dyDescent="0.25">
      <c r="A31">
        <v>7</v>
      </c>
      <c r="B31">
        <v>0.48732550119485296</v>
      </c>
      <c r="C31">
        <v>-0.48732550119485296</v>
      </c>
    </row>
    <row r="32" spans="1:9" x14ac:dyDescent="0.25">
      <c r="A32">
        <v>8</v>
      </c>
      <c r="B32">
        <v>-0.48885935761486154</v>
      </c>
      <c r="C32">
        <v>0.48885935761486154</v>
      </c>
    </row>
    <row r="33" spans="1:3" x14ac:dyDescent="0.25">
      <c r="A33">
        <v>9</v>
      </c>
      <c r="B33">
        <v>-0.63121964952461163</v>
      </c>
      <c r="C33">
        <v>0.63121964952461163</v>
      </c>
    </row>
    <row r="34" spans="1:3" x14ac:dyDescent="0.25">
      <c r="A34">
        <v>10</v>
      </c>
      <c r="B34">
        <v>-0.63121964952461163</v>
      </c>
      <c r="C34">
        <v>0.63121964952461163</v>
      </c>
    </row>
    <row r="35" spans="1:3" x14ac:dyDescent="0.25">
      <c r="A35">
        <v>11</v>
      </c>
      <c r="B35">
        <v>-0.29226657354901625</v>
      </c>
      <c r="C35">
        <v>0.29226657354901625</v>
      </c>
    </row>
    <row r="36" spans="1:3" x14ac:dyDescent="0.25">
      <c r="A36">
        <v>12</v>
      </c>
      <c r="B36">
        <v>4.3920649364337114</v>
      </c>
      <c r="C36">
        <v>-2.133064936433712</v>
      </c>
    </row>
    <row r="37" spans="1:3" x14ac:dyDescent="0.25">
      <c r="A37">
        <v>13</v>
      </c>
      <c r="B37">
        <v>9.4017913993530104</v>
      </c>
      <c r="C37">
        <v>-1.9577913993530114</v>
      </c>
    </row>
    <row r="38" spans="1:3" x14ac:dyDescent="0.25">
      <c r="A38">
        <v>14</v>
      </c>
      <c r="B38">
        <v>24.878388848398693</v>
      </c>
      <c r="C38">
        <v>1.2316111516013066</v>
      </c>
    </row>
    <row r="39" spans="1:3" x14ac:dyDescent="0.25">
      <c r="A39">
        <v>15</v>
      </c>
      <c r="B39">
        <v>36.219758770542121</v>
      </c>
      <c r="C39">
        <v>2.3342412294578736</v>
      </c>
    </row>
    <row r="40" spans="1:3" x14ac:dyDescent="0.25">
      <c r="A40">
        <v>16</v>
      </c>
      <c r="B40">
        <v>27.593402986963213</v>
      </c>
      <c r="C40">
        <v>4.7385970130367809</v>
      </c>
    </row>
    <row r="41" spans="1:3" x14ac:dyDescent="0.25">
      <c r="A41">
        <v>17</v>
      </c>
      <c r="B41">
        <v>16.401172418249054</v>
      </c>
      <c r="C41">
        <v>-2.7351724182490571</v>
      </c>
    </row>
    <row r="42" spans="1:3" x14ac:dyDescent="0.25">
      <c r="A42">
        <v>18</v>
      </c>
      <c r="B42">
        <v>6.0088711088373019</v>
      </c>
      <c r="C42">
        <v>-4.7868711088373024</v>
      </c>
    </row>
    <row r="43" spans="1:3" x14ac:dyDescent="0.25">
      <c r="A43">
        <v>19</v>
      </c>
      <c r="B43">
        <v>0.34835474004485889</v>
      </c>
      <c r="C43">
        <v>1.9106452599551407</v>
      </c>
    </row>
    <row r="44" spans="1:3" x14ac:dyDescent="0.25">
      <c r="A44">
        <v>20</v>
      </c>
      <c r="B44">
        <v>-0.56681856508924855</v>
      </c>
      <c r="C44">
        <v>0.56681856508924855</v>
      </c>
    </row>
    <row r="45" spans="1:3" x14ac:dyDescent="0.25">
      <c r="A45">
        <v>21</v>
      </c>
      <c r="B45">
        <v>-0.63121964952461163</v>
      </c>
      <c r="C45">
        <v>0.63121964952461163</v>
      </c>
    </row>
    <row r="46" spans="1:3" x14ac:dyDescent="0.25">
      <c r="A46">
        <v>22</v>
      </c>
      <c r="B46">
        <v>-0.63121964952461163</v>
      </c>
      <c r="C46">
        <v>0.63121964952461163</v>
      </c>
    </row>
    <row r="47" spans="1:3" x14ac:dyDescent="0.25">
      <c r="A47">
        <v>23</v>
      </c>
      <c r="B47">
        <v>3.6517910147311206E-2</v>
      </c>
      <c r="C47">
        <v>-3.6517910147311206E-2</v>
      </c>
    </row>
    <row r="48" spans="1:3" x14ac:dyDescent="0.25">
      <c r="A48">
        <v>24</v>
      </c>
      <c r="B48">
        <v>1.999056220046008</v>
      </c>
      <c r="C48">
        <v>-1.999056220046008</v>
      </c>
    </row>
    <row r="49" spans="1:3" x14ac:dyDescent="0.25">
      <c r="A49">
        <v>25</v>
      </c>
      <c r="B49">
        <v>20.966870351640324</v>
      </c>
      <c r="C49">
        <v>-2.115870351640325</v>
      </c>
    </row>
    <row r="50" spans="1:3" x14ac:dyDescent="0.25">
      <c r="A50">
        <v>26</v>
      </c>
      <c r="B50">
        <v>28.250971954355869</v>
      </c>
      <c r="C50">
        <v>5.1180280456441309</v>
      </c>
    </row>
    <row r="51" spans="1:3" x14ac:dyDescent="0.25">
      <c r="A51">
        <v>27</v>
      </c>
      <c r="B51">
        <v>40.900700749765086</v>
      </c>
      <c r="C51">
        <v>3.8752992502349102</v>
      </c>
    </row>
    <row r="52" spans="1:3" x14ac:dyDescent="0.25">
      <c r="A52">
        <v>28</v>
      </c>
      <c r="B52">
        <v>37.531507174567672</v>
      </c>
      <c r="C52">
        <v>-3.125507174567673</v>
      </c>
    </row>
    <row r="53" spans="1:3" x14ac:dyDescent="0.25">
      <c r="A53">
        <v>29</v>
      </c>
      <c r="B53">
        <v>28.112001193205877</v>
      </c>
      <c r="C53">
        <v>-8.2240011932058792</v>
      </c>
    </row>
    <row r="54" spans="1:3" x14ac:dyDescent="0.25">
      <c r="A54">
        <v>30</v>
      </c>
      <c r="B54">
        <v>9.9102210133164039</v>
      </c>
      <c r="C54">
        <v>-0.39222101331640502</v>
      </c>
    </row>
    <row r="55" spans="1:3" x14ac:dyDescent="0.25">
      <c r="A55">
        <v>31</v>
      </c>
      <c r="B55">
        <v>2.0295619968838121</v>
      </c>
      <c r="C55">
        <v>-2.0295619968838121</v>
      </c>
    </row>
    <row r="56" spans="1:3" x14ac:dyDescent="0.25">
      <c r="A56">
        <v>32</v>
      </c>
      <c r="B56">
        <v>-0.59054528040754017</v>
      </c>
      <c r="C56">
        <v>0.59054528040754017</v>
      </c>
    </row>
    <row r="57" spans="1:3" x14ac:dyDescent="0.25">
      <c r="A57">
        <v>33</v>
      </c>
      <c r="B57">
        <v>-0.63121964952461163</v>
      </c>
      <c r="C57">
        <v>0.63121964952461163</v>
      </c>
    </row>
    <row r="58" spans="1:3" x14ac:dyDescent="0.25">
      <c r="A58">
        <v>34</v>
      </c>
      <c r="B58">
        <v>-0.61427199572583191</v>
      </c>
      <c r="C58">
        <v>0.61427199572583191</v>
      </c>
    </row>
    <row r="59" spans="1:3" x14ac:dyDescent="0.25">
      <c r="A59">
        <v>35</v>
      </c>
      <c r="B59">
        <v>0.45004066283753752</v>
      </c>
      <c r="C59">
        <v>-0.45004066283753752</v>
      </c>
    </row>
    <row r="60" spans="1:3" x14ac:dyDescent="0.25">
      <c r="A60">
        <v>36</v>
      </c>
      <c r="B60">
        <v>4.900494550397104</v>
      </c>
      <c r="C60">
        <v>-3.6784945503971045</v>
      </c>
    </row>
    <row r="61" spans="1:3" x14ac:dyDescent="0.25">
      <c r="A61">
        <v>37</v>
      </c>
      <c r="B61">
        <v>21.58376494991591</v>
      </c>
      <c r="C61">
        <v>-4.8067649499159124</v>
      </c>
    </row>
    <row r="62" spans="1:3" x14ac:dyDescent="0.25">
      <c r="A62">
        <v>38</v>
      </c>
      <c r="B62">
        <v>39.382190969394422</v>
      </c>
      <c r="C62">
        <v>8.5048090306055713</v>
      </c>
    </row>
    <row r="63" spans="1:3" x14ac:dyDescent="0.25">
      <c r="A63">
        <v>39</v>
      </c>
      <c r="B63">
        <v>50.926932737123195</v>
      </c>
      <c r="C63">
        <v>-2.0029327371232029</v>
      </c>
    </row>
    <row r="64" spans="1:3" x14ac:dyDescent="0.25">
      <c r="A64">
        <v>40</v>
      </c>
      <c r="B64">
        <v>43.483523188699124</v>
      </c>
      <c r="C64">
        <v>-11.15152318869913</v>
      </c>
    </row>
    <row r="65" spans="1:3" x14ac:dyDescent="0.25">
      <c r="A65">
        <v>41</v>
      </c>
      <c r="B65">
        <v>38.226360980317644</v>
      </c>
      <c r="C65">
        <v>-2.7833609803176458</v>
      </c>
    </row>
    <row r="66" spans="1:3" x14ac:dyDescent="0.25">
      <c r="A66">
        <v>42</v>
      </c>
      <c r="B66">
        <v>10.977923202639529</v>
      </c>
      <c r="C66">
        <v>-2.4969232026395307</v>
      </c>
    </row>
    <row r="67" spans="1:3" x14ac:dyDescent="0.25">
      <c r="A67">
        <v>43</v>
      </c>
      <c r="B67">
        <v>0.65002297766313877</v>
      </c>
      <c r="C67">
        <v>-0.46502297766313916</v>
      </c>
    </row>
    <row r="68" spans="1:3" x14ac:dyDescent="0.25">
      <c r="A68">
        <v>44</v>
      </c>
      <c r="B68">
        <v>-0.49563841913437345</v>
      </c>
      <c r="C68">
        <v>0.49563841913437345</v>
      </c>
    </row>
    <row r="69" spans="1:3" x14ac:dyDescent="0.25">
      <c r="A69">
        <v>45</v>
      </c>
      <c r="B69">
        <v>-0.63121964952461163</v>
      </c>
      <c r="C69">
        <v>0.63121964952461163</v>
      </c>
    </row>
    <row r="70" spans="1:3" x14ac:dyDescent="0.25">
      <c r="A70">
        <v>46</v>
      </c>
      <c r="B70">
        <v>-0.61766152648558781</v>
      </c>
      <c r="C70">
        <v>0.61766152648558781</v>
      </c>
    </row>
    <row r="71" spans="1:3" x14ac:dyDescent="0.25">
      <c r="A71">
        <v>47</v>
      </c>
      <c r="B71">
        <v>0.37208145536315063</v>
      </c>
      <c r="C71">
        <v>-0.37208145536315063</v>
      </c>
    </row>
    <row r="72" spans="1:3" x14ac:dyDescent="0.25">
      <c r="A72">
        <v>48</v>
      </c>
      <c r="B72">
        <v>2.3346197652618477</v>
      </c>
      <c r="C72">
        <v>-2.1496197652618481</v>
      </c>
    </row>
    <row r="73" spans="1:3" x14ac:dyDescent="0.25">
      <c r="A73">
        <v>49</v>
      </c>
      <c r="B73">
        <v>20.339807161085474</v>
      </c>
      <c r="C73">
        <v>14.066192838914525</v>
      </c>
    </row>
    <row r="74" spans="1:3" x14ac:dyDescent="0.25">
      <c r="A74">
        <v>50</v>
      </c>
      <c r="B74">
        <v>28.430617084622938</v>
      </c>
      <c r="C74">
        <v>-3.357617084622941</v>
      </c>
    </row>
    <row r="75" spans="1:3" x14ac:dyDescent="0.25">
      <c r="A75">
        <v>51</v>
      </c>
      <c r="B75">
        <v>53.106401015646284</v>
      </c>
      <c r="C75">
        <v>2.0395989843537095</v>
      </c>
    </row>
    <row r="76" spans="1:3" x14ac:dyDescent="0.25">
      <c r="A76">
        <v>52</v>
      </c>
      <c r="B76">
        <v>61.048071585754471</v>
      </c>
      <c r="C76">
        <v>-7.9760715857544753</v>
      </c>
    </row>
    <row r="77" spans="1:3" x14ac:dyDescent="0.25">
      <c r="A77">
        <v>53</v>
      </c>
      <c r="B77">
        <v>37.731489489393269</v>
      </c>
      <c r="C77">
        <v>10.155510510606724</v>
      </c>
    </row>
    <row r="78" spans="1:3" x14ac:dyDescent="0.25">
      <c r="A78">
        <v>54</v>
      </c>
      <c r="B78">
        <v>9.9136105440761604</v>
      </c>
      <c r="C78">
        <v>0.64138945592383934</v>
      </c>
    </row>
    <row r="79" spans="1:3" x14ac:dyDescent="0.25">
      <c r="A79">
        <v>55</v>
      </c>
      <c r="B79">
        <v>0.80594139261191255</v>
      </c>
      <c r="C79">
        <v>-0.62094139261191295</v>
      </c>
    </row>
    <row r="80" spans="1:3" ht="15.75" thickBot="1" x14ac:dyDescent="0.3">
      <c r="A80" s="21">
        <v>56</v>
      </c>
      <c r="B80" s="21">
        <v>-0.12617956632097449</v>
      </c>
      <c r="C80" s="21">
        <v>0.12617956632097449</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7201-C133-4B57-8E7D-1F3329DBF864}">
  <dimension ref="A1:O48"/>
  <sheetViews>
    <sheetView workbookViewId="0">
      <selection activeCell="O13" sqref="O13:O15"/>
    </sheetView>
    <sheetView workbookViewId="1"/>
  </sheetViews>
  <sheetFormatPr defaultRowHeight="15" x14ac:dyDescent="0.25"/>
  <cols>
    <col min="11" max="11" width="16.7109375" customWidth="1"/>
    <col min="14" max="14" width="9.710937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0.98668811405319601</v>
      </c>
      <c r="K4" s="64" t="s">
        <v>468</v>
      </c>
      <c r="L4" s="64"/>
      <c r="M4" s="64"/>
      <c r="N4" s="64"/>
    </row>
    <row r="5" spans="1:15" x14ac:dyDescent="0.25">
      <c r="A5" t="s">
        <v>136</v>
      </c>
      <c r="B5">
        <v>0.97355343441385267</v>
      </c>
      <c r="K5" s="40" t="s">
        <v>178</v>
      </c>
      <c r="L5" s="40" t="s">
        <v>478</v>
      </c>
      <c r="M5" s="40" t="s">
        <v>470</v>
      </c>
      <c r="N5" s="40" t="s">
        <v>471</v>
      </c>
    </row>
    <row r="6" spans="1:15" x14ac:dyDescent="0.25">
      <c r="A6" t="s">
        <v>137</v>
      </c>
      <c r="B6">
        <v>0.97235131779630057</v>
      </c>
      <c r="K6" s="41">
        <f>HDD!A281</f>
        <v>44835</v>
      </c>
      <c r="L6" s="42">
        <f>HDD!R281</f>
        <v>90.3</v>
      </c>
      <c r="M6" s="43">
        <f>$B$18*L6+B$17</f>
        <v>3.2570610175988817</v>
      </c>
      <c r="N6" s="43">
        <f t="shared" ref="N6:N11" si="0">$L$3*M6</f>
        <v>95.431887815647229</v>
      </c>
    </row>
    <row r="7" spans="1:15" x14ac:dyDescent="0.25">
      <c r="A7" t="s">
        <v>138</v>
      </c>
      <c r="B7">
        <v>2.846737790235315</v>
      </c>
      <c r="K7" s="41">
        <f>HDD!A282</f>
        <v>44866</v>
      </c>
      <c r="L7" s="42">
        <f>HDD!R282</f>
        <v>265.5</v>
      </c>
      <c r="M7" s="43">
        <f t="shared" ref="M7:M11" si="1">$B$18*L7+B$17</f>
        <v>13.712774587284974</v>
      </c>
      <c r="N7" s="43">
        <f t="shared" si="0"/>
        <v>401.78429540744975</v>
      </c>
    </row>
    <row r="8" spans="1:15" ht="15.75" thickBot="1" x14ac:dyDescent="0.3">
      <c r="A8" s="21" t="s">
        <v>139</v>
      </c>
      <c r="B8" s="21">
        <v>24</v>
      </c>
      <c r="K8" s="41">
        <f>HDD!A283</f>
        <v>44896</v>
      </c>
      <c r="L8" s="42">
        <f>HDD!R283</f>
        <v>542.54999999999995</v>
      </c>
      <c r="M8" s="43">
        <f t="shared" si="1"/>
        <v>30.246766850307413</v>
      </c>
      <c r="N8" s="43">
        <f t="shared" si="0"/>
        <v>886.23026871400725</v>
      </c>
    </row>
    <row r="9" spans="1:15" x14ac:dyDescent="0.25">
      <c r="K9" s="41">
        <f>HDD!A284</f>
        <v>44927</v>
      </c>
      <c r="L9" s="42">
        <f>HDD!R284</f>
        <v>522</v>
      </c>
      <c r="M9" s="43">
        <f t="shared" si="1"/>
        <v>29.020368940164438</v>
      </c>
      <c r="N9" s="43">
        <f t="shared" si="0"/>
        <v>850.29680994681803</v>
      </c>
    </row>
    <row r="10" spans="1:15" ht="15.75" thickBot="1" x14ac:dyDescent="0.3">
      <c r="A10" t="s">
        <v>140</v>
      </c>
      <c r="K10" s="41">
        <f>HDD!A285</f>
        <v>44958</v>
      </c>
      <c r="L10" s="42">
        <f>HDD!R285</f>
        <v>545.9</v>
      </c>
      <c r="M10" s="43">
        <f t="shared" si="1"/>
        <v>30.446690597216364</v>
      </c>
      <c r="N10" s="43">
        <f t="shared" si="0"/>
        <v>892.08803449843947</v>
      </c>
    </row>
    <row r="11" spans="1:15" x14ac:dyDescent="0.25">
      <c r="A11" s="22"/>
      <c r="B11" s="22" t="s">
        <v>141</v>
      </c>
      <c r="C11" s="22" t="s">
        <v>142</v>
      </c>
      <c r="D11" s="22" t="s">
        <v>143</v>
      </c>
      <c r="E11" s="22" t="s">
        <v>144</v>
      </c>
      <c r="F11" s="22" t="s">
        <v>145</v>
      </c>
      <c r="K11" s="41">
        <f>HDD!A286</f>
        <v>44986</v>
      </c>
      <c r="L11" s="42">
        <f>HDD!R286</f>
        <v>436.45000000000005</v>
      </c>
      <c r="M11" s="43">
        <f t="shared" si="1"/>
        <v>23.914853552683592</v>
      </c>
      <c r="N11" s="43">
        <f t="shared" si="0"/>
        <v>700.70520909362926</v>
      </c>
    </row>
    <row r="12" spans="1:15" x14ac:dyDescent="0.25">
      <c r="A12" t="s">
        <v>146</v>
      </c>
      <c r="B12">
        <v>1</v>
      </c>
      <c r="C12">
        <v>6563.0864626052125</v>
      </c>
      <c r="D12">
        <v>6563.0864626052125</v>
      </c>
      <c r="E12">
        <v>809.86604810128938</v>
      </c>
      <c r="F12">
        <v>7.5368026197320197E-19</v>
      </c>
      <c r="K12" s="40"/>
      <c r="L12" s="40"/>
      <c r="M12" s="43">
        <f>SUM(M6:M11)</f>
        <v>130.59851554525565</v>
      </c>
      <c r="N12" s="63">
        <f>SUM(N6:N11)</f>
        <v>3826.5365054759905</v>
      </c>
      <c r="O12" s="65" t="s">
        <v>472</v>
      </c>
    </row>
    <row r="13" spans="1:15" x14ac:dyDescent="0.25">
      <c r="A13" t="s">
        <v>147</v>
      </c>
      <c r="B13">
        <v>22</v>
      </c>
      <c r="C13">
        <v>178.28615301978456</v>
      </c>
      <c r="D13">
        <v>8.1039160463538433</v>
      </c>
      <c r="K13" s="60" t="s">
        <v>473</v>
      </c>
      <c r="L13" s="60"/>
      <c r="M13" s="60"/>
      <c r="N13" s="62">
        <v>1790.4801000000002</v>
      </c>
      <c r="O13" s="66">
        <f>N12/N13</f>
        <v>2.1371566796391592</v>
      </c>
    </row>
    <row r="14" spans="1:15" ht="15.75" thickBot="1" x14ac:dyDescent="0.3">
      <c r="A14" s="21" t="s">
        <v>148</v>
      </c>
      <c r="B14" s="21">
        <v>23</v>
      </c>
      <c r="C14" s="21">
        <v>6741.3726156249968</v>
      </c>
      <c r="D14" s="21"/>
      <c r="E14" s="21"/>
      <c r="F14" s="21"/>
      <c r="K14" s="60" t="s">
        <v>474</v>
      </c>
      <c r="L14" s="60"/>
      <c r="M14" s="60"/>
      <c r="N14" s="62">
        <v>519.92149999999992</v>
      </c>
      <c r="O14" s="66">
        <f>SUM(N6:N8)/N14</f>
        <v>2.6608756359125452</v>
      </c>
    </row>
    <row r="15" spans="1:15" ht="15.75" thickBot="1" x14ac:dyDescent="0.3">
      <c r="K15" s="60" t="s">
        <v>475</v>
      </c>
      <c r="L15" s="60"/>
      <c r="M15" s="60"/>
      <c r="N15" s="62">
        <v>1270.5586000000003</v>
      </c>
      <c r="O15" s="66">
        <f>SUM(N9:N11)/N15</f>
        <v>1.922847205582557</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-2.131928339379737</v>
      </c>
      <c r="C17">
        <v>0.79035271592570044</v>
      </c>
      <c r="D17">
        <v>-2.6974391261282835</v>
      </c>
      <c r="E17">
        <v>1.315396579987394E-2</v>
      </c>
      <c r="F17">
        <v>-3.7710195510828486</v>
      </c>
      <c r="G17">
        <v>-0.49283712767662569</v>
      </c>
      <c r="H17">
        <v>-3.7710195510828486</v>
      </c>
      <c r="I17">
        <v>-0.49283712767662569</v>
      </c>
    </row>
    <row r="18" spans="1:9" ht="15.75" thickBot="1" x14ac:dyDescent="0.3">
      <c r="A18" s="21" t="s">
        <v>157</v>
      </c>
      <c r="B18" s="21">
        <v>5.9678730420582714E-2</v>
      </c>
      <c r="C18" s="21">
        <v>2.0970702506717853E-3</v>
      </c>
      <c r="D18" s="21">
        <v>28.458145549232292</v>
      </c>
      <c r="E18" s="21">
        <v>7.5368026197319658E-19</v>
      </c>
      <c r="F18" s="21">
        <v>5.5329672906211755E-2</v>
      </c>
      <c r="G18" s="21">
        <v>6.4027787934953673E-2</v>
      </c>
      <c r="H18" s="21">
        <v>5.5329672906211755E-2</v>
      </c>
      <c r="I18" s="21">
        <v>6.4027787934953673E-2</v>
      </c>
    </row>
    <row r="22" spans="1:9" x14ac:dyDescent="0.25">
      <c r="A22" t="s">
        <v>158</v>
      </c>
    </row>
    <row r="23" spans="1:9" ht="15.75" thickBot="1" x14ac:dyDescent="0.3"/>
    <row r="24" spans="1:9" x14ac:dyDescent="0.25">
      <c r="A24" s="22" t="s">
        <v>160</v>
      </c>
      <c r="B24" s="22" t="s">
        <v>161</v>
      </c>
      <c r="C24" s="22" t="s">
        <v>162</v>
      </c>
    </row>
    <row r="25" spans="1:9" x14ac:dyDescent="0.25">
      <c r="A25">
        <v>1</v>
      </c>
      <c r="B25">
        <v>17.923109018457083</v>
      </c>
      <c r="C25">
        <v>4.038890981542913</v>
      </c>
    </row>
    <row r="26" spans="1:9" x14ac:dyDescent="0.25">
      <c r="A26">
        <v>2</v>
      </c>
      <c r="B26">
        <v>40.759175213893059</v>
      </c>
      <c r="C26">
        <v>-2.2051752138930638</v>
      </c>
    </row>
    <row r="27" spans="1:9" x14ac:dyDescent="0.25">
      <c r="A27">
        <v>3</v>
      </c>
      <c r="B27">
        <v>50.722539257609341</v>
      </c>
      <c r="C27">
        <v>2.3494607423906544</v>
      </c>
    </row>
    <row r="28" spans="1:9" x14ac:dyDescent="0.25">
      <c r="A28">
        <v>4</v>
      </c>
      <c r="B28">
        <v>40.201179084460605</v>
      </c>
      <c r="C28">
        <v>2.5008209155393928</v>
      </c>
    </row>
    <row r="29" spans="1:9" x14ac:dyDescent="0.25">
      <c r="A29">
        <v>5</v>
      </c>
      <c r="B29">
        <v>28.599633890699334</v>
      </c>
      <c r="C29">
        <v>-1.4526338906993352</v>
      </c>
    </row>
    <row r="30" spans="1:9" x14ac:dyDescent="0.25">
      <c r="A30">
        <v>6</v>
      </c>
      <c r="B30">
        <v>10.45133196980013</v>
      </c>
      <c r="C30">
        <v>-3.0073319698001306</v>
      </c>
    </row>
    <row r="31" spans="1:9" x14ac:dyDescent="0.25">
      <c r="A31">
        <v>7</v>
      </c>
      <c r="B31">
        <v>1.1175785320209921</v>
      </c>
      <c r="C31">
        <v>-1.1175785320209921</v>
      </c>
    </row>
    <row r="32" spans="1:9" x14ac:dyDescent="0.25">
      <c r="A32">
        <v>8</v>
      </c>
      <c r="B32">
        <v>-1.7529684012090367</v>
      </c>
      <c r="C32">
        <v>1.7529684012090367</v>
      </c>
    </row>
    <row r="33" spans="1:3" x14ac:dyDescent="0.25">
      <c r="A33">
        <v>9</v>
      </c>
      <c r="B33">
        <v>-2.131928339379737</v>
      </c>
      <c r="C33">
        <v>2.131928339379737</v>
      </c>
    </row>
    <row r="34" spans="1:3" x14ac:dyDescent="0.25">
      <c r="A34">
        <v>10</v>
      </c>
      <c r="B34">
        <v>-2.1289444028587079</v>
      </c>
      <c r="C34">
        <v>2.1289444028587079</v>
      </c>
    </row>
    <row r="35" spans="1:3" x14ac:dyDescent="0.25">
      <c r="A35">
        <v>11</v>
      </c>
      <c r="B35">
        <v>-1.4575586856271523</v>
      </c>
      <c r="C35">
        <v>1.4575586856271523</v>
      </c>
    </row>
    <row r="36" spans="1:3" x14ac:dyDescent="0.25">
      <c r="A36">
        <v>12</v>
      </c>
      <c r="B36">
        <v>4.8206437546181489</v>
      </c>
      <c r="C36">
        <v>-2.5616437546181494</v>
      </c>
    </row>
    <row r="37" spans="1:3" x14ac:dyDescent="0.25">
      <c r="A37">
        <v>13</v>
      </c>
      <c r="B37">
        <v>11.080942575737275</v>
      </c>
      <c r="C37">
        <v>-3.636942575737276</v>
      </c>
    </row>
    <row r="38" spans="1:3" x14ac:dyDescent="0.25">
      <c r="A38">
        <v>14</v>
      </c>
      <c r="B38">
        <v>27.003227851948743</v>
      </c>
      <c r="C38">
        <v>-0.89322785194874399</v>
      </c>
    </row>
    <row r="39" spans="1:3" x14ac:dyDescent="0.25">
      <c r="A39">
        <v>15</v>
      </c>
      <c r="B39">
        <v>37.584266755518058</v>
      </c>
      <c r="C39">
        <v>0.96973324448193665</v>
      </c>
    </row>
    <row r="40" spans="1:3" x14ac:dyDescent="0.25">
      <c r="A40">
        <v>16</v>
      </c>
      <c r="B40">
        <v>29.485863037444982</v>
      </c>
      <c r="C40">
        <v>2.8461369625550113</v>
      </c>
    </row>
    <row r="41" spans="1:3" x14ac:dyDescent="0.25">
      <c r="A41">
        <v>17</v>
      </c>
      <c r="B41">
        <v>18.391587052258657</v>
      </c>
      <c r="C41">
        <v>-4.7255870522586605</v>
      </c>
    </row>
    <row r="42" spans="1:3" x14ac:dyDescent="0.25">
      <c r="A42">
        <v>18</v>
      </c>
      <c r="B42">
        <v>7.846355386941692</v>
      </c>
      <c r="C42">
        <v>-6.6243553869416925</v>
      </c>
    </row>
    <row r="43" spans="1:3" x14ac:dyDescent="0.25">
      <c r="A43">
        <v>19</v>
      </c>
      <c r="B43">
        <v>0.31489960786415416</v>
      </c>
      <c r="C43">
        <v>1.9441003921358453</v>
      </c>
    </row>
    <row r="44" spans="1:3" x14ac:dyDescent="0.25">
      <c r="A44">
        <v>20</v>
      </c>
      <c r="B44">
        <v>-1.5649804003842012</v>
      </c>
      <c r="C44">
        <v>1.5649804003842012</v>
      </c>
    </row>
    <row r="45" spans="1:3" x14ac:dyDescent="0.25">
      <c r="A45">
        <v>21</v>
      </c>
      <c r="B45">
        <v>-2.1110407837325331</v>
      </c>
      <c r="C45">
        <v>2.1110407837325331</v>
      </c>
    </row>
    <row r="46" spans="1:3" x14ac:dyDescent="0.25">
      <c r="A46">
        <v>22</v>
      </c>
      <c r="B46">
        <v>-2.1229765298166496</v>
      </c>
      <c r="C46">
        <v>2.1229765298166496</v>
      </c>
    </row>
    <row r="47" spans="1:3" x14ac:dyDescent="0.25">
      <c r="A47">
        <v>23</v>
      </c>
      <c r="B47">
        <v>-0.91149830227882056</v>
      </c>
      <c r="C47">
        <v>0.91149830227882056</v>
      </c>
    </row>
    <row r="48" spans="1:3" ht="15.75" thickBot="1" x14ac:dyDescent="0.3">
      <c r="A48" s="21">
        <v>24</v>
      </c>
      <c r="B48" s="21">
        <v>2.6065628560145306</v>
      </c>
      <c r="C48" s="21">
        <v>-2.6065628560145306</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22639-7037-44BD-B46C-44305E9FF2D0}">
  <dimension ref="A1:O80"/>
  <sheetViews>
    <sheetView workbookViewId="0">
      <selection activeCell="O13" sqref="O13:O15"/>
    </sheetView>
    <sheetView workbookViewId="1"/>
  </sheetViews>
  <sheetFormatPr defaultRowHeight="15" x14ac:dyDescent="0.25"/>
  <cols>
    <col min="11" max="11" width="13.42578125" customWidth="1"/>
    <col min="14" max="14" width="11.425781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0.97489282332865146</v>
      </c>
      <c r="K4" s="64" t="s">
        <v>468</v>
      </c>
      <c r="L4" s="64"/>
      <c r="M4" s="64"/>
      <c r="N4" s="64"/>
    </row>
    <row r="5" spans="1:15" x14ac:dyDescent="0.25">
      <c r="A5" t="s">
        <v>136</v>
      </c>
      <c r="B5">
        <v>0.95041601697770917</v>
      </c>
      <c r="K5" s="40" t="s">
        <v>178</v>
      </c>
      <c r="L5" s="40" t="s">
        <v>478</v>
      </c>
      <c r="M5" s="40" t="s">
        <v>470</v>
      </c>
      <c r="N5" s="40" t="s">
        <v>471</v>
      </c>
    </row>
    <row r="6" spans="1:15" x14ac:dyDescent="0.25">
      <c r="A6" t="s">
        <v>137</v>
      </c>
      <c r="B6">
        <v>0.94949779506988896</v>
      </c>
      <c r="K6" s="41">
        <f>HDD!A281</f>
        <v>44835</v>
      </c>
      <c r="L6" s="42">
        <f>HDD!R281</f>
        <v>90.3</v>
      </c>
      <c r="M6" s="43">
        <f>$B$18*L6+B$17</f>
        <v>3.1719568352255951</v>
      </c>
      <c r="N6" s="43">
        <f t="shared" ref="N6:N11" si="0">$L$3*M6</f>
        <v>92.938335272109939</v>
      </c>
    </row>
    <row r="7" spans="1:15" x14ac:dyDescent="0.25">
      <c r="A7" t="s">
        <v>138</v>
      </c>
      <c r="B7">
        <v>4.1966763812086185</v>
      </c>
      <c r="K7" s="41">
        <f>HDD!A282</f>
        <v>44866</v>
      </c>
      <c r="L7" s="42">
        <f>HDD!R282</f>
        <v>265.5</v>
      </c>
      <c r="M7" s="43">
        <f t="shared" ref="M7:M11" si="1">$B$18*L7+B$17</f>
        <v>13.373248108000055</v>
      </c>
      <c r="N7" s="43">
        <f t="shared" si="0"/>
        <v>391.83616956440164</v>
      </c>
    </row>
    <row r="8" spans="1:15" ht="15.75" thickBot="1" x14ac:dyDescent="0.3">
      <c r="A8" s="21" t="s">
        <v>139</v>
      </c>
      <c r="B8" s="21">
        <v>56</v>
      </c>
      <c r="K8" s="41">
        <f>HDD!A283</f>
        <v>44896</v>
      </c>
      <c r="L8" s="42">
        <f>HDD!R283</f>
        <v>542.54999999999995</v>
      </c>
      <c r="M8" s="43">
        <f t="shared" si="1"/>
        <v>29.504913331300081</v>
      </c>
      <c r="N8" s="43">
        <f t="shared" si="0"/>
        <v>864.49396060709239</v>
      </c>
    </row>
    <row r="9" spans="1:15" x14ac:dyDescent="0.25">
      <c r="K9" s="41">
        <f>HDD!A284</f>
        <v>44927</v>
      </c>
      <c r="L9" s="42">
        <f>HDD!R284</f>
        <v>522</v>
      </c>
      <c r="M9" s="43">
        <f t="shared" si="1"/>
        <v>28.308357762490061</v>
      </c>
      <c r="N9" s="43">
        <f t="shared" si="0"/>
        <v>829.43488244095886</v>
      </c>
    </row>
    <row r="10" spans="1:15" ht="15.75" thickBot="1" x14ac:dyDescent="0.3">
      <c r="A10" t="s">
        <v>140</v>
      </c>
      <c r="K10" s="41">
        <f>HDD!A285</f>
        <v>44958</v>
      </c>
      <c r="L10" s="42">
        <f>HDD!R285</f>
        <v>545.9</v>
      </c>
      <c r="M10" s="43">
        <f t="shared" si="1"/>
        <v>29.699972268308038</v>
      </c>
      <c r="N10" s="43">
        <f t="shared" si="0"/>
        <v>870.20918746142559</v>
      </c>
    </row>
    <row r="11" spans="1:15" x14ac:dyDescent="0.25">
      <c r="A11" s="22"/>
      <c r="B11" s="22" t="s">
        <v>141</v>
      </c>
      <c r="C11" s="22" t="s">
        <v>142</v>
      </c>
      <c r="D11" s="22" t="s">
        <v>143</v>
      </c>
      <c r="E11" s="22" t="s">
        <v>144</v>
      </c>
      <c r="F11" s="22" t="s">
        <v>145</v>
      </c>
      <c r="K11" s="41">
        <f>HDD!A286</f>
        <v>44986</v>
      </c>
      <c r="L11" s="42">
        <f>HDD!R286</f>
        <v>436.45000000000005</v>
      </c>
      <c r="M11" s="43">
        <f t="shared" si="1"/>
        <v>23.327076550242033</v>
      </c>
      <c r="N11" s="43">
        <f t="shared" si="0"/>
        <v>683.48334292209154</v>
      </c>
    </row>
    <row r="12" spans="1:15" x14ac:dyDescent="0.25">
      <c r="A12" t="s">
        <v>146</v>
      </c>
      <c r="B12">
        <v>1</v>
      </c>
      <c r="C12">
        <v>18229.596574815187</v>
      </c>
      <c r="D12">
        <v>18229.596574815187</v>
      </c>
      <c r="E12">
        <v>1035.0613603131487</v>
      </c>
      <c r="F12">
        <v>6.5855215763276411E-37</v>
      </c>
      <c r="K12" s="40"/>
      <c r="L12" s="40"/>
      <c r="M12" s="43">
        <f>SUM(M6:M11)</f>
        <v>127.38552485556585</v>
      </c>
      <c r="N12" s="63">
        <f>SUM(N6:N11)</f>
        <v>3732.3958782680802</v>
      </c>
      <c r="O12" s="65" t="s">
        <v>472</v>
      </c>
    </row>
    <row r="13" spans="1:15" x14ac:dyDescent="0.25">
      <c r="A13" t="s">
        <v>147</v>
      </c>
      <c r="B13">
        <v>54</v>
      </c>
      <c r="C13">
        <v>951.05300302409034</v>
      </c>
      <c r="D13">
        <v>17.612092648594267</v>
      </c>
      <c r="K13" s="60" t="s">
        <v>473</v>
      </c>
      <c r="L13" s="60"/>
      <c r="M13" s="60"/>
      <c r="N13" s="62">
        <v>1790.4801000000002</v>
      </c>
      <c r="O13" s="66">
        <f>N12/N13</f>
        <v>2.0845782526530621</v>
      </c>
    </row>
    <row r="14" spans="1:15" ht="15.75" thickBot="1" x14ac:dyDescent="0.3">
      <c r="A14" s="21" t="s">
        <v>148</v>
      </c>
      <c r="B14" s="21">
        <v>55</v>
      </c>
      <c r="C14" s="21">
        <v>19180.649577839278</v>
      </c>
      <c r="D14" s="21"/>
      <c r="E14" s="21"/>
      <c r="F14" s="21"/>
      <c r="K14" s="60" t="s">
        <v>474</v>
      </c>
      <c r="L14" s="60"/>
      <c r="M14" s="60"/>
      <c r="N14" s="62">
        <v>519.92149999999992</v>
      </c>
      <c r="O14" s="66">
        <f>SUM(N6:N8)/N14</f>
        <v>2.5951388150780534</v>
      </c>
    </row>
    <row r="15" spans="1:15" ht="15.75" thickBot="1" x14ac:dyDescent="0.3">
      <c r="K15" s="60" t="s">
        <v>475</v>
      </c>
      <c r="L15" s="60"/>
      <c r="M15" s="60"/>
      <c r="N15" s="62">
        <v>1270.5586000000003</v>
      </c>
      <c r="O15" s="66">
        <f>SUM(N9:N11)/N15</f>
        <v>1.875653285747289</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-2.085900481735214</v>
      </c>
      <c r="C17">
        <v>0.79299153946120626</v>
      </c>
      <c r="D17">
        <v>-2.6304195920582805</v>
      </c>
      <c r="E17">
        <v>1.1089001973377425E-2</v>
      </c>
      <c r="F17">
        <v>-3.6757527949093491</v>
      </c>
      <c r="G17">
        <v>-0.4960481685610787</v>
      </c>
      <c r="H17">
        <v>-3.6757527949093491</v>
      </c>
      <c r="I17">
        <v>-0.4960481685610787</v>
      </c>
    </row>
    <row r="18" spans="1:9" ht="15.75" thickBot="1" x14ac:dyDescent="0.3">
      <c r="A18" s="21" t="s">
        <v>157</v>
      </c>
      <c r="B18" s="21">
        <v>5.8226548360584822E-2</v>
      </c>
      <c r="C18" s="21">
        <v>1.8098308963698702E-3</v>
      </c>
      <c r="D18" s="21">
        <v>32.172369516607709</v>
      </c>
      <c r="E18" s="21">
        <v>6.5855215763276411E-37</v>
      </c>
      <c r="F18" s="21">
        <v>5.4598055881330043E-2</v>
      </c>
      <c r="G18" s="21">
        <v>6.1855040839839601E-2</v>
      </c>
      <c r="H18" s="21">
        <v>5.4598055881330043E-2</v>
      </c>
      <c r="I18" s="21">
        <v>6.1855040839839601E-2</v>
      </c>
    </row>
    <row r="22" spans="1:9" x14ac:dyDescent="0.25">
      <c r="A22" t="s">
        <v>158</v>
      </c>
    </row>
    <row r="23" spans="1:9" ht="15.75" thickBot="1" x14ac:dyDescent="0.3"/>
    <row r="24" spans="1:9" x14ac:dyDescent="0.25">
      <c r="A24" s="22" t="s">
        <v>160</v>
      </c>
      <c r="B24" s="22" t="s">
        <v>161</v>
      </c>
      <c r="C24" s="22" t="s">
        <v>162</v>
      </c>
    </row>
    <row r="25" spans="1:9" x14ac:dyDescent="0.25">
      <c r="A25">
        <v>1</v>
      </c>
      <c r="B25">
        <v>17.481131094839313</v>
      </c>
      <c r="C25">
        <v>4.4808689051606834</v>
      </c>
    </row>
    <row r="26" spans="1:9" x14ac:dyDescent="0.25">
      <c r="A26">
        <v>2</v>
      </c>
      <c r="B26">
        <v>39.761519825017096</v>
      </c>
      <c r="C26">
        <v>-1.2075198250171013</v>
      </c>
    </row>
    <row r="27" spans="1:9" x14ac:dyDescent="0.25">
      <c r="A27">
        <v>3</v>
      </c>
      <c r="B27">
        <v>49.482442073816728</v>
      </c>
      <c r="C27">
        <v>3.589557926183268</v>
      </c>
    </row>
    <row r="28" spans="1:9" x14ac:dyDescent="0.25">
      <c r="A28">
        <v>4</v>
      </c>
      <c r="B28">
        <v>39.21710159784562</v>
      </c>
      <c r="C28">
        <v>3.4848984021543785</v>
      </c>
    </row>
    <row r="29" spans="1:9" x14ac:dyDescent="0.25">
      <c r="A29">
        <v>5</v>
      </c>
      <c r="B29">
        <v>27.897860596547943</v>
      </c>
      <c r="C29">
        <v>-0.75086059654794468</v>
      </c>
    </row>
    <row r="30" spans="1:9" x14ac:dyDescent="0.25">
      <c r="A30">
        <v>6</v>
      </c>
      <c r="B30">
        <v>10.191167240094098</v>
      </c>
      <c r="C30">
        <v>-2.7471672400940985</v>
      </c>
    </row>
    <row r="31" spans="1:9" x14ac:dyDescent="0.25">
      <c r="A31">
        <v>7</v>
      </c>
      <c r="B31">
        <v>1.0845350764986299</v>
      </c>
      <c r="C31">
        <v>-1.0845350764986299</v>
      </c>
    </row>
    <row r="32" spans="1:9" x14ac:dyDescent="0.25">
      <c r="A32">
        <v>8</v>
      </c>
      <c r="B32">
        <v>-1.7161618996455004</v>
      </c>
      <c r="C32">
        <v>1.7161618996455004</v>
      </c>
    </row>
    <row r="33" spans="1:3" x14ac:dyDescent="0.25">
      <c r="A33">
        <v>9</v>
      </c>
      <c r="B33">
        <v>-2.085900481735214</v>
      </c>
      <c r="C33">
        <v>2.085900481735214</v>
      </c>
    </row>
    <row r="34" spans="1:3" x14ac:dyDescent="0.25">
      <c r="A34">
        <v>10</v>
      </c>
      <c r="B34">
        <v>-2.0829891543171848</v>
      </c>
      <c r="C34">
        <v>2.0829891543171848</v>
      </c>
    </row>
    <row r="35" spans="1:3" x14ac:dyDescent="0.25">
      <c r="A35">
        <v>11</v>
      </c>
      <c r="B35">
        <v>-1.4279404852606055</v>
      </c>
      <c r="C35">
        <v>1.4279404852606055</v>
      </c>
    </row>
    <row r="36" spans="1:3" x14ac:dyDescent="0.25">
      <c r="A36">
        <v>12</v>
      </c>
      <c r="B36">
        <v>4.6974924022729176</v>
      </c>
      <c r="C36">
        <v>-2.4384924022729182</v>
      </c>
    </row>
    <row r="37" spans="1:3" x14ac:dyDescent="0.25">
      <c r="A37">
        <v>13</v>
      </c>
      <c r="B37">
        <v>10.805457325298264</v>
      </c>
      <c r="C37">
        <v>-3.3614573252982645</v>
      </c>
    </row>
    <row r="38" spans="1:3" x14ac:dyDescent="0.25">
      <c r="A38">
        <v>14</v>
      </c>
      <c r="B38">
        <v>26.340300427902292</v>
      </c>
      <c r="C38">
        <v>-0.23030042790229288</v>
      </c>
    </row>
    <row r="39" spans="1:3" x14ac:dyDescent="0.25">
      <c r="A39">
        <v>15</v>
      </c>
      <c r="B39">
        <v>36.66386745223398</v>
      </c>
      <c r="C39">
        <v>1.8901325477660151</v>
      </c>
    </row>
    <row r="40" spans="1:3" x14ac:dyDescent="0.25">
      <c r="A40">
        <v>16</v>
      </c>
      <c r="B40">
        <v>28.762524839702621</v>
      </c>
      <c r="C40">
        <v>3.5694751602973724</v>
      </c>
    </row>
    <row r="41" spans="1:3" x14ac:dyDescent="0.25">
      <c r="A41">
        <v>17</v>
      </c>
      <c r="B41">
        <v>17.938209499469906</v>
      </c>
      <c r="C41">
        <v>-4.2722094994699091</v>
      </c>
    </row>
    <row r="42" spans="1:3" x14ac:dyDescent="0.25">
      <c r="A42">
        <v>18</v>
      </c>
      <c r="B42">
        <v>7.6495784041545676</v>
      </c>
      <c r="C42">
        <v>-6.427578404154568</v>
      </c>
    </row>
    <row r="43" spans="1:3" x14ac:dyDescent="0.25">
      <c r="A43">
        <v>19</v>
      </c>
      <c r="B43">
        <v>0.30138800104876351</v>
      </c>
      <c r="C43">
        <v>1.9576119989512359</v>
      </c>
    </row>
    <row r="44" spans="1:3" x14ac:dyDescent="0.25">
      <c r="A44">
        <v>20</v>
      </c>
      <c r="B44">
        <v>-1.5327482723096582</v>
      </c>
      <c r="C44">
        <v>1.5327482723096582</v>
      </c>
    </row>
    <row r="45" spans="1:3" x14ac:dyDescent="0.25">
      <c r="A45">
        <v>21</v>
      </c>
      <c r="B45">
        <v>-2.0655211898090093</v>
      </c>
      <c r="C45">
        <v>2.0655211898090093</v>
      </c>
    </row>
    <row r="46" spans="1:3" x14ac:dyDescent="0.25">
      <c r="A46">
        <v>22</v>
      </c>
      <c r="B46">
        <v>-2.0771664994811263</v>
      </c>
      <c r="C46">
        <v>2.0771664994811263</v>
      </c>
    </row>
    <row r="47" spans="1:3" x14ac:dyDescent="0.25">
      <c r="A47">
        <v>23</v>
      </c>
      <c r="B47">
        <v>-0.8951675677612545</v>
      </c>
      <c r="C47">
        <v>0.8951675677612545</v>
      </c>
    </row>
    <row r="48" spans="1:3" x14ac:dyDescent="0.25">
      <c r="A48">
        <v>24</v>
      </c>
      <c r="B48">
        <v>2.5372874580952214</v>
      </c>
      <c r="C48">
        <v>-2.5372874580952214</v>
      </c>
    </row>
    <row r="49" spans="1:3" x14ac:dyDescent="0.25">
      <c r="A49">
        <v>25</v>
      </c>
      <c r="B49">
        <v>22.907845402045822</v>
      </c>
      <c r="C49">
        <v>-4.0568454020458233</v>
      </c>
    </row>
    <row r="50" spans="1:3" x14ac:dyDescent="0.25">
      <c r="A50">
        <v>26</v>
      </c>
      <c r="B50">
        <v>29.560228552242634</v>
      </c>
      <c r="C50">
        <v>3.8087714477573655</v>
      </c>
    </row>
    <row r="51" spans="1:3" x14ac:dyDescent="0.25">
      <c r="A51">
        <v>27</v>
      </c>
      <c r="B51">
        <v>40.477706369852292</v>
      </c>
      <c r="C51">
        <v>4.2982936301477039</v>
      </c>
    </row>
    <row r="52" spans="1:3" x14ac:dyDescent="0.25">
      <c r="A52">
        <v>28</v>
      </c>
      <c r="B52">
        <v>37.214108334241516</v>
      </c>
      <c r="C52">
        <v>-2.808108334241517</v>
      </c>
    </row>
    <row r="53" spans="1:3" x14ac:dyDescent="0.25">
      <c r="A53">
        <v>29</v>
      </c>
      <c r="B53">
        <v>29.583519171586872</v>
      </c>
      <c r="C53">
        <v>-9.6955191715868736</v>
      </c>
    </row>
    <row r="54" spans="1:3" x14ac:dyDescent="0.25">
      <c r="A54">
        <v>30</v>
      </c>
      <c r="B54">
        <v>11.838978558698647</v>
      </c>
      <c r="C54">
        <v>-2.3209785586986484</v>
      </c>
    </row>
    <row r="55" spans="1:3" x14ac:dyDescent="0.25">
      <c r="A55">
        <v>31</v>
      </c>
      <c r="B55">
        <v>2.2578000259644133</v>
      </c>
      <c r="C55">
        <v>-2.2578000259644133</v>
      </c>
    </row>
    <row r="56" spans="1:3" x14ac:dyDescent="0.25">
      <c r="A56">
        <v>32</v>
      </c>
      <c r="B56">
        <v>-1.8908415447272549</v>
      </c>
      <c r="C56">
        <v>1.8908415447272549</v>
      </c>
    </row>
    <row r="57" spans="1:3" x14ac:dyDescent="0.25">
      <c r="A57">
        <v>33</v>
      </c>
      <c r="B57">
        <v>-2.085900481735214</v>
      </c>
      <c r="C57">
        <v>2.085900481735214</v>
      </c>
    </row>
    <row r="58" spans="1:3" x14ac:dyDescent="0.25">
      <c r="A58">
        <v>34</v>
      </c>
      <c r="B58">
        <v>-1.9694473850140444</v>
      </c>
      <c r="C58">
        <v>1.9694473850140444</v>
      </c>
    </row>
    <row r="59" spans="1:3" x14ac:dyDescent="0.25">
      <c r="A59">
        <v>35</v>
      </c>
      <c r="B59">
        <v>-0.16151305841788588</v>
      </c>
      <c r="C59">
        <v>0.16151305841788588</v>
      </c>
    </row>
    <row r="60" spans="1:3" x14ac:dyDescent="0.25">
      <c r="A60">
        <v>36</v>
      </c>
      <c r="B60">
        <v>5.5854472647718358</v>
      </c>
      <c r="C60">
        <v>-4.3634472647718363</v>
      </c>
    </row>
    <row r="61" spans="1:3" x14ac:dyDescent="0.25">
      <c r="A61">
        <v>37</v>
      </c>
      <c r="B61">
        <v>22.791392305324649</v>
      </c>
      <c r="C61">
        <v>-6.0143923053246517</v>
      </c>
    </row>
    <row r="62" spans="1:3" x14ac:dyDescent="0.25">
      <c r="A62">
        <v>38</v>
      </c>
      <c r="B62">
        <v>39.345200004238912</v>
      </c>
      <c r="C62">
        <v>8.5417999957610817</v>
      </c>
    </row>
    <row r="63" spans="1:3" x14ac:dyDescent="0.25">
      <c r="A63">
        <v>39</v>
      </c>
      <c r="B63">
        <v>49.217511278776072</v>
      </c>
      <c r="C63">
        <v>-0.29351127877608008</v>
      </c>
    </row>
    <row r="64" spans="1:3" x14ac:dyDescent="0.25">
      <c r="A64">
        <v>40</v>
      </c>
      <c r="B64">
        <v>42.308931315792684</v>
      </c>
      <c r="C64">
        <v>-9.9769313157926902</v>
      </c>
    </row>
    <row r="65" spans="1:3" x14ac:dyDescent="0.25">
      <c r="A65">
        <v>41</v>
      </c>
      <c r="B65">
        <v>38.3175014256746</v>
      </c>
      <c r="C65">
        <v>-2.8745014256746018</v>
      </c>
    </row>
    <row r="66" spans="1:3" x14ac:dyDescent="0.25">
      <c r="A66">
        <v>42</v>
      </c>
      <c r="B66">
        <v>12.892879084025232</v>
      </c>
      <c r="C66">
        <v>-4.4118790840252338</v>
      </c>
    </row>
    <row r="67" spans="1:3" x14ac:dyDescent="0.25">
      <c r="A67">
        <v>43</v>
      </c>
      <c r="B67">
        <v>0.92150074108899238</v>
      </c>
      <c r="C67">
        <v>-0.73650074108899277</v>
      </c>
    </row>
    <row r="68" spans="1:3" x14ac:dyDescent="0.25">
      <c r="A68">
        <v>44</v>
      </c>
      <c r="B68">
        <v>-1.748186501243822</v>
      </c>
      <c r="C68">
        <v>1.748186501243822</v>
      </c>
    </row>
    <row r="69" spans="1:3" x14ac:dyDescent="0.25">
      <c r="A69">
        <v>45</v>
      </c>
      <c r="B69">
        <v>-2.0829891543171848</v>
      </c>
      <c r="C69">
        <v>2.0829891543171848</v>
      </c>
    </row>
    <row r="70" spans="1:3" x14ac:dyDescent="0.25">
      <c r="A70">
        <v>46</v>
      </c>
      <c r="B70">
        <v>-1.9723587124320736</v>
      </c>
      <c r="C70">
        <v>1.9723587124320736</v>
      </c>
    </row>
    <row r="71" spans="1:3" x14ac:dyDescent="0.25">
      <c r="A71">
        <v>47</v>
      </c>
      <c r="B71">
        <v>-0.32163606640949394</v>
      </c>
      <c r="C71">
        <v>0.32163606640949394</v>
      </c>
    </row>
    <row r="72" spans="1:3" x14ac:dyDescent="0.25">
      <c r="A72">
        <v>48</v>
      </c>
      <c r="B72">
        <v>3.2447400206763266</v>
      </c>
      <c r="C72">
        <v>-3.059740020676327</v>
      </c>
    </row>
    <row r="73" spans="1:3" x14ac:dyDescent="0.25">
      <c r="A73">
        <v>49</v>
      </c>
      <c r="B73">
        <v>21.819008947702883</v>
      </c>
      <c r="C73">
        <v>12.586991052297115</v>
      </c>
    </row>
    <row r="74" spans="1:3" x14ac:dyDescent="0.25">
      <c r="A74">
        <v>50</v>
      </c>
      <c r="B74">
        <v>29.924144479496292</v>
      </c>
      <c r="C74">
        <v>-4.8511444794962948</v>
      </c>
    </row>
    <row r="75" spans="1:3" x14ac:dyDescent="0.25">
      <c r="A75">
        <v>51</v>
      </c>
      <c r="B75">
        <v>51.284553745576837</v>
      </c>
      <c r="C75">
        <v>3.8614462544231571</v>
      </c>
    </row>
    <row r="76" spans="1:3" x14ac:dyDescent="0.25">
      <c r="A76">
        <v>52</v>
      </c>
      <c r="B76">
        <v>57.412897960528376</v>
      </c>
      <c r="C76">
        <v>-4.3408979605283804</v>
      </c>
    </row>
    <row r="77" spans="1:3" x14ac:dyDescent="0.25">
      <c r="A77">
        <v>53</v>
      </c>
      <c r="B77">
        <v>38.003078064527436</v>
      </c>
      <c r="C77">
        <v>9.8839219354725572</v>
      </c>
    </row>
    <row r="78" spans="1:3" x14ac:dyDescent="0.25">
      <c r="A78">
        <v>54</v>
      </c>
      <c r="B78">
        <v>11.868091832878937</v>
      </c>
      <c r="C78">
        <v>-1.3130918328789374</v>
      </c>
    </row>
    <row r="79" spans="1:3" x14ac:dyDescent="0.25">
      <c r="A79">
        <v>55</v>
      </c>
      <c r="B79">
        <v>0.58669808801562962</v>
      </c>
      <c r="C79">
        <v>-0.40169808801563001</v>
      </c>
    </row>
    <row r="80" spans="1:3" ht="15.75" thickBot="1" x14ac:dyDescent="0.3">
      <c r="A80" s="21">
        <v>56</v>
      </c>
      <c r="B80" s="21">
        <v>-0.76415783394993864</v>
      </c>
      <c r="C80" s="21">
        <v>0.76415783394993864</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60955-0DB6-424C-BAD0-234212575C53}">
  <dimension ref="A1:O80"/>
  <sheetViews>
    <sheetView workbookViewId="0">
      <selection activeCell="A3" sqref="A3"/>
    </sheetView>
    <sheetView workbookViewId="1"/>
  </sheetViews>
  <sheetFormatPr defaultRowHeight="15" x14ac:dyDescent="0.25"/>
  <cols>
    <col min="11" max="11" width="11.140625" customWidth="1"/>
    <col min="14" max="14" width="10.8554687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0.96423017465867888</v>
      </c>
      <c r="K4" s="64" t="s">
        <v>468</v>
      </c>
      <c r="L4" s="64"/>
      <c r="M4" s="64"/>
      <c r="N4" s="64"/>
    </row>
    <row r="5" spans="1:15" x14ac:dyDescent="0.25">
      <c r="A5" t="s">
        <v>136</v>
      </c>
      <c r="B5">
        <v>0.9297398297223064</v>
      </c>
      <c r="K5" s="40" t="s">
        <v>178</v>
      </c>
      <c r="L5" s="40" t="s">
        <v>479</v>
      </c>
      <c r="M5" s="40" t="s">
        <v>470</v>
      </c>
      <c r="N5" s="40" t="s">
        <v>471</v>
      </c>
    </row>
    <row r="6" spans="1:15" x14ac:dyDescent="0.25">
      <c r="A6" t="s">
        <v>137</v>
      </c>
      <c r="B6">
        <v>0.92843871545790457</v>
      </c>
      <c r="K6" s="41">
        <f>HDD!A281</f>
        <v>44835</v>
      </c>
      <c r="L6" s="42">
        <f>HDD!X281</f>
        <v>198.55</v>
      </c>
      <c r="M6" s="43">
        <f>$B$18*L6+B$17</f>
        <v>5.1294575489536633</v>
      </c>
      <c r="N6" s="43">
        <f t="shared" ref="N6:N11" si="0">$L$3*M6</f>
        <v>150.29310618434235</v>
      </c>
    </row>
    <row r="7" spans="1:15" x14ac:dyDescent="0.25">
      <c r="A7" t="s">
        <v>138</v>
      </c>
      <c r="B7">
        <v>4.995619757969755</v>
      </c>
      <c r="K7" s="41">
        <f>HDD!A282</f>
        <v>44866</v>
      </c>
      <c r="L7" s="42">
        <f>HDD!X282</f>
        <v>400.6</v>
      </c>
      <c r="M7" s="43">
        <f t="shared" ref="M7:M11" si="1">$B$18*L7+B$17</f>
        <v>14.877226094973322</v>
      </c>
      <c r="N7" s="43">
        <f t="shared" si="0"/>
        <v>435.90272458271835</v>
      </c>
    </row>
    <row r="8" spans="1:15" ht="15.75" thickBot="1" x14ac:dyDescent="0.3">
      <c r="A8" s="21" t="s">
        <v>139</v>
      </c>
      <c r="B8" s="21">
        <v>56</v>
      </c>
      <c r="K8" s="41">
        <f>HDD!A283</f>
        <v>44896</v>
      </c>
      <c r="L8" s="42">
        <f>HDD!X283</f>
        <v>722.3</v>
      </c>
      <c r="M8" s="43">
        <f t="shared" si="1"/>
        <v>30.397429714149382</v>
      </c>
      <c r="N8" s="43">
        <f t="shared" si="0"/>
        <v>890.64469062457692</v>
      </c>
    </row>
    <row r="9" spans="1:15" x14ac:dyDescent="0.25">
      <c r="K9" s="41">
        <f>HDD!A284</f>
        <v>44927</v>
      </c>
      <c r="L9" s="42">
        <f>HDD!X284</f>
        <v>706.55</v>
      </c>
      <c r="M9" s="43">
        <f t="shared" si="1"/>
        <v>29.637581386508657</v>
      </c>
      <c r="N9" s="43">
        <f t="shared" si="0"/>
        <v>868.38113462470369</v>
      </c>
    </row>
    <row r="10" spans="1:15" ht="15.75" thickBot="1" x14ac:dyDescent="0.3">
      <c r="A10" t="s">
        <v>140</v>
      </c>
      <c r="K10" s="41">
        <f>HDD!A285</f>
        <v>44958</v>
      </c>
      <c r="L10" s="42">
        <f>HDD!X285</f>
        <v>707.8</v>
      </c>
      <c r="M10" s="43">
        <f t="shared" si="1"/>
        <v>29.697886809337284</v>
      </c>
      <c r="N10" s="43">
        <f t="shared" si="0"/>
        <v>870.14808351358249</v>
      </c>
    </row>
    <row r="11" spans="1:15" x14ac:dyDescent="0.25">
      <c r="A11" s="22"/>
      <c r="B11" s="22" t="s">
        <v>141</v>
      </c>
      <c r="C11" s="22" t="s">
        <v>142</v>
      </c>
      <c r="D11" s="22" t="s">
        <v>143</v>
      </c>
      <c r="E11" s="22" t="s">
        <v>144</v>
      </c>
      <c r="F11" s="22" t="s">
        <v>145</v>
      </c>
      <c r="K11" s="41">
        <f>HDD!A286</f>
        <v>44986</v>
      </c>
      <c r="L11" s="42">
        <f>HDD!X286</f>
        <v>619.04999999999995</v>
      </c>
      <c r="M11" s="43">
        <f t="shared" si="1"/>
        <v>25.416201788504594</v>
      </c>
      <c r="N11" s="43">
        <f t="shared" si="0"/>
        <v>744.69471240318467</v>
      </c>
    </row>
    <row r="12" spans="1:15" x14ac:dyDescent="0.25">
      <c r="A12" t="s">
        <v>146</v>
      </c>
      <c r="B12">
        <v>1</v>
      </c>
      <c r="C12">
        <v>17833.013872463518</v>
      </c>
      <c r="D12">
        <v>17833.013872463518</v>
      </c>
      <c r="E12">
        <v>714.57200582595271</v>
      </c>
      <c r="F12">
        <v>8.1304788108178457E-33</v>
      </c>
      <c r="K12" s="40"/>
      <c r="L12" s="40"/>
      <c r="M12" s="43">
        <f>SUM(M6:M11)</f>
        <v>135.1557833424269</v>
      </c>
      <c r="N12" s="63">
        <f>SUM(N6:N11)</f>
        <v>3960.064451933109</v>
      </c>
      <c r="O12" s="65" t="s">
        <v>472</v>
      </c>
    </row>
    <row r="13" spans="1:15" x14ac:dyDescent="0.25">
      <c r="A13" t="s">
        <v>147</v>
      </c>
      <c r="B13">
        <v>54</v>
      </c>
      <c r="C13">
        <v>1347.6357053757606</v>
      </c>
      <c r="D13">
        <v>24.956216766217789</v>
      </c>
      <c r="K13" s="60" t="s">
        <v>473</v>
      </c>
      <c r="L13" s="60"/>
      <c r="M13" s="60"/>
      <c r="N13" s="62">
        <v>1790.4801000000002</v>
      </c>
      <c r="O13" s="66">
        <f>N12/N13</f>
        <v>2.2117332954066948</v>
      </c>
    </row>
    <row r="14" spans="1:15" ht="15.75" thickBot="1" x14ac:dyDescent="0.3">
      <c r="A14" s="21" t="s">
        <v>148</v>
      </c>
      <c r="B14" s="21">
        <v>55</v>
      </c>
      <c r="C14" s="21">
        <v>19180.649577839278</v>
      </c>
      <c r="D14" s="21"/>
      <c r="E14" s="21"/>
      <c r="F14" s="21"/>
      <c r="K14" s="60" t="s">
        <v>474</v>
      </c>
      <c r="L14" s="60"/>
      <c r="M14" s="60"/>
      <c r="N14" s="62">
        <v>519.92149999999992</v>
      </c>
      <c r="O14" s="66">
        <f>SUM(N6:N8)/N14</f>
        <v>2.8405067330195766</v>
      </c>
    </row>
    <row r="15" spans="1:15" ht="15.75" thickBot="1" x14ac:dyDescent="0.3">
      <c r="K15" s="60" t="s">
        <v>475</v>
      </c>
      <c r="L15" s="60"/>
      <c r="M15" s="60"/>
      <c r="N15" s="62">
        <v>1270.5586000000003</v>
      </c>
      <c r="O15" s="66">
        <f>SUM(N9:N11)/N15</f>
        <v>1.9544347899746379</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-4.4494558131458337</v>
      </c>
      <c r="C17">
        <v>1.0139541866436228</v>
      </c>
      <c r="D17">
        <v>-4.38822174784283</v>
      </c>
      <c r="E17">
        <v>5.346353036826117E-5</v>
      </c>
      <c r="F17">
        <v>-6.482311561119201</v>
      </c>
      <c r="G17">
        <v>-2.4166000651724664</v>
      </c>
      <c r="H17">
        <v>-6.482311561119201</v>
      </c>
      <c r="I17">
        <v>-2.4166000651724664</v>
      </c>
    </row>
    <row r="18" spans="1:9" ht="15.75" thickBot="1" x14ac:dyDescent="0.3">
      <c r="A18" s="21" t="s">
        <v>157</v>
      </c>
      <c r="B18" s="21">
        <v>4.824433826290353E-2</v>
      </c>
      <c r="C18" s="21">
        <v>1.8047761980381344E-3</v>
      </c>
      <c r="D18" s="21">
        <v>26.73147967894695</v>
      </c>
      <c r="E18" s="21">
        <v>8.1304788108174981E-33</v>
      </c>
      <c r="F18" s="21">
        <v>4.4625979843642083E-2</v>
      </c>
      <c r="G18" s="21">
        <v>5.1862696682164977E-2</v>
      </c>
      <c r="H18" s="21">
        <v>4.4625979843642083E-2</v>
      </c>
      <c r="I18" s="21">
        <v>5.1862696682164977E-2</v>
      </c>
    </row>
    <row r="22" spans="1:9" x14ac:dyDescent="0.25">
      <c r="A22" t="s">
        <v>158</v>
      </c>
    </row>
    <row r="23" spans="1:9" ht="15.75" thickBot="1" x14ac:dyDescent="0.3"/>
    <row r="24" spans="1:9" x14ac:dyDescent="0.25">
      <c r="A24" s="22" t="s">
        <v>160</v>
      </c>
      <c r="B24" s="22" t="s">
        <v>161</v>
      </c>
      <c r="C24" s="22" t="s">
        <v>162</v>
      </c>
    </row>
    <row r="25" spans="1:9" x14ac:dyDescent="0.25">
      <c r="A25">
        <v>1</v>
      </c>
      <c r="B25">
        <v>20.128622314890372</v>
      </c>
      <c r="C25">
        <v>1.8333776851096246</v>
      </c>
    </row>
    <row r="26" spans="1:9" x14ac:dyDescent="0.25">
      <c r="A26">
        <v>2</v>
      </c>
      <c r="B26">
        <v>39.18754814565041</v>
      </c>
      <c r="C26">
        <v>-0.63354814565041551</v>
      </c>
    </row>
    <row r="27" spans="1:9" x14ac:dyDescent="0.25">
      <c r="A27">
        <v>3</v>
      </c>
      <c r="B27">
        <v>47.244352635555302</v>
      </c>
      <c r="C27">
        <v>5.8276473644446938</v>
      </c>
    </row>
    <row r="28" spans="1:9" x14ac:dyDescent="0.25">
      <c r="A28">
        <v>4</v>
      </c>
      <c r="B28">
        <v>37.841531108115404</v>
      </c>
      <c r="C28">
        <v>4.8604688918845937</v>
      </c>
    </row>
    <row r="29" spans="1:9" x14ac:dyDescent="0.25">
      <c r="A29">
        <v>5</v>
      </c>
      <c r="B29">
        <v>29.09965701487728</v>
      </c>
      <c r="C29">
        <v>-1.9526570148772819</v>
      </c>
    </row>
    <row r="30" spans="1:9" x14ac:dyDescent="0.25">
      <c r="A30">
        <v>6</v>
      </c>
      <c r="B30">
        <v>12.527726821569919</v>
      </c>
      <c r="C30">
        <v>-5.0837268215699201</v>
      </c>
    </row>
    <row r="31" spans="1:9" x14ac:dyDescent="0.25">
      <c r="A31">
        <v>7</v>
      </c>
      <c r="B31">
        <v>2.9632867609492939</v>
      </c>
      <c r="C31">
        <v>-2.9632867609492939</v>
      </c>
    </row>
    <row r="32" spans="1:9" x14ac:dyDescent="0.25">
      <c r="A32">
        <v>8</v>
      </c>
      <c r="B32">
        <v>-2.6861252496367101</v>
      </c>
      <c r="C32">
        <v>2.6861252496367101</v>
      </c>
    </row>
    <row r="33" spans="1:3" x14ac:dyDescent="0.25">
      <c r="A33">
        <v>9</v>
      </c>
      <c r="B33">
        <v>-4.3529671366200269</v>
      </c>
      <c r="C33">
        <v>4.3529671366200269</v>
      </c>
    </row>
    <row r="34" spans="1:3" x14ac:dyDescent="0.25">
      <c r="A34">
        <v>10</v>
      </c>
      <c r="B34">
        <v>-4.2637151108336555</v>
      </c>
      <c r="C34">
        <v>4.2637151108336555</v>
      </c>
    </row>
    <row r="35" spans="1:3" x14ac:dyDescent="0.25">
      <c r="A35">
        <v>11</v>
      </c>
      <c r="B35">
        <v>-2.8791026026883237</v>
      </c>
      <c r="C35">
        <v>2.8791026026883237</v>
      </c>
    </row>
    <row r="36" spans="1:3" x14ac:dyDescent="0.25">
      <c r="A36">
        <v>12</v>
      </c>
      <c r="B36">
        <v>6.0171533729910873</v>
      </c>
      <c r="C36">
        <v>-3.7581533729910879</v>
      </c>
    </row>
    <row r="37" spans="1:3" x14ac:dyDescent="0.25">
      <c r="A37">
        <v>13</v>
      </c>
      <c r="B37">
        <v>13.169376520466537</v>
      </c>
      <c r="C37">
        <v>-5.7253765204665381</v>
      </c>
    </row>
    <row r="38" spans="1:3" x14ac:dyDescent="0.25">
      <c r="A38">
        <v>14</v>
      </c>
      <c r="B38">
        <v>27.797059881778893</v>
      </c>
      <c r="C38">
        <v>-1.6870598817788931</v>
      </c>
    </row>
    <row r="39" spans="1:3" x14ac:dyDescent="0.25">
      <c r="A39">
        <v>15</v>
      </c>
      <c r="B39">
        <v>36.599239397845636</v>
      </c>
      <c r="C39">
        <v>1.9547606021543587</v>
      </c>
    </row>
    <row r="40" spans="1:3" x14ac:dyDescent="0.25">
      <c r="A40">
        <v>16</v>
      </c>
      <c r="B40">
        <v>29.471138419501642</v>
      </c>
      <c r="C40">
        <v>2.8608615804983515</v>
      </c>
    </row>
    <row r="41" spans="1:3" x14ac:dyDescent="0.25">
      <c r="A41">
        <v>17</v>
      </c>
      <c r="B41">
        <v>19.363949553423353</v>
      </c>
      <c r="C41">
        <v>-5.6979495534233564</v>
      </c>
    </row>
    <row r="42" spans="1:3" x14ac:dyDescent="0.25">
      <c r="A42">
        <v>18</v>
      </c>
      <c r="B42">
        <v>10.040731184117243</v>
      </c>
      <c r="C42">
        <v>-8.8187311841172438</v>
      </c>
    </row>
    <row r="43" spans="1:3" x14ac:dyDescent="0.25">
      <c r="A43">
        <v>19</v>
      </c>
      <c r="B43">
        <v>0.90325351712331337</v>
      </c>
      <c r="C43">
        <v>1.3557464828766861</v>
      </c>
    </row>
    <row r="44" spans="1:3" x14ac:dyDescent="0.25">
      <c r="A44">
        <v>20</v>
      </c>
      <c r="B44">
        <v>-2.2856972420546109</v>
      </c>
      <c r="C44">
        <v>2.2856972420546109</v>
      </c>
    </row>
    <row r="45" spans="1:3" x14ac:dyDescent="0.25">
      <c r="A45">
        <v>21</v>
      </c>
      <c r="B45">
        <v>-4.2926617137913974</v>
      </c>
      <c r="C45">
        <v>4.2926617137913974</v>
      </c>
    </row>
    <row r="46" spans="1:3" x14ac:dyDescent="0.25">
      <c r="A46">
        <v>22</v>
      </c>
      <c r="B46">
        <v>-4.270951761573091</v>
      </c>
      <c r="C46">
        <v>4.270951761573091</v>
      </c>
    </row>
    <row r="47" spans="1:3" x14ac:dyDescent="0.25">
      <c r="A47">
        <v>23</v>
      </c>
      <c r="B47">
        <v>-1.3811158996251693</v>
      </c>
      <c r="C47">
        <v>1.3811158996251693</v>
      </c>
    </row>
    <row r="48" spans="1:3" x14ac:dyDescent="0.25">
      <c r="A48">
        <v>24</v>
      </c>
      <c r="B48">
        <v>4.6904340707612402</v>
      </c>
      <c r="C48">
        <v>-4.6904340707612402</v>
      </c>
    </row>
    <row r="49" spans="1:3" x14ac:dyDescent="0.25">
      <c r="A49">
        <v>25</v>
      </c>
      <c r="B49">
        <v>24.64670459321129</v>
      </c>
      <c r="C49">
        <v>-5.7957045932112905</v>
      </c>
    </row>
    <row r="50" spans="1:3" x14ac:dyDescent="0.25">
      <c r="A50">
        <v>26</v>
      </c>
      <c r="B50">
        <v>30.624178103985031</v>
      </c>
      <c r="C50">
        <v>2.7448218960149688</v>
      </c>
    </row>
    <row r="51" spans="1:3" x14ac:dyDescent="0.25">
      <c r="A51">
        <v>27</v>
      </c>
      <c r="B51">
        <v>39.571090634840495</v>
      </c>
      <c r="C51">
        <v>5.2049093651595015</v>
      </c>
    </row>
    <row r="52" spans="1:3" x14ac:dyDescent="0.25">
      <c r="A52">
        <v>28</v>
      </c>
      <c r="B52">
        <v>36.218109125568702</v>
      </c>
      <c r="C52">
        <v>-1.8121091255687034</v>
      </c>
    </row>
    <row r="53" spans="1:3" x14ac:dyDescent="0.25">
      <c r="A53">
        <v>29</v>
      </c>
      <c r="B53">
        <v>30.715842346684553</v>
      </c>
      <c r="C53">
        <v>-10.827842346684555</v>
      </c>
    </row>
    <row r="54" spans="1:3" x14ac:dyDescent="0.25">
      <c r="A54">
        <v>30</v>
      </c>
      <c r="B54">
        <v>14.31759177112364</v>
      </c>
      <c r="C54">
        <v>-4.7995917711236409</v>
      </c>
    </row>
    <row r="55" spans="1:3" x14ac:dyDescent="0.25">
      <c r="A55">
        <v>31</v>
      </c>
      <c r="B55">
        <v>3.5639287723224431</v>
      </c>
      <c r="C55">
        <v>-3.5639287723224431</v>
      </c>
    </row>
    <row r="56" spans="1:3" x14ac:dyDescent="0.25">
      <c r="A56">
        <v>32</v>
      </c>
      <c r="B56">
        <v>-3.1179120770896964</v>
      </c>
      <c r="C56">
        <v>3.1179120770896964</v>
      </c>
    </row>
    <row r="57" spans="1:3" x14ac:dyDescent="0.25">
      <c r="A57">
        <v>33</v>
      </c>
      <c r="B57">
        <v>-4.4156847763618012</v>
      </c>
      <c r="C57">
        <v>4.4156847763618012</v>
      </c>
    </row>
    <row r="58" spans="1:3" x14ac:dyDescent="0.25">
      <c r="A58">
        <v>34</v>
      </c>
      <c r="B58">
        <v>-3.9163558753407495</v>
      </c>
      <c r="C58">
        <v>3.9163558753407495</v>
      </c>
    </row>
    <row r="59" spans="1:3" x14ac:dyDescent="0.25">
      <c r="A59">
        <v>35</v>
      </c>
      <c r="B59">
        <v>-0.34145041005959786</v>
      </c>
      <c r="C59">
        <v>0.34145041005959786</v>
      </c>
    </row>
    <row r="60" spans="1:3" x14ac:dyDescent="0.25">
      <c r="A60">
        <v>36</v>
      </c>
      <c r="B60">
        <v>7.2908039031317404</v>
      </c>
      <c r="C60">
        <v>-6.0688039031317409</v>
      </c>
    </row>
    <row r="61" spans="1:3" x14ac:dyDescent="0.25">
      <c r="A61">
        <v>37</v>
      </c>
      <c r="B61">
        <v>23.951986122225478</v>
      </c>
      <c r="C61">
        <v>-7.17498612222548</v>
      </c>
    </row>
    <row r="62" spans="1:3" x14ac:dyDescent="0.25">
      <c r="A62">
        <v>38</v>
      </c>
      <c r="B62">
        <v>38.837776693244358</v>
      </c>
      <c r="C62">
        <v>9.0492233067556356</v>
      </c>
    </row>
    <row r="63" spans="1:3" x14ac:dyDescent="0.25">
      <c r="A63">
        <v>39</v>
      </c>
      <c r="B63">
        <v>46.966947690543606</v>
      </c>
      <c r="C63">
        <v>1.9570523094563868</v>
      </c>
    </row>
    <row r="64" spans="1:3" x14ac:dyDescent="0.25">
      <c r="A64">
        <v>40</v>
      </c>
      <c r="B64">
        <v>40.439488723572758</v>
      </c>
      <c r="C64">
        <v>-8.1074887235727644</v>
      </c>
    </row>
    <row r="65" spans="1:3" x14ac:dyDescent="0.25">
      <c r="A65">
        <v>41</v>
      </c>
      <c r="B65">
        <v>37.950080869206928</v>
      </c>
      <c r="C65">
        <v>-2.5070808692069306</v>
      </c>
    </row>
    <row r="66" spans="1:3" x14ac:dyDescent="0.25">
      <c r="A66">
        <v>42</v>
      </c>
      <c r="B66">
        <v>15.18116542602961</v>
      </c>
      <c r="C66">
        <v>-6.7001654260296117</v>
      </c>
    </row>
    <row r="67" spans="1:3" x14ac:dyDescent="0.25">
      <c r="A67">
        <v>43</v>
      </c>
      <c r="B67">
        <v>2.5483854518883238</v>
      </c>
      <c r="C67">
        <v>-2.3633854518883242</v>
      </c>
    </row>
    <row r="68" spans="1:3" x14ac:dyDescent="0.25">
      <c r="A68">
        <v>44</v>
      </c>
      <c r="B68">
        <v>-3.2071641028760678</v>
      </c>
      <c r="C68">
        <v>3.2071641028760678</v>
      </c>
    </row>
    <row r="69" spans="1:3" x14ac:dyDescent="0.25">
      <c r="A69">
        <v>45</v>
      </c>
      <c r="B69">
        <v>-4.2854250630519619</v>
      </c>
      <c r="C69">
        <v>4.2854250630519619</v>
      </c>
    </row>
    <row r="70" spans="1:3" x14ac:dyDescent="0.25">
      <c r="A70">
        <v>46</v>
      </c>
      <c r="B70">
        <v>-3.7909205958572008</v>
      </c>
      <c r="C70">
        <v>3.7909205958572008</v>
      </c>
    </row>
    <row r="71" spans="1:3" x14ac:dyDescent="0.25">
      <c r="A71">
        <v>47</v>
      </c>
      <c r="B71">
        <v>-0.71051959777081031</v>
      </c>
      <c r="C71">
        <v>0.71051959777081031</v>
      </c>
    </row>
    <row r="72" spans="1:3" x14ac:dyDescent="0.25">
      <c r="A72">
        <v>48</v>
      </c>
      <c r="B72">
        <v>5.5877787624512454</v>
      </c>
      <c r="C72">
        <v>-5.4027787624512458</v>
      </c>
    </row>
    <row r="73" spans="1:3" x14ac:dyDescent="0.25">
      <c r="A73">
        <v>49</v>
      </c>
      <c r="B73">
        <v>23.418886184420394</v>
      </c>
      <c r="C73">
        <v>10.987113815579605</v>
      </c>
    </row>
    <row r="74" spans="1:3" x14ac:dyDescent="0.25">
      <c r="A74">
        <v>50</v>
      </c>
      <c r="B74">
        <v>30.949827387259631</v>
      </c>
      <c r="C74">
        <v>-5.8768273872596346</v>
      </c>
    </row>
    <row r="75" spans="1:3" x14ac:dyDescent="0.25">
      <c r="A75">
        <v>51</v>
      </c>
      <c r="B75">
        <v>48.744751555531593</v>
      </c>
      <c r="C75">
        <v>6.4012484444684006</v>
      </c>
    </row>
    <row r="76" spans="1:3" x14ac:dyDescent="0.25">
      <c r="A76">
        <v>52</v>
      </c>
      <c r="B76">
        <v>52.954070068969926</v>
      </c>
      <c r="C76">
        <v>0.11792993103006921</v>
      </c>
    </row>
    <row r="77" spans="1:3" x14ac:dyDescent="0.25">
      <c r="A77">
        <v>53</v>
      </c>
      <c r="B77">
        <v>37.720920262458144</v>
      </c>
      <c r="C77">
        <v>10.16607973754185</v>
      </c>
    </row>
    <row r="78" spans="1:3" x14ac:dyDescent="0.25">
      <c r="A78">
        <v>54</v>
      </c>
      <c r="B78">
        <v>14.534691293306706</v>
      </c>
      <c r="C78">
        <v>-3.9796912933067059</v>
      </c>
    </row>
    <row r="79" spans="1:3" x14ac:dyDescent="0.25">
      <c r="A79">
        <v>55</v>
      </c>
      <c r="B79">
        <v>0.85742139577355481</v>
      </c>
      <c r="C79">
        <v>-0.6724213957735552</v>
      </c>
    </row>
    <row r="80" spans="1:3" ht="15.75" thickBot="1" x14ac:dyDescent="0.3">
      <c r="A80" s="21">
        <v>56</v>
      </c>
      <c r="B80" s="21">
        <v>-1.144718642136942</v>
      </c>
      <c r="C80" s="21">
        <v>1.144718642136942</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7D025-CA20-48F7-84F4-2A8F32902B7E}">
  <dimension ref="A1:O80"/>
  <sheetViews>
    <sheetView workbookViewId="0">
      <selection activeCell="O13" sqref="O13:O15"/>
    </sheetView>
    <sheetView workbookViewId="1"/>
  </sheetViews>
  <sheetFormatPr defaultRowHeight="15" x14ac:dyDescent="0.25"/>
  <cols>
    <col min="11" max="11" width="12" customWidth="1"/>
    <col min="14" max="14" width="13.710937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0.96927278733900402</v>
      </c>
      <c r="K4" s="40" t="s">
        <v>468</v>
      </c>
      <c r="L4" s="40"/>
      <c r="M4" s="40"/>
      <c r="N4" s="40"/>
    </row>
    <row r="5" spans="1:15" x14ac:dyDescent="0.25">
      <c r="A5" t="s">
        <v>136</v>
      </c>
      <c r="B5">
        <v>0.93948973627592203</v>
      </c>
      <c r="K5" s="40" t="s">
        <v>178</v>
      </c>
      <c r="L5" s="40" t="s">
        <v>480</v>
      </c>
      <c r="M5" s="40" t="s">
        <v>470</v>
      </c>
      <c r="N5" s="40" t="s">
        <v>471</v>
      </c>
    </row>
    <row r="6" spans="1:15" x14ac:dyDescent="0.25">
      <c r="A6" t="s">
        <v>137</v>
      </c>
      <c r="B6">
        <v>0.93836917583658719</v>
      </c>
      <c r="K6" s="41">
        <f>HDD!A281</f>
        <v>44835</v>
      </c>
      <c r="L6" s="42">
        <f>HDD!G281</f>
        <v>14.100000000000001</v>
      </c>
      <c r="M6" s="43">
        <f>$B$18*L6+B$17</f>
        <v>0.18982512546118324</v>
      </c>
      <c r="N6" s="43">
        <f t="shared" ref="N6:N11" si="0">$L$3*M6</f>
        <v>5.5618761760126691</v>
      </c>
    </row>
    <row r="7" spans="1:15" x14ac:dyDescent="0.25">
      <c r="A7" t="s">
        <v>138</v>
      </c>
      <c r="B7">
        <v>2.1430693369378155</v>
      </c>
      <c r="K7" s="41">
        <f>HDD!A282</f>
        <v>44866</v>
      </c>
      <c r="L7" s="42">
        <f>HDD!G282</f>
        <v>82</v>
      </c>
      <c r="M7" s="43">
        <f t="shared" ref="M7:M11" si="1">$B$18*L7+B$17</f>
        <v>3.1567572775546928</v>
      </c>
      <c r="N7" s="43">
        <f t="shared" si="0"/>
        <v>92.492988232352502</v>
      </c>
    </row>
    <row r="8" spans="1:15" ht="15.75" thickBot="1" x14ac:dyDescent="0.3">
      <c r="A8" s="21" t="s">
        <v>139</v>
      </c>
      <c r="B8" s="21">
        <v>56</v>
      </c>
      <c r="K8" s="41">
        <f>HDD!A283</f>
        <v>44896</v>
      </c>
      <c r="L8" s="42">
        <f>HDD!G283</f>
        <v>252.29999999999998</v>
      </c>
      <c r="M8" s="43">
        <f t="shared" si="1"/>
        <v>10.598120245176558</v>
      </c>
      <c r="N8" s="43">
        <f t="shared" si="0"/>
        <v>310.52492318367314</v>
      </c>
    </row>
    <row r="9" spans="1:15" x14ac:dyDescent="0.25">
      <c r="K9" s="41">
        <f>HDD!A284</f>
        <v>44927</v>
      </c>
      <c r="L9" s="42">
        <f>HDD!G284</f>
        <v>211.89999999999998</v>
      </c>
      <c r="M9" s="43">
        <f t="shared" si="1"/>
        <v>8.8328174624876361</v>
      </c>
      <c r="N9" s="43">
        <f t="shared" si="0"/>
        <v>258.80155165088775</v>
      </c>
    </row>
    <row r="10" spans="1:15" ht="15.75" thickBot="1" x14ac:dyDescent="0.3">
      <c r="A10" t="s">
        <v>140</v>
      </c>
      <c r="K10" s="41">
        <f>HDD!A285</f>
        <v>44958</v>
      </c>
      <c r="L10" s="42">
        <f>HDD!G285</f>
        <v>278.85000000000002</v>
      </c>
      <c r="M10" s="43">
        <f t="shared" si="1"/>
        <v>11.758238781819898</v>
      </c>
      <c r="N10" s="43">
        <f t="shared" si="0"/>
        <v>344.51639630732302</v>
      </c>
    </row>
    <row r="11" spans="1:15" x14ac:dyDescent="0.25">
      <c r="A11" s="22"/>
      <c r="B11" s="22" t="s">
        <v>141</v>
      </c>
      <c r="C11" s="22" t="s">
        <v>142</v>
      </c>
      <c r="D11" s="22" t="s">
        <v>143</v>
      </c>
      <c r="E11" s="22" t="s">
        <v>144</v>
      </c>
      <c r="F11" s="22" t="s">
        <v>145</v>
      </c>
      <c r="K11" s="41">
        <f>HDD!A286</f>
        <v>44986</v>
      </c>
      <c r="L11" s="42">
        <f>HDD!G286</f>
        <v>143.65</v>
      </c>
      <c r="M11" s="43">
        <f t="shared" si="1"/>
        <v>5.8505918456926143</v>
      </c>
      <c r="N11" s="43">
        <f t="shared" si="0"/>
        <v>171.42234107879361</v>
      </c>
    </row>
    <row r="12" spans="1:15" x14ac:dyDescent="0.25">
      <c r="A12" t="s">
        <v>146</v>
      </c>
      <c r="B12">
        <v>1</v>
      </c>
      <c r="C12">
        <v>3850.6070254792967</v>
      </c>
      <c r="D12">
        <v>3850.6070254792967</v>
      </c>
      <c r="E12">
        <v>838.41058750356387</v>
      </c>
      <c r="F12">
        <v>1.4327577324072776E-34</v>
      </c>
      <c r="K12" s="40"/>
      <c r="L12" s="40"/>
      <c r="M12" s="43">
        <f>SUM(M6:M11)</f>
        <v>40.386350738192583</v>
      </c>
      <c r="N12" s="43">
        <f>SUM(N6:N11)</f>
        <v>1183.3200766290427</v>
      </c>
    </row>
    <row r="13" spans="1:15" x14ac:dyDescent="0.25">
      <c r="A13" t="s">
        <v>147</v>
      </c>
      <c r="B13">
        <v>54</v>
      </c>
      <c r="C13">
        <v>248.00829387784677</v>
      </c>
      <c r="D13">
        <v>4.5927461829230882</v>
      </c>
      <c r="K13" s="40" t="s">
        <v>481</v>
      </c>
      <c r="L13" s="40"/>
      <c r="M13" s="40"/>
      <c r="N13" s="44">
        <v>1084.1605999999999</v>
      </c>
      <c r="O13" s="47">
        <f>N12/N13</f>
        <v>1.0914619813974449</v>
      </c>
    </row>
    <row r="14" spans="1:15" ht="15.75" thickBot="1" x14ac:dyDescent="0.3">
      <c r="A14" s="21" t="s">
        <v>148</v>
      </c>
      <c r="B14" s="21">
        <v>55</v>
      </c>
      <c r="C14" s="21">
        <v>4098.6153193571436</v>
      </c>
      <c r="D14" s="21"/>
      <c r="E14" s="21"/>
      <c r="F14" s="21"/>
      <c r="K14" s="46" t="s">
        <v>482</v>
      </c>
      <c r="L14" s="46"/>
      <c r="M14" s="46"/>
      <c r="N14" s="33">
        <v>411.14839999999998</v>
      </c>
      <c r="O14" s="24">
        <f>SUM(N6:N8)/N14</f>
        <v>0.99375259052944953</v>
      </c>
    </row>
    <row r="15" spans="1:15" ht="15.75" thickBot="1" x14ac:dyDescent="0.3">
      <c r="K15" t="s">
        <v>483</v>
      </c>
      <c r="N15" s="33">
        <v>673.01220000000001</v>
      </c>
      <c r="O15" s="24">
        <f>SUM(N9:N11)/N15</f>
        <v>1.1511534100526029</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-0.42628302394262363</v>
      </c>
      <c r="C17">
        <v>0.3646702281790129</v>
      </c>
      <c r="D17">
        <v>-1.1689548282328264</v>
      </c>
      <c r="E17">
        <v>0.24755625779601209</v>
      </c>
      <c r="F17">
        <v>-1.1574028114375396</v>
      </c>
      <c r="G17">
        <v>0.30483676355229239</v>
      </c>
      <c r="H17">
        <v>-1.1574028114375396</v>
      </c>
      <c r="I17">
        <v>0.30483676355229239</v>
      </c>
    </row>
    <row r="18" spans="1:9" ht="15.75" thickBot="1" x14ac:dyDescent="0.3">
      <c r="A18" s="21" t="s">
        <v>157</v>
      </c>
      <c r="B18" s="21">
        <v>4.3695613432894104E-2</v>
      </c>
      <c r="C18" s="21">
        <v>1.5090702717094964E-3</v>
      </c>
      <c r="D18" s="21">
        <v>28.955320538781198</v>
      </c>
      <c r="E18" s="21">
        <v>1.4327577324072572E-34</v>
      </c>
      <c r="F18" s="21">
        <v>4.0670109700723413E-2</v>
      </c>
      <c r="G18" s="21">
        <v>4.6721117165064795E-2</v>
      </c>
      <c r="H18" s="21">
        <v>4.0670109700723413E-2</v>
      </c>
      <c r="I18" s="21">
        <v>4.6721117165064795E-2</v>
      </c>
    </row>
    <row r="22" spans="1:9" x14ac:dyDescent="0.25">
      <c r="A22" t="s">
        <v>158</v>
      </c>
      <c r="F22" t="s">
        <v>159</v>
      </c>
    </row>
    <row r="23" spans="1:9" ht="15.75" thickBot="1" x14ac:dyDescent="0.3"/>
    <row r="24" spans="1:9" x14ac:dyDescent="0.25">
      <c r="A24" s="22" t="s">
        <v>160</v>
      </c>
      <c r="B24" s="22" t="s">
        <v>161</v>
      </c>
      <c r="C24" s="22" t="s">
        <v>162</v>
      </c>
      <c r="D24" s="22" t="s">
        <v>163</v>
      </c>
      <c r="F24" s="22" t="s">
        <v>164</v>
      </c>
      <c r="G24" s="22" t="s">
        <v>165</v>
      </c>
    </row>
    <row r="25" spans="1:9" x14ac:dyDescent="0.25">
      <c r="A25">
        <v>1</v>
      </c>
      <c r="B25">
        <v>3.7619415236002762</v>
      </c>
      <c r="C25">
        <v>1.4230584763997234</v>
      </c>
      <c r="D25">
        <v>0.6701484059508489</v>
      </c>
      <c r="F25">
        <v>0.8928571428571429</v>
      </c>
      <c r="G25">
        <v>0</v>
      </c>
    </row>
    <row r="26" spans="1:9" x14ac:dyDescent="0.25">
      <c r="A26">
        <v>2</v>
      </c>
      <c r="B26">
        <v>16.881549456826733</v>
      </c>
      <c r="C26">
        <v>3.8584505431732659</v>
      </c>
      <c r="D26">
        <v>1.8170261614895462</v>
      </c>
      <c r="F26">
        <v>2.6785714285714288</v>
      </c>
      <c r="G26">
        <v>0</v>
      </c>
    </row>
    <row r="27" spans="1:9" x14ac:dyDescent="0.25">
      <c r="A27">
        <v>3</v>
      </c>
      <c r="B27">
        <v>23.604119583477491</v>
      </c>
      <c r="C27">
        <v>-2.8641195834774926</v>
      </c>
      <c r="D27">
        <v>-1.3487746323510281</v>
      </c>
      <c r="F27">
        <v>4.4642857142857144</v>
      </c>
      <c r="G27">
        <v>0</v>
      </c>
    </row>
    <row r="28" spans="1:9" x14ac:dyDescent="0.25">
      <c r="A28">
        <v>4</v>
      </c>
      <c r="B28">
        <v>17.593787955782904</v>
      </c>
      <c r="C28">
        <v>-7.223787955782905</v>
      </c>
      <c r="D28">
        <v>-3.4018348955992321</v>
      </c>
      <c r="F28">
        <v>6.2500000000000009</v>
      </c>
      <c r="G28">
        <v>0</v>
      </c>
    </row>
    <row r="29" spans="1:9" x14ac:dyDescent="0.25">
      <c r="A29">
        <v>5</v>
      </c>
      <c r="B29">
        <v>9.0775128977118431</v>
      </c>
      <c r="C29">
        <v>-4.9295128977118434</v>
      </c>
      <c r="D29">
        <v>-2.3214121311960896</v>
      </c>
      <c r="F29">
        <v>8.0357142857142865</v>
      </c>
      <c r="G29">
        <v>0</v>
      </c>
    </row>
    <row r="30" spans="1:9" x14ac:dyDescent="0.25">
      <c r="A30">
        <v>6</v>
      </c>
      <c r="B30">
        <v>1.2712915579253123</v>
      </c>
      <c r="C30">
        <v>-1.2712915579253123</v>
      </c>
      <c r="D30">
        <v>-0.59867814652130547</v>
      </c>
      <c r="F30">
        <v>9.8214285714285712</v>
      </c>
      <c r="G30">
        <v>0</v>
      </c>
    </row>
    <row r="31" spans="1:9" x14ac:dyDescent="0.25">
      <c r="A31">
        <v>7</v>
      </c>
      <c r="B31">
        <v>-0.35855482312163778</v>
      </c>
      <c r="C31">
        <v>0.35855482312163778</v>
      </c>
      <c r="D31">
        <v>0.16885106771498576</v>
      </c>
      <c r="F31">
        <v>11.607142857142858</v>
      </c>
      <c r="G31">
        <v>0</v>
      </c>
    </row>
    <row r="32" spans="1:9" x14ac:dyDescent="0.25">
      <c r="A32">
        <v>8</v>
      </c>
      <c r="B32">
        <v>-0.41754390125604479</v>
      </c>
      <c r="C32">
        <v>0.41754390125604479</v>
      </c>
      <c r="D32">
        <v>0.19663027520074963</v>
      </c>
      <c r="F32">
        <v>13.392857142857142</v>
      </c>
      <c r="G32">
        <v>0</v>
      </c>
    </row>
    <row r="33" spans="1:7" x14ac:dyDescent="0.25">
      <c r="A33">
        <v>9</v>
      </c>
      <c r="B33">
        <v>-0.42628302394262363</v>
      </c>
      <c r="C33">
        <v>0.42628302394262363</v>
      </c>
      <c r="D33">
        <v>0.20074571334678873</v>
      </c>
      <c r="F33">
        <v>15.178571428571429</v>
      </c>
      <c r="G33">
        <v>0</v>
      </c>
    </row>
    <row r="34" spans="1:7" x14ac:dyDescent="0.25">
      <c r="A34">
        <v>10</v>
      </c>
      <c r="B34">
        <v>-0.42628302394262363</v>
      </c>
      <c r="C34">
        <v>1.4632830239426236</v>
      </c>
      <c r="D34">
        <v>0.68909099816544805</v>
      </c>
      <c r="F34">
        <v>16.964285714285715</v>
      </c>
      <c r="G34">
        <v>0</v>
      </c>
    </row>
    <row r="35" spans="1:7" x14ac:dyDescent="0.25">
      <c r="A35">
        <v>11</v>
      </c>
      <c r="B35">
        <v>-0.39788087521124244</v>
      </c>
      <c r="C35">
        <v>0.39788087521124244</v>
      </c>
      <c r="D35">
        <v>0.18737053937216167</v>
      </c>
      <c r="F35">
        <v>18.75</v>
      </c>
      <c r="G35">
        <v>0</v>
      </c>
    </row>
    <row r="36" spans="1:7" x14ac:dyDescent="0.25">
      <c r="A36">
        <v>12</v>
      </c>
      <c r="B36">
        <v>0.83215064292472651</v>
      </c>
      <c r="C36">
        <v>-0.83215064292472651</v>
      </c>
      <c r="D36">
        <v>-0.39187737968284092</v>
      </c>
      <c r="F36">
        <v>20.535714285714285</v>
      </c>
      <c r="G36">
        <v>0</v>
      </c>
    </row>
    <row r="37" spans="1:7" x14ac:dyDescent="0.25">
      <c r="A37">
        <v>13</v>
      </c>
      <c r="B37">
        <v>2.1517581685981284</v>
      </c>
      <c r="C37">
        <v>-2.1517581685981284</v>
      </c>
      <c r="D37">
        <v>-1.0133085397347443</v>
      </c>
      <c r="F37">
        <v>22.321428571428573</v>
      </c>
      <c r="G37">
        <v>0</v>
      </c>
    </row>
    <row r="38" spans="1:7" x14ac:dyDescent="0.25">
      <c r="A38">
        <v>14</v>
      </c>
      <c r="B38">
        <v>8.5662742205469833</v>
      </c>
      <c r="C38">
        <v>-1.3072742205469838</v>
      </c>
      <c r="D38">
        <v>-0.61562314519682515</v>
      </c>
      <c r="F38">
        <v>24.107142857142858</v>
      </c>
      <c r="G38">
        <v>0</v>
      </c>
    </row>
    <row r="39" spans="1:7" x14ac:dyDescent="0.25">
      <c r="A39">
        <v>15</v>
      </c>
      <c r="B39">
        <v>14.487029840704132</v>
      </c>
      <c r="C39">
        <v>3.0970159295867106E-2</v>
      </c>
      <c r="D39">
        <v>1.4584504592304216E-2</v>
      </c>
      <c r="F39">
        <v>25.892857142857142</v>
      </c>
      <c r="G39">
        <v>0</v>
      </c>
    </row>
    <row r="40" spans="1:7" x14ac:dyDescent="0.25">
      <c r="A40">
        <v>16</v>
      </c>
      <c r="B40">
        <v>9.6674036790559139</v>
      </c>
      <c r="C40">
        <v>2.7765963209440852</v>
      </c>
      <c r="D40">
        <v>1.3075580724955458</v>
      </c>
      <c r="F40">
        <v>27.678571428571431</v>
      </c>
      <c r="G40">
        <v>0</v>
      </c>
    </row>
    <row r="41" spans="1:7" x14ac:dyDescent="0.25">
      <c r="A41">
        <v>17</v>
      </c>
      <c r="B41">
        <v>4.6664407216611847</v>
      </c>
      <c r="C41">
        <v>-1.555440721661185</v>
      </c>
      <c r="D41">
        <v>-0.73249001180151629</v>
      </c>
      <c r="F41">
        <v>29.464285714285715</v>
      </c>
      <c r="G41">
        <v>0</v>
      </c>
    </row>
    <row r="42" spans="1:7" x14ac:dyDescent="0.25">
      <c r="A42">
        <v>18</v>
      </c>
      <c r="B42">
        <v>0.76660722277538551</v>
      </c>
      <c r="C42">
        <v>-0.76660722277538551</v>
      </c>
      <c r="D42">
        <v>-0.36101159358754781</v>
      </c>
      <c r="F42">
        <v>31.25</v>
      </c>
      <c r="G42">
        <v>0</v>
      </c>
    </row>
    <row r="43" spans="1:7" x14ac:dyDescent="0.25">
      <c r="A43">
        <v>19</v>
      </c>
      <c r="B43">
        <v>-0.40880477856946601</v>
      </c>
      <c r="C43">
        <v>0.40880477856946601</v>
      </c>
      <c r="D43">
        <v>0.19251483705471054</v>
      </c>
      <c r="F43">
        <v>33.035714285714292</v>
      </c>
      <c r="G43">
        <v>0</v>
      </c>
    </row>
    <row r="44" spans="1:7" x14ac:dyDescent="0.25">
      <c r="A44">
        <v>20</v>
      </c>
      <c r="B44">
        <v>-0.42628302394262363</v>
      </c>
      <c r="C44">
        <v>0.42628302394262363</v>
      </c>
      <c r="D44">
        <v>0.20074571334678873</v>
      </c>
      <c r="F44">
        <v>34.821428571428577</v>
      </c>
      <c r="G44">
        <v>0</v>
      </c>
    </row>
    <row r="45" spans="1:7" x14ac:dyDescent="0.25">
      <c r="A45">
        <v>21</v>
      </c>
      <c r="B45">
        <v>-0.42628302394262363</v>
      </c>
      <c r="C45">
        <v>0.42628302394262363</v>
      </c>
      <c r="D45">
        <v>0.20074571334678873</v>
      </c>
      <c r="F45">
        <v>36.607142857142861</v>
      </c>
      <c r="G45">
        <v>0</v>
      </c>
    </row>
    <row r="46" spans="1:7" x14ac:dyDescent="0.25">
      <c r="A46">
        <v>22</v>
      </c>
      <c r="B46">
        <v>-0.42628302394262363</v>
      </c>
      <c r="C46">
        <v>0.42628302394262363</v>
      </c>
      <c r="D46">
        <v>0.20074571334678873</v>
      </c>
      <c r="F46">
        <v>38.392857142857146</v>
      </c>
      <c r="G46">
        <v>0</v>
      </c>
    </row>
    <row r="47" spans="1:7" x14ac:dyDescent="0.25">
      <c r="A47">
        <v>23</v>
      </c>
      <c r="B47">
        <v>-0.37384828782315072</v>
      </c>
      <c r="C47">
        <v>0.37384828782315072</v>
      </c>
      <c r="D47">
        <v>0.17605308447055418</v>
      </c>
      <c r="F47">
        <v>40.178571428571431</v>
      </c>
      <c r="G47">
        <v>0</v>
      </c>
    </row>
    <row r="48" spans="1:7" x14ac:dyDescent="0.25">
      <c r="A48">
        <v>24</v>
      </c>
      <c r="B48">
        <v>-2.6468161031642568E-2</v>
      </c>
      <c r="C48">
        <v>2.6468161031642568E-2</v>
      </c>
      <c r="D48">
        <v>1.2464418165500125E-2</v>
      </c>
      <c r="F48">
        <v>41.964285714285722</v>
      </c>
      <c r="G48">
        <v>0</v>
      </c>
    </row>
    <row r="49" spans="1:7" x14ac:dyDescent="0.25">
      <c r="A49">
        <v>25</v>
      </c>
      <c r="B49">
        <v>6.2722545153200429</v>
      </c>
      <c r="C49">
        <v>-2.1242545153200432</v>
      </c>
      <c r="D49">
        <v>-1.0003564863175407</v>
      </c>
      <c r="F49">
        <v>43.750000000000007</v>
      </c>
      <c r="G49">
        <v>0</v>
      </c>
    </row>
    <row r="50" spans="1:7" x14ac:dyDescent="0.25">
      <c r="A50">
        <v>26</v>
      </c>
      <c r="B50">
        <v>9.9033599915935415</v>
      </c>
      <c r="C50">
        <v>6.6886400084064572</v>
      </c>
      <c r="D50">
        <v>3.1498223818271276</v>
      </c>
      <c r="F50">
        <v>45.535714285714292</v>
      </c>
      <c r="G50">
        <v>0</v>
      </c>
    </row>
    <row r="51" spans="1:7" x14ac:dyDescent="0.25">
      <c r="A51">
        <v>27</v>
      </c>
      <c r="B51">
        <v>17.735798699439808</v>
      </c>
      <c r="C51">
        <v>1.9672013005601912</v>
      </c>
      <c r="D51">
        <v>0.92639679789556761</v>
      </c>
      <c r="F51">
        <v>47.321428571428577</v>
      </c>
      <c r="G51">
        <v>0</v>
      </c>
    </row>
    <row r="52" spans="1:7" x14ac:dyDescent="0.25">
      <c r="A52">
        <v>28</v>
      </c>
      <c r="B52">
        <v>15.651517938690763</v>
      </c>
      <c r="C52">
        <v>1.9774820613092352</v>
      </c>
      <c r="D52">
        <v>0.93123822608857088</v>
      </c>
      <c r="F52">
        <v>49.107142857142861</v>
      </c>
      <c r="G52">
        <v>0</v>
      </c>
    </row>
    <row r="53" spans="1:7" x14ac:dyDescent="0.25">
      <c r="A53">
        <v>29</v>
      </c>
      <c r="B53">
        <v>9.6958058277872965</v>
      </c>
      <c r="C53">
        <v>1.7111941722127035</v>
      </c>
      <c r="D53">
        <v>0.80583761370225915</v>
      </c>
      <c r="F53">
        <v>50.892857142857146</v>
      </c>
      <c r="G53">
        <v>0</v>
      </c>
    </row>
    <row r="54" spans="1:7" x14ac:dyDescent="0.25">
      <c r="A54">
        <v>30</v>
      </c>
      <c r="B54">
        <v>2.0031930829262885</v>
      </c>
      <c r="C54">
        <v>-0.96619308292628858</v>
      </c>
      <c r="D54">
        <v>-0.45500080643342039</v>
      </c>
      <c r="F54">
        <v>52.678571428571438</v>
      </c>
      <c r="G54">
        <v>1.0369999999999999</v>
      </c>
    </row>
    <row r="55" spans="1:7" x14ac:dyDescent="0.25">
      <c r="A55">
        <v>31</v>
      </c>
      <c r="B55">
        <v>-1.9913819016708412E-2</v>
      </c>
      <c r="C55">
        <v>1.9913819016708412E-2</v>
      </c>
      <c r="D55">
        <v>9.3778395559707857E-3</v>
      </c>
      <c r="F55">
        <v>54.464285714285722</v>
      </c>
      <c r="G55">
        <v>1.0369999999999999</v>
      </c>
    </row>
    <row r="56" spans="1:7" x14ac:dyDescent="0.25">
      <c r="A56">
        <v>32</v>
      </c>
      <c r="B56">
        <v>-0.42628302394262363</v>
      </c>
      <c r="C56">
        <v>0.42628302394262363</v>
      </c>
      <c r="D56">
        <v>0.20074571334678873</v>
      </c>
      <c r="F56">
        <v>56.250000000000007</v>
      </c>
      <c r="G56">
        <v>1.0369999999999999</v>
      </c>
    </row>
    <row r="57" spans="1:7" x14ac:dyDescent="0.25">
      <c r="A57">
        <v>33</v>
      </c>
      <c r="B57">
        <v>-0.42628302394262363</v>
      </c>
      <c r="C57">
        <v>0.42628302394262363</v>
      </c>
      <c r="D57">
        <v>0.20074571334678873</v>
      </c>
      <c r="F57">
        <v>58.035714285714292</v>
      </c>
      <c r="G57">
        <v>3.1109999999999998</v>
      </c>
    </row>
    <row r="58" spans="1:7" x14ac:dyDescent="0.25">
      <c r="A58">
        <v>34</v>
      </c>
      <c r="B58">
        <v>-0.42628302394262363</v>
      </c>
      <c r="C58">
        <v>0.42628302394262363</v>
      </c>
      <c r="D58">
        <v>0.20074571334678873</v>
      </c>
      <c r="F58">
        <v>59.821428571428577</v>
      </c>
      <c r="G58">
        <v>4.1479999999999997</v>
      </c>
    </row>
    <row r="59" spans="1:7" x14ac:dyDescent="0.25">
      <c r="A59">
        <v>35</v>
      </c>
      <c r="B59">
        <v>-0.34544613909176952</v>
      </c>
      <c r="C59">
        <v>0.34544613909176952</v>
      </c>
      <c r="D59">
        <v>0.16267791049592709</v>
      </c>
      <c r="F59">
        <v>61.607142857142861</v>
      </c>
      <c r="G59">
        <v>4.1479999999999997</v>
      </c>
    </row>
    <row r="60" spans="1:7" x14ac:dyDescent="0.25">
      <c r="A60">
        <v>36</v>
      </c>
      <c r="B60">
        <v>0.90206362441735721</v>
      </c>
      <c r="C60">
        <v>-0.90206362441735721</v>
      </c>
      <c r="D60">
        <v>-0.42480088485115375</v>
      </c>
      <c r="F60">
        <v>63.392857142857146</v>
      </c>
      <c r="G60">
        <v>5.1849999999999996</v>
      </c>
    </row>
    <row r="61" spans="1:7" x14ac:dyDescent="0.25">
      <c r="A61">
        <v>37</v>
      </c>
      <c r="B61">
        <v>7.3733839738289735</v>
      </c>
      <c r="C61">
        <v>-1.151383973828974</v>
      </c>
      <c r="D61">
        <v>-0.54221112308114761</v>
      </c>
      <c r="F61">
        <v>65.178571428571431</v>
      </c>
      <c r="G61">
        <v>6.2219999999999995</v>
      </c>
    </row>
    <row r="62" spans="1:7" x14ac:dyDescent="0.25">
      <c r="A62">
        <v>38</v>
      </c>
      <c r="B62">
        <v>16.549462794736737</v>
      </c>
      <c r="C62">
        <v>1.0795372052632608</v>
      </c>
      <c r="D62">
        <v>0.5083769565830536</v>
      </c>
      <c r="F62">
        <v>66.964285714285708</v>
      </c>
      <c r="G62">
        <v>6.2219999999999995</v>
      </c>
    </row>
    <row r="63" spans="1:7" x14ac:dyDescent="0.25">
      <c r="A63">
        <v>39</v>
      </c>
      <c r="B63">
        <v>23.971162736313794</v>
      </c>
      <c r="C63">
        <v>2.9908372636862026</v>
      </c>
      <c r="D63">
        <v>1.4084486744272886</v>
      </c>
      <c r="F63">
        <v>68.75</v>
      </c>
      <c r="G63">
        <v>7.2589999999999995</v>
      </c>
    </row>
    <row r="64" spans="1:7" x14ac:dyDescent="0.25">
      <c r="A64">
        <v>40</v>
      </c>
      <c r="B64">
        <v>19.667144813173728</v>
      </c>
      <c r="C64">
        <v>-2.0381448131737301</v>
      </c>
      <c r="D64">
        <v>-0.95980560201639198</v>
      </c>
      <c r="F64">
        <v>70.535714285714292</v>
      </c>
      <c r="G64">
        <v>8.2959999999999994</v>
      </c>
    </row>
    <row r="65" spans="1:7" x14ac:dyDescent="0.25">
      <c r="A65">
        <v>41</v>
      </c>
      <c r="B65">
        <v>15.896213373914968</v>
      </c>
      <c r="C65">
        <v>-3.4522133739149687</v>
      </c>
      <c r="D65">
        <v>-1.6257204660938189</v>
      </c>
      <c r="F65">
        <v>72.321428571428569</v>
      </c>
      <c r="G65">
        <v>10.37</v>
      </c>
    </row>
    <row r="66" spans="1:7" x14ac:dyDescent="0.25">
      <c r="A66">
        <v>42</v>
      </c>
      <c r="B66">
        <v>2.1648668526279966</v>
      </c>
      <c r="C66">
        <v>-2.1648668526279966</v>
      </c>
      <c r="D66">
        <v>-1.019481696953803</v>
      </c>
      <c r="F66">
        <v>74.107142857142861</v>
      </c>
      <c r="G66">
        <v>11.407</v>
      </c>
    </row>
    <row r="67" spans="1:7" x14ac:dyDescent="0.25">
      <c r="A67">
        <v>43</v>
      </c>
      <c r="B67">
        <v>-0.31922877103203307</v>
      </c>
      <c r="C67">
        <v>0.31922877103203307</v>
      </c>
      <c r="D67">
        <v>0.1503315960578098</v>
      </c>
      <c r="F67">
        <v>75.892857142857139</v>
      </c>
      <c r="G67">
        <v>12.443999999999999</v>
      </c>
    </row>
    <row r="68" spans="1:7" x14ac:dyDescent="0.25">
      <c r="A68">
        <v>44</v>
      </c>
      <c r="B68">
        <v>-0.40880477856946601</v>
      </c>
      <c r="C68">
        <v>0.40880477856946601</v>
      </c>
      <c r="D68">
        <v>0.19251483705471054</v>
      </c>
      <c r="F68">
        <v>77.678571428571431</v>
      </c>
      <c r="G68">
        <v>12.443999999999999</v>
      </c>
    </row>
    <row r="69" spans="1:7" x14ac:dyDescent="0.25">
      <c r="A69">
        <v>45</v>
      </c>
      <c r="B69">
        <v>-0.42628302394262363</v>
      </c>
      <c r="C69">
        <v>0.42628302394262363</v>
      </c>
      <c r="D69">
        <v>0.20074571334678873</v>
      </c>
      <c r="F69">
        <v>79.464285714285708</v>
      </c>
      <c r="G69">
        <v>14.517999999999999</v>
      </c>
    </row>
    <row r="70" spans="1:7" x14ac:dyDescent="0.25">
      <c r="A70">
        <v>46</v>
      </c>
      <c r="B70">
        <v>-0.42628302394262363</v>
      </c>
      <c r="C70">
        <v>0.42628302394262363</v>
      </c>
      <c r="D70">
        <v>0.20074571334678873</v>
      </c>
      <c r="F70">
        <v>81.25</v>
      </c>
      <c r="G70">
        <v>16.591999999999999</v>
      </c>
    </row>
    <row r="71" spans="1:7" x14ac:dyDescent="0.25">
      <c r="A71">
        <v>47</v>
      </c>
      <c r="B71">
        <v>-0.29519618364394129</v>
      </c>
      <c r="C71">
        <v>0.29519618364394129</v>
      </c>
      <c r="D71">
        <v>0.13901414115620228</v>
      </c>
      <c r="F71">
        <v>83.035714285714292</v>
      </c>
      <c r="G71">
        <v>17.628999999999998</v>
      </c>
    </row>
    <row r="72" spans="1:7" x14ac:dyDescent="0.25">
      <c r="A72">
        <v>48</v>
      </c>
      <c r="B72">
        <v>3.9075259117698491E-2</v>
      </c>
      <c r="C72">
        <v>-3.9075259117698491E-2</v>
      </c>
      <c r="D72">
        <v>-1.8401367929793043E-2</v>
      </c>
      <c r="F72">
        <v>84.821428571428569</v>
      </c>
      <c r="G72">
        <v>17.628999999999998</v>
      </c>
    </row>
    <row r="73" spans="1:7" x14ac:dyDescent="0.25">
      <c r="A73">
        <v>49</v>
      </c>
      <c r="B73">
        <v>6.589047712708525</v>
      </c>
      <c r="C73">
        <v>-0.36704771270852543</v>
      </c>
      <c r="D73">
        <v>-0.17285054947413914</v>
      </c>
      <c r="F73">
        <v>86.607142857142861</v>
      </c>
      <c r="G73">
        <v>17.628999999999998</v>
      </c>
    </row>
    <row r="74" spans="1:7" x14ac:dyDescent="0.25">
      <c r="A74">
        <v>50</v>
      </c>
      <c r="B74">
        <v>9.7744579319665039</v>
      </c>
      <c r="C74">
        <v>-1.4784579319665045</v>
      </c>
      <c r="D74">
        <v>-0.69623718406807011</v>
      </c>
      <c r="F74">
        <v>88.392857142857139</v>
      </c>
      <c r="G74">
        <v>18.665999999999997</v>
      </c>
    </row>
    <row r="75" spans="1:7" x14ac:dyDescent="0.25">
      <c r="A75">
        <v>51</v>
      </c>
      <c r="B75">
        <v>24.864738031016483</v>
      </c>
      <c r="C75">
        <v>3.1342619689835161</v>
      </c>
      <c r="D75">
        <v>1.4759904088134495</v>
      </c>
      <c r="F75">
        <v>90.178571428571431</v>
      </c>
      <c r="G75">
        <v>19.702999999999999</v>
      </c>
    </row>
    <row r="76" spans="1:7" x14ac:dyDescent="0.25">
      <c r="A76">
        <v>52</v>
      </c>
      <c r="B76">
        <v>30.765830625128828</v>
      </c>
      <c r="C76">
        <v>-1.7298306251288302</v>
      </c>
      <c r="D76">
        <v>-0.8146139144807889</v>
      </c>
      <c r="F76">
        <v>91.964285714285708</v>
      </c>
      <c r="G76">
        <v>20.74</v>
      </c>
    </row>
    <row r="77" spans="1:7" x14ac:dyDescent="0.25">
      <c r="A77">
        <v>53</v>
      </c>
      <c r="B77">
        <v>15.26918132115294</v>
      </c>
      <c r="C77">
        <v>3.3968186788470565</v>
      </c>
      <c r="D77">
        <v>1.5996339297964397</v>
      </c>
      <c r="F77">
        <v>93.75</v>
      </c>
      <c r="G77">
        <v>20.74</v>
      </c>
    </row>
    <row r="78" spans="1:7" x14ac:dyDescent="0.25">
      <c r="A78">
        <v>54</v>
      </c>
      <c r="B78">
        <v>2.1277255812100369</v>
      </c>
      <c r="C78">
        <v>-1.0907255812100369</v>
      </c>
      <c r="D78">
        <v>-0.51364580001447757</v>
      </c>
      <c r="F78">
        <v>95.535714285714292</v>
      </c>
      <c r="G78">
        <v>26.961999999999996</v>
      </c>
    </row>
    <row r="79" spans="1:7" x14ac:dyDescent="0.25">
      <c r="A79">
        <v>55</v>
      </c>
      <c r="B79">
        <v>-0.27553315759913899</v>
      </c>
      <c r="C79">
        <v>0.27553315759913899</v>
      </c>
      <c r="D79">
        <v>0.12975440532761434</v>
      </c>
      <c r="F79">
        <v>97.321428571428569</v>
      </c>
      <c r="G79">
        <v>27.998999999999999</v>
      </c>
    </row>
    <row r="80" spans="1:7" ht="15.75" thickBot="1" x14ac:dyDescent="0.3">
      <c r="A80" s="21">
        <v>56</v>
      </c>
      <c r="B80" s="21">
        <v>-0.42409824327097895</v>
      </c>
      <c r="C80" s="21">
        <v>0.42409824327097895</v>
      </c>
      <c r="D80" s="21">
        <v>0.19971685381027895</v>
      </c>
      <c r="F80" s="21">
        <v>99.107142857142861</v>
      </c>
      <c r="G80" s="21">
        <v>29.035999999999998</v>
      </c>
    </row>
  </sheetData>
  <sortState xmlns:xlrd2="http://schemas.microsoft.com/office/spreadsheetml/2017/richdata2" ref="G25:G80">
    <sortCondition ref="G25"/>
  </sortState>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4E08D-94A7-47B5-8BA9-CCF09F5C3854}">
  <dimension ref="A1:O80"/>
  <sheetViews>
    <sheetView workbookViewId="0">
      <selection activeCell="O13" sqref="O13:O15"/>
    </sheetView>
    <sheetView workbookViewId="1"/>
  </sheetViews>
  <sheetFormatPr defaultRowHeight="15" x14ac:dyDescent="0.25"/>
  <cols>
    <col min="11" max="11" width="37.5703125" customWidth="1"/>
    <col min="14" max="14" width="11.57031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0.96585006789108629</v>
      </c>
      <c r="K4" s="40" t="s">
        <v>468</v>
      </c>
      <c r="L4" s="40"/>
      <c r="M4" s="40"/>
      <c r="N4" s="40"/>
    </row>
    <row r="5" spans="1:15" x14ac:dyDescent="0.25">
      <c r="A5" t="s">
        <v>136</v>
      </c>
      <c r="B5">
        <v>0.93286635364521608</v>
      </c>
      <c r="K5" s="40" t="s">
        <v>484</v>
      </c>
      <c r="L5" s="40" t="s">
        <v>469</v>
      </c>
      <c r="M5" s="40" t="s">
        <v>470</v>
      </c>
      <c r="N5" s="40" t="s">
        <v>471</v>
      </c>
    </row>
    <row r="6" spans="1:15" x14ac:dyDescent="0.25">
      <c r="A6" t="s">
        <v>137</v>
      </c>
      <c r="B6">
        <v>0.93162313797197938</v>
      </c>
      <c r="K6" s="41">
        <f>HDD!A281</f>
        <v>44835</v>
      </c>
      <c r="L6" s="42">
        <f>HDD!J281</f>
        <v>25.25</v>
      </c>
      <c r="M6" s="43">
        <f>$B$18*L6+B$17</f>
        <v>8.3744062583756107E-2</v>
      </c>
      <c r="N6" s="43">
        <f t="shared" ref="N6:N11" si="0">$L$3*M6</f>
        <v>2.4537010337040539</v>
      </c>
    </row>
    <row r="7" spans="1:15" x14ac:dyDescent="0.25">
      <c r="A7" t="s">
        <v>138</v>
      </c>
      <c r="B7">
        <v>2.2573131824345949</v>
      </c>
      <c r="K7" s="41">
        <f>HDD!A282</f>
        <v>44866</v>
      </c>
      <c r="L7" s="42">
        <f>HDD!J282</f>
        <v>122.35</v>
      </c>
      <c r="M7" s="43">
        <f t="shared" ref="M7:M11" si="1">$B$18*L7+B$17</f>
        <v>3.6932492538670099</v>
      </c>
      <c r="N7" s="43">
        <f t="shared" si="0"/>
        <v>108.21220313830339</v>
      </c>
    </row>
    <row r="8" spans="1:15" ht="15.75" thickBot="1" x14ac:dyDescent="0.3">
      <c r="A8" s="21" t="s">
        <v>139</v>
      </c>
      <c r="B8" s="21">
        <v>56</v>
      </c>
      <c r="K8" s="41">
        <f>HDD!A283</f>
        <v>44896</v>
      </c>
      <c r="L8" s="42">
        <f>HDD!J283</f>
        <v>326</v>
      </c>
      <c r="M8" s="43">
        <f t="shared" si="1"/>
        <v>11.263545157109387</v>
      </c>
      <c r="N8" s="43">
        <f t="shared" si="0"/>
        <v>330.02187310330504</v>
      </c>
    </row>
    <row r="9" spans="1:15" x14ac:dyDescent="0.25">
      <c r="K9" s="41">
        <f>HDD!A284</f>
        <v>44927</v>
      </c>
      <c r="L9" s="42">
        <f>HDD!J284</f>
        <v>290.8</v>
      </c>
      <c r="M9" s="43">
        <f t="shared" si="1"/>
        <v>9.955053058930492</v>
      </c>
      <c r="N9" s="43">
        <f t="shared" si="0"/>
        <v>291.68305462666342</v>
      </c>
    </row>
    <row r="10" spans="1:15" ht="15.75" thickBot="1" x14ac:dyDescent="0.3">
      <c r="A10" t="s">
        <v>140</v>
      </c>
      <c r="K10" s="41">
        <f>HDD!A285</f>
        <v>44958</v>
      </c>
      <c r="L10" s="42">
        <f>HDD!J285</f>
        <v>345.55</v>
      </c>
      <c r="M10" s="43">
        <f t="shared" si="1"/>
        <v>11.990278694592266</v>
      </c>
      <c r="N10" s="43">
        <f t="shared" si="0"/>
        <v>351.31516575155342</v>
      </c>
    </row>
    <row r="11" spans="1:15" x14ac:dyDescent="0.25">
      <c r="A11" s="22"/>
      <c r="B11" s="22" t="s">
        <v>141</v>
      </c>
      <c r="C11" s="22" t="s">
        <v>142</v>
      </c>
      <c r="D11" s="22" t="s">
        <v>143</v>
      </c>
      <c r="E11" s="22" t="s">
        <v>144</v>
      </c>
      <c r="F11" s="22" t="s">
        <v>145</v>
      </c>
      <c r="K11" s="41">
        <f>HDD!A286</f>
        <v>44986</v>
      </c>
      <c r="L11" s="42">
        <f>HDD!J286</f>
        <v>214.35</v>
      </c>
      <c r="M11" s="43">
        <f t="shared" si="1"/>
        <v>7.1131717831982089</v>
      </c>
      <c r="N11" s="43">
        <f t="shared" si="0"/>
        <v>208.41593324770753</v>
      </c>
    </row>
    <row r="12" spans="1:15" x14ac:dyDescent="0.25">
      <c r="A12" t="s">
        <v>146</v>
      </c>
      <c r="B12">
        <v>1</v>
      </c>
      <c r="C12">
        <v>3823.4603279631215</v>
      </c>
      <c r="D12">
        <v>3823.4603279631215</v>
      </c>
      <c r="E12">
        <v>750.36566359920391</v>
      </c>
      <c r="F12">
        <v>2.3749416625497125E-33</v>
      </c>
      <c r="K12" s="40"/>
      <c r="L12" s="40"/>
      <c r="M12" s="43">
        <f>SUM(M6:M11)</f>
        <v>44.099042010281124</v>
      </c>
      <c r="N12" s="43">
        <f>SUM(N6:N11)</f>
        <v>1292.1019309012368</v>
      </c>
    </row>
    <row r="13" spans="1:15" x14ac:dyDescent="0.25">
      <c r="A13" t="s">
        <v>147</v>
      </c>
      <c r="B13">
        <v>54</v>
      </c>
      <c r="C13">
        <v>275.15499139402198</v>
      </c>
      <c r="D13">
        <v>5.0954628035929996</v>
      </c>
      <c r="K13" s="40" t="s">
        <v>481</v>
      </c>
      <c r="L13" s="40"/>
      <c r="M13" s="40"/>
      <c r="N13" s="44">
        <v>1084.1605999999999</v>
      </c>
      <c r="O13" s="47">
        <f>N12/N13</f>
        <v>1.191799380000746</v>
      </c>
    </row>
    <row r="14" spans="1:15" ht="15.75" thickBot="1" x14ac:dyDescent="0.3">
      <c r="A14" s="21" t="s">
        <v>148</v>
      </c>
      <c r="B14" s="21">
        <v>55</v>
      </c>
      <c r="C14" s="21">
        <v>4098.6153193571436</v>
      </c>
      <c r="D14" s="21"/>
      <c r="E14" s="21"/>
      <c r="F14" s="21"/>
      <c r="K14" s="46" t="s">
        <v>482</v>
      </c>
      <c r="L14" s="46"/>
      <c r="M14" s="46"/>
      <c r="N14" s="33">
        <v>411.14839999999998</v>
      </c>
      <c r="O14" s="24">
        <f>SUM(N6:N8)/N14</f>
        <v>1.0718460226898914</v>
      </c>
    </row>
    <row r="15" spans="1:15" ht="15.75" thickBot="1" x14ac:dyDescent="0.3">
      <c r="K15" t="s">
        <v>483</v>
      </c>
      <c r="N15" s="33">
        <v>673.01220000000001</v>
      </c>
      <c r="O15" s="24">
        <f>SUM(N9:N11)/N15</f>
        <v>1.2650798211769778</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-0.85487597943377391</v>
      </c>
      <c r="C17">
        <v>0.39453110646687328</v>
      </c>
      <c r="D17">
        <v>-2.1668151520152783</v>
      </c>
      <c r="E17">
        <v>3.4679504556857511E-2</v>
      </c>
      <c r="F17">
        <v>-1.6458632233351256</v>
      </c>
      <c r="G17">
        <v>-6.3888735532422247E-2</v>
      </c>
      <c r="H17">
        <v>-1.6458632233351256</v>
      </c>
      <c r="I17">
        <v>-6.3888735532422247E-2</v>
      </c>
    </row>
    <row r="18" spans="1:9" ht="15.75" thickBot="1" x14ac:dyDescent="0.3">
      <c r="A18" s="21" t="s">
        <v>157</v>
      </c>
      <c r="B18" s="21">
        <v>3.717307097099129E-2</v>
      </c>
      <c r="C18" s="21">
        <v>1.3570378609167591E-3</v>
      </c>
      <c r="D18" s="21">
        <v>27.392803135115692</v>
      </c>
      <c r="E18" s="21">
        <v>2.3749416625497125E-33</v>
      </c>
      <c r="F18" s="21">
        <v>3.4452373870352257E-2</v>
      </c>
      <c r="G18" s="21">
        <v>3.9893768071630323E-2</v>
      </c>
      <c r="H18" s="21">
        <v>3.4452373870352257E-2</v>
      </c>
      <c r="I18" s="21">
        <v>3.9893768071630323E-2</v>
      </c>
    </row>
    <row r="22" spans="1:9" x14ac:dyDescent="0.25">
      <c r="A22" t="s">
        <v>158</v>
      </c>
    </row>
    <row r="23" spans="1:9" ht="15.75" thickBot="1" x14ac:dyDescent="0.3"/>
    <row r="24" spans="1:9" x14ac:dyDescent="0.25">
      <c r="A24" s="22" t="s">
        <v>160</v>
      </c>
      <c r="B24" s="22" t="s">
        <v>161</v>
      </c>
      <c r="C24" s="22" t="s">
        <v>162</v>
      </c>
    </row>
    <row r="25" spans="1:9" x14ac:dyDescent="0.25">
      <c r="A25">
        <v>1</v>
      </c>
      <c r="B25">
        <v>4.503622201034621</v>
      </c>
      <c r="C25">
        <v>0.68137779896537864</v>
      </c>
    </row>
    <row r="26" spans="1:9" x14ac:dyDescent="0.25">
      <c r="A26">
        <v>2</v>
      </c>
      <c r="B26">
        <v>17.023512504064485</v>
      </c>
      <c r="C26">
        <v>3.7164874959355139</v>
      </c>
    </row>
    <row r="27" spans="1:9" x14ac:dyDescent="0.25">
      <c r="A27">
        <v>3</v>
      </c>
      <c r="B27">
        <v>22.932172134903556</v>
      </c>
      <c r="C27">
        <v>-2.1921721349035579</v>
      </c>
    </row>
    <row r="28" spans="1:9" x14ac:dyDescent="0.25">
      <c r="A28">
        <v>4</v>
      </c>
      <c r="B28">
        <v>17.43241628474539</v>
      </c>
      <c r="C28">
        <v>-7.0624162847453906</v>
      </c>
    </row>
    <row r="29" spans="1:9" x14ac:dyDescent="0.25">
      <c r="A29">
        <v>5</v>
      </c>
      <c r="B29">
        <v>9.9680636337703383</v>
      </c>
      <c r="C29">
        <v>-5.8200636337703386</v>
      </c>
    </row>
    <row r="30" spans="1:9" x14ac:dyDescent="0.25">
      <c r="A30">
        <v>6</v>
      </c>
      <c r="B30">
        <v>1.8122918627348512</v>
      </c>
      <c r="C30">
        <v>-1.8122918627348512</v>
      </c>
    </row>
    <row r="31" spans="1:9" x14ac:dyDescent="0.25">
      <c r="A31">
        <v>7</v>
      </c>
      <c r="B31">
        <v>-0.71361830974400697</v>
      </c>
      <c r="C31">
        <v>0.71361830974400697</v>
      </c>
    </row>
    <row r="32" spans="1:9" x14ac:dyDescent="0.25">
      <c r="A32">
        <v>8</v>
      </c>
      <c r="B32">
        <v>-0.82699617620553045</v>
      </c>
      <c r="C32">
        <v>0.82699617620553045</v>
      </c>
    </row>
    <row r="33" spans="1:3" x14ac:dyDescent="0.25">
      <c r="A33">
        <v>9</v>
      </c>
      <c r="B33">
        <v>-0.85487597943377391</v>
      </c>
      <c r="C33">
        <v>0.85487597943377391</v>
      </c>
    </row>
    <row r="34" spans="1:3" x14ac:dyDescent="0.25">
      <c r="A34">
        <v>10</v>
      </c>
      <c r="B34">
        <v>-0.85487597943377391</v>
      </c>
      <c r="C34">
        <v>1.8918759794337738</v>
      </c>
    </row>
    <row r="35" spans="1:3" x14ac:dyDescent="0.25">
      <c r="A35">
        <v>11</v>
      </c>
      <c r="B35">
        <v>-0.78610579813743997</v>
      </c>
      <c r="C35">
        <v>0.78610579813743997</v>
      </c>
    </row>
    <row r="36" spans="1:3" x14ac:dyDescent="0.25">
      <c r="A36">
        <v>12</v>
      </c>
      <c r="B36">
        <v>0.79932567877533844</v>
      </c>
      <c r="C36">
        <v>-0.79932567877533844</v>
      </c>
    </row>
    <row r="37" spans="1:3" x14ac:dyDescent="0.25">
      <c r="A37">
        <v>13</v>
      </c>
      <c r="B37">
        <v>2.5204388647322351</v>
      </c>
      <c r="C37">
        <v>-2.5204388647322351</v>
      </c>
    </row>
    <row r="38" spans="1:3" x14ac:dyDescent="0.25">
      <c r="A38">
        <v>14</v>
      </c>
      <c r="B38">
        <v>9.3249695059721915</v>
      </c>
      <c r="C38">
        <v>-2.0659695059721921</v>
      </c>
    </row>
    <row r="39" spans="1:3" x14ac:dyDescent="0.25">
      <c r="A39">
        <v>15</v>
      </c>
      <c r="B39">
        <v>14.96412437227157</v>
      </c>
      <c r="C39">
        <v>-0.44612437227157109</v>
      </c>
    </row>
    <row r="40" spans="1:3" x14ac:dyDescent="0.25">
      <c r="A40">
        <v>16</v>
      </c>
      <c r="B40">
        <v>10.566550076403299</v>
      </c>
      <c r="C40">
        <v>1.8774499235966999</v>
      </c>
    </row>
    <row r="41" spans="1:3" x14ac:dyDescent="0.25">
      <c r="A41">
        <v>17</v>
      </c>
      <c r="B41">
        <v>5.4162210933724566</v>
      </c>
      <c r="C41">
        <v>-2.3052210933724568</v>
      </c>
    </row>
    <row r="42" spans="1:3" x14ac:dyDescent="0.25">
      <c r="A42">
        <v>18</v>
      </c>
      <c r="B42">
        <v>0.99820160847014194</v>
      </c>
      <c r="C42">
        <v>-0.99820160847014194</v>
      </c>
    </row>
    <row r="43" spans="1:3" x14ac:dyDescent="0.25">
      <c r="A43">
        <v>19</v>
      </c>
      <c r="B43">
        <v>-0.77123656974904353</v>
      </c>
      <c r="C43">
        <v>0.77123656974904353</v>
      </c>
    </row>
    <row r="44" spans="1:3" x14ac:dyDescent="0.25">
      <c r="A44">
        <v>20</v>
      </c>
      <c r="B44">
        <v>-0.85487597943377391</v>
      </c>
      <c r="C44">
        <v>0.85487597943377391</v>
      </c>
    </row>
    <row r="45" spans="1:3" x14ac:dyDescent="0.25">
      <c r="A45">
        <v>21</v>
      </c>
      <c r="B45">
        <v>-0.85487597943377391</v>
      </c>
      <c r="C45">
        <v>0.85487597943377391</v>
      </c>
    </row>
    <row r="46" spans="1:3" x14ac:dyDescent="0.25">
      <c r="A46">
        <v>22</v>
      </c>
      <c r="B46">
        <v>-0.85487597943377391</v>
      </c>
      <c r="C46">
        <v>0.85487597943377391</v>
      </c>
    </row>
    <row r="47" spans="1:3" x14ac:dyDescent="0.25">
      <c r="A47">
        <v>23</v>
      </c>
      <c r="B47">
        <v>-0.71733561684110614</v>
      </c>
      <c r="C47">
        <v>0.71733561684110614</v>
      </c>
    </row>
    <row r="48" spans="1:3" x14ac:dyDescent="0.25">
      <c r="A48">
        <v>24</v>
      </c>
      <c r="B48">
        <v>-0.21364050518417421</v>
      </c>
      <c r="C48">
        <v>0.21364050518417421</v>
      </c>
    </row>
    <row r="49" spans="1:3" x14ac:dyDescent="0.25">
      <c r="A49">
        <v>25</v>
      </c>
      <c r="B49">
        <v>7.2414188780481288</v>
      </c>
      <c r="C49">
        <v>-3.0934188780481291</v>
      </c>
    </row>
    <row r="50" spans="1:3" x14ac:dyDescent="0.25">
      <c r="A50">
        <v>26</v>
      </c>
      <c r="B50">
        <v>10.811892344811842</v>
      </c>
      <c r="C50">
        <v>5.7801076551881572</v>
      </c>
    </row>
    <row r="51" spans="1:3" x14ac:dyDescent="0.25">
      <c r="A51">
        <v>27</v>
      </c>
      <c r="B51">
        <v>17.655454710571338</v>
      </c>
      <c r="C51">
        <v>2.0475452894286619</v>
      </c>
    </row>
    <row r="52" spans="1:3" x14ac:dyDescent="0.25">
      <c r="A52">
        <v>28</v>
      </c>
      <c r="B52">
        <v>15.912037682031848</v>
      </c>
      <c r="C52">
        <v>1.7169623179681501</v>
      </c>
    </row>
    <row r="53" spans="1:3" x14ac:dyDescent="0.25">
      <c r="A53">
        <v>29</v>
      </c>
      <c r="B53">
        <v>10.713383706738718</v>
      </c>
      <c r="C53">
        <v>0.69361629326128238</v>
      </c>
    </row>
    <row r="54" spans="1:3" x14ac:dyDescent="0.25">
      <c r="A54">
        <v>30</v>
      </c>
      <c r="B54">
        <v>2.4962763686010909</v>
      </c>
      <c r="C54">
        <v>-1.459276368601091</v>
      </c>
    </row>
    <row r="55" spans="1:3" x14ac:dyDescent="0.25">
      <c r="A55">
        <v>31</v>
      </c>
      <c r="B55">
        <v>-0.15973955227623671</v>
      </c>
      <c r="C55">
        <v>0.15973955227623671</v>
      </c>
    </row>
    <row r="56" spans="1:3" x14ac:dyDescent="0.25">
      <c r="A56">
        <v>32</v>
      </c>
      <c r="B56">
        <v>-0.85487597943377391</v>
      </c>
      <c r="C56">
        <v>0.85487597943377391</v>
      </c>
    </row>
    <row r="57" spans="1:3" x14ac:dyDescent="0.25">
      <c r="A57">
        <v>33</v>
      </c>
      <c r="B57">
        <v>-0.85487597943377391</v>
      </c>
      <c r="C57">
        <v>0.85487597943377391</v>
      </c>
    </row>
    <row r="58" spans="1:3" x14ac:dyDescent="0.25">
      <c r="A58">
        <v>34</v>
      </c>
      <c r="B58">
        <v>-0.85487597943377391</v>
      </c>
      <c r="C58">
        <v>0.85487597943377391</v>
      </c>
    </row>
    <row r="59" spans="1:3" x14ac:dyDescent="0.25">
      <c r="A59">
        <v>35</v>
      </c>
      <c r="B59">
        <v>-0.64298947489912361</v>
      </c>
      <c r="C59">
        <v>0.64298947489912361</v>
      </c>
    </row>
    <row r="60" spans="1:3" x14ac:dyDescent="0.25">
      <c r="A60">
        <v>36</v>
      </c>
      <c r="B60">
        <v>0.91827950588251039</v>
      </c>
      <c r="C60">
        <v>-0.91827950588251039</v>
      </c>
    </row>
    <row r="61" spans="1:3" x14ac:dyDescent="0.25">
      <c r="A61">
        <v>37</v>
      </c>
      <c r="B61">
        <v>7.9514245335940634</v>
      </c>
      <c r="C61">
        <v>-1.7294245335940639</v>
      </c>
    </row>
    <row r="62" spans="1:3" x14ac:dyDescent="0.25">
      <c r="A62">
        <v>38</v>
      </c>
      <c r="B62">
        <v>16.737279857587854</v>
      </c>
      <c r="C62">
        <v>0.8917201424121437</v>
      </c>
    </row>
    <row r="63" spans="1:3" x14ac:dyDescent="0.25">
      <c r="A63">
        <v>39</v>
      </c>
      <c r="B63">
        <v>23.025104812331033</v>
      </c>
      <c r="C63">
        <v>3.9368951876689628</v>
      </c>
    </row>
    <row r="64" spans="1:3" x14ac:dyDescent="0.25">
      <c r="A64">
        <v>40</v>
      </c>
      <c r="B64">
        <v>19.235310226838468</v>
      </c>
      <c r="C64">
        <v>-1.6063102268384704</v>
      </c>
    </row>
    <row r="65" spans="1:3" x14ac:dyDescent="0.25">
      <c r="A65">
        <v>41</v>
      </c>
      <c r="B65">
        <v>16.148086682697642</v>
      </c>
      <c r="C65">
        <v>-3.7040866826976426</v>
      </c>
    </row>
    <row r="66" spans="1:3" x14ac:dyDescent="0.25">
      <c r="A66">
        <v>42</v>
      </c>
      <c r="B66">
        <v>2.8903109208935986</v>
      </c>
      <c r="C66">
        <v>-2.8903109208935986</v>
      </c>
    </row>
    <row r="67" spans="1:3" x14ac:dyDescent="0.25">
      <c r="A67">
        <v>43</v>
      </c>
      <c r="B67">
        <v>-0.63183755360782623</v>
      </c>
      <c r="C67">
        <v>0.63183755360782623</v>
      </c>
    </row>
    <row r="68" spans="1:3" x14ac:dyDescent="0.25">
      <c r="A68">
        <v>44</v>
      </c>
      <c r="B68">
        <v>-0.82513752265698093</v>
      </c>
      <c r="C68">
        <v>0.82513752265698093</v>
      </c>
    </row>
    <row r="69" spans="1:3" x14ac:dyDescent="0.25">
      <c r="A69">
        <v>45</v>
      </c>
      <c r="B69">
        <v>-0.85487597943377391</v>
      </c>
      <c r="C69">
        <v>0.85487597943377391</v>
      </c>
    </row>
    <row r="70" spans="1:3" x14ac:dyDescent="0.25">
      <c r="A70">
        <v>46</v>
      </c>
      <c r="B70">
        <v>-0.85487597943377391</v>
      </c>
      <c r="C70">
        <v>0.85487597943377391</v>
      </c>
    </row>
    <row r="71" spans="1:3" x14ac:dyDescent="0.25">
      <c r="A71">
        <v>47</v>
      </c>
      <c r="B71">
        <v>-0.62812024651072706</v>
      </c>
      <c r="C71">
        <v>0.62812024651072706</v>
      </c>
    </row>
    <row r="72" spans="1:3" x14ac:dyDescent="0.25">
      <c r="A72">
        <v>48</v>
      </c>
      <c r="B72">
        <v>-0.11699052065959692</v>
      </c>
      <c r="C72">
        <v>0.11699052065959692</v>
      </c>
    </row>
    <row r="73" spans="1:3" x14ac:dyDescent="0.25">
      <c r="A73">
        <v>49</v>
      </c>
      <c r="B73">
        <v>7.291602523858967</v>
      </c>
      <c r="C73">
        <v>-1.0696025238589675</v>
      </c>
    </row>
    <row r="74" spans="1:3" x14ac:dyDescent="0.25">
      <c r="A74">
        <v>50</v>
      </c>
      <c r="B74">
        <v>10.7765779273894</v>
      </c>
      <c r="C74">
        <v>-2.4805779273894011</v>
      </c>
    </row>
    <row r="75" spans="1:3" x14ac:dyDescent="0.25">
      <c r="A75">
        <v>51</v>
      </c>
      <c r="B75">
        <v>24.045505610484739</v>
      </c>
      <c r="C75">
        <v>3.9534943895152601</v>
      </c>
    </row>
    <row r="76" spans="1:3" x14ac:dyDescent="0.25">
      <c r="A76">
        <v>52</v>
      </c>
      <c r="B76">
        <v>28.803658694771624</v>
      </c>
      <c r="C76">
        <v>0.23234130522837404</v>
      </c>
    </row>
    <row r="77" spans="1:3" x14ac:dyDescent="0.25">
      <c r="A77">
        <v>53</v>
      </c>
      <c r="B77">
        <v>15.702009831045746</v>
      </c>
      <c r="C77">
        <v>2.9639901689542505</v>
      </c>
    </row>
    <row r="78" spans="1:3" x14ac:dyDescent="0.25">
      <c r="A78">
        <v>54</v>
      </c>
      <c r="B78">
        <v>2.5817744318343703</v>
      </c>
      <c r="C78">
        <v>-1.5447744318343704</v>
      </c>
    </row>
    <row r="79" spans="1:3" x14ac:dyDescent="0.25">
      <c r="A79">
        <v>55</v>
      </c>
      <c r="B79">
        <v>-0.56492602586004181</v>
      </c>
      <c r="C79">
        <v>0.56492602586004181</v>
      </c>
    </row>
    <row r="80" spans="1:3" ht="15.75" thickBot="1" x14ac:dyDescent="0.3">
      <c r="A80" s="21">
        <v>56</v>
      </c>
      <c r="B80" s="21">
        <v>-0.841865404593927</v>
      </c>
      <c r="C80" s="21">
        <v>0.841865404593927</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89D1A-975F-4A99-B695-F8721262B6E6}">
  <dimension ref="A1:O80"/>
  <sheetViews>
    <sheetView workbookViewId="0">
      <selection activeCell="O13" sqref="O13:O15"/>
    </sheetView>
    <sheetView workbookViewId="1"/>
  </sheetViews>
  <sheetFormatPr defaultRowHeight="15" x14ac:dyDescent="0.25"/>
  <cols>
    <col min="11" max="11" width="16.85546875" customWidth="1"/>
    <col min="14" max="14" width="10.57031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0.95494008668240038</v>
      </c>
      <c r="K4" s="40" t="s">
        <v>468</v>
      </c>
      <c r="L4" s="40"/>
      <c r="M4" s="40"/>
      <c r="N4" s="40"/>
    </row>
    <row r="5" spans="1:15" x14ac:dyDescent="0.25">
      <c r="A5" t="s">
        <v>136</v>
      </c>
      <c r="B5">
        <v>0.91191056915299029</v>
      </c>
      <c r="K5" s="40" t="s">
        <v>484</v>
      </c>
      <c r="L5" s="40" t="s">
        <v>485</v>
      </c>
      <c r="M5" s="40" t="s">
        <v>470</v>
      </c>
      <c r="N5" s="40" t="s">
        <v>471</v>
      </c>
    </row>
    <row r="6" spans="1:15" x14ac:dyDescent="0.25">
      <c r="A6" t="s">
        <v>137</v>
      </c>
      <c r="B6">
        <v>0.91027928339656417</v>
      </c>
      <c r="K6" s="41">
        <f>HDD!A281</f>
        <v>44835</v>
      </c>
      <c r="L6" s="42">
        <f>HDD!N281</f>
        <v>50.5</v>
      </c>
      <c r="M6" s="43">
        <f>$B$18*L6+B$17</f>
        <v>0.1591427281436828</v>
      </c>
      <c r="N6" s="43">
        <f t="shared" ref="N6:N11" si="0">$L$3*M6</f>
        <v>4.6628819346099064</v>
      </c>
    </row>
    <row r="7" spans="1:15" x14ac:dyDescent="0.25">
      <c r="A7" t="s">
        <v>138</v>
      </c>
      <c r="B7">
        <v>2.5857325444711297</v>
      </c>
      <c r="K7" s="41">
        <f>HDD!A282</f>
        <v>44866</v>
      </c>
      <c r="L7" s="42">
        <f>HDD!N282</f>
        <v>187.55</v>
      </c>
      <c r="M7" s="43">
        <f t="shared" ref="M7:M11" si="1">$B$18*L7+B$17</f>
        <v>4.3611252950476409</v>
      </c>
      <c r="N7" s="43">
        <f t="shared" si="0"/>
        <v>127.78097114489589</v>
      </c>
    </row>
    <row r="8" spans="1:15" ht="15.75" thickBot="1" x14ac:dyDescent="0.3">
      <c r="A8" s="21" t="s">
        <v>139</v>
      </c>
      <c r="B8" s="21">
        <v>56</v>
      </c>
      <c r="K8" s="41">
        <f>HDD!A283</f>
        <v>44896</v>
      </c>
      <c r="L8" s="42">
        <f>HDD!N283</f>
        <v>430.25</v>
      </c>
      <c r="M8" s="43">
        <f t="shared" si="1"/>
        <v>11.802359654679821</v>
      </c>
      <c r="N8" s="43">
        <f t="shared" si="0"/>
        <v>345.80913788211876</v>
      </c>
    </row>
    <row r="9" spans="1:15" x14ac:dyDescent="0.25">
      <c r="K9" s="41">
        <f>HDD!A284</f>
        <v>44927</v>
      </c>
      <c r="L9" s="42">
        <f>HDD!N284</f>
        <v>403.35</v>
      </c>
      <c r="M9" s="43">
        <f t="shared" si="1"/>
        <v>10.977599851325452</v>
      </c>
      <c r="N9" s="43">
        <f t="shared" si="0"/>
        <v>321.64367564383576</v>
      </c>
    </row>
    <row r="10" spans="1:15" ht="15.75" thickBot="1" x14ac:dyDescent="0.3">
      <c r="A10" t="s">
        <v>140</v>
      </c>
      <c r="K10" s="41">
        <f>HDD!A285</f>
        <v>44958</v>
      </c>
      <c r="L10" s="42">
        <f>HDD!N285</f>
        <v>442.2</v>
      </c>
      <c r="M10" s="43">
        <f t="shared" si="1"/>
        <v>12.168749232749885</v>
      </c>
      <c r="N10" s="43">
        <f t="shared" si="0"/>
        <v>356.54435251957165</v>
      </c>
    </row>
    <row r="11" spans="1:15" x14ac:dyDescent="0.25">
      <c r="A11" s="22"/>
      <c r="B11" s="22" t="s">
        <v>141</v>
      </c>
      <c r="C11" s="22" t="s">
        <v>142</v>
      </c>
      <c r="D11" s="22" t="s">
        <v>143</v>
      </c>
      <c r="E11" s="22" t="s">
        <v>144</v>
      </c>
      <c r="F11" s="22" t="s">
        <v>145</v>
      </c>
      <c r="K11" s="41">
        <f>HDD!A286</f>
        <v>44986</v>
      </c>
      <c r="L11" s="42">
        <f>HDD!N286</f>
        <v>320.75</v>
      </c>
      <c r="M11" s="43">
        <f t="shared" si="1"/>
        <v>8.4450660313599872</v>
      </c>
      <c r="N11" s="43">
        <f t="shared" si="0"/>
        <v>247.44043471884763</v>
      </c>
    </row>
    <row r="12" spans="1:15" x14ac:dyDescent="0.25">
      <c r="A12" t="s">
        <v>146</v>
      </c>
      <c r="B12">
        <v>1</v>
      </c>
      <c r="C12">
        <v>3737.5706286141381</v>
      </c>
      <c r="D12">
        <v>3737.5706286141381</v>
      </c>
      <c r="E12">
        <v>559.01338288568479</v>
      </c>
      <c r="F12">
        <v>3.6808928992063588E-30</v>
      </c>
      <c r="K12" s="40"/>
      <c r="L12" s="40"/>
      <c r="M12" s="43">
        <f>SUM(M6:M11)</f>
        <v>47.914042793306464</v>
      </c>
      <c r="N12" s="43">
        <f>SUM(N6:N11)</f>
        <v>1403.8814538438796</v>
      </c>
    </row>
    <row r="13" spans="1:15" x14ac:dyDescent="0.25">
      <c r="A13" t="s">
        <v>147</v>
      </c>
      <c r="B13">
        <v>54</v>
      </c>
      <c r="C13">
        <v>361.04469074300562</v>
      </c>
      <c r="D13">
        <v>6.6860127915371415</v>
      </c>
      <c r="K13" s="40" t="s">
        <v>481</v>
      </c>
      <c r="L13" s="40"/>
      <c r="M13" s="40"/>
      <c r="N13" s="44">
        <v>1084.1605999999999</v>
      </c>
      <c r="O13" s="47">
        <f>N12/N13</f>
        <v>1.2949017459626182</v>
      </c>
    </row>
    <row r="14" spans="1:15" ht="15.75" thickBot="1" x14ac:dyDescent="0.3">
      <c r="A14" s="21" t="s">
        <v>148</v>
      </c>
      <c r="B14" s="21">
        <v>55</v>
      </c>
      <c r="C14" s="21">
        <v>4098.6153193571436</v>
      </c>
      <c r="D14" s="21"/>
      <c r="E14" s="21"/>
      <c r="F14" s="21"/>
      <c r="K14" s="46" t="s">
        <v>482</v>
      </c>
      <c r="L14" s="46"/>
      <c r="M14" s="46"/>
      <c r="N14" s="33">
        <v>411.14839999999998</v>
      </c>
      <c r="O14" s="24">
        <f>SUM(N6:N8)/N14</f>
        <v>1.1632125795980832</v>
      </c>
    </row>
    <row r="15" spans="1:15" ht="15.75" thickBot="1" x14ac:dyDescent="0.3">
      <c r="K15" t="s">
        <v>483</v>
      </c>
      <c r="N15" s="33">
        <v>673.01220000000001</v>
      </c>
      <c r="O15" s="24">
        <f>SUM(N9:N11)/N15</f>
        <v>1.3753516843858922</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-1.3891981666293916</v>
      </c>
      <c r="C17">
        <v>0.46906208232773317</v>
      </c>
      <c r="D17">
        <v>-2.9616509604346155</v>
      </c>
      <c r="E17">
        <v>4.5406938382912924E-3</v>
      </c>
      <c r="F17">
        <v>-2.3296110203626252</v>
      </c>
      <c r="G17">
        <v>-0.44878531289615775</v>
      </c>
      <c r="H17">
        <v>-2.3296110203626252</v>
      </c>
      <c r="I17">
        <v>-0.44878531289615775</v>
      </c>
    </row>
    <row r="18" spans="1:9" ht="15.75" thickBot="1" x14ac:dyDescent="0.3">
      <c r="A18" s="21" t="s">
        <v>157</v>
      </c>
      <c r="B18" s="21">
        <v>3.0660215738080681E-2</v>
      </c>
      <c r="C18" s="21">
        <v>1.2967734309560976E-3</v>
      </c>
      <c r="D18" s="21">
        <v>23.643463851256747</v>
      </c>
      <c r="E18" s="21">
        <v>3.6808928992064107E-30</v>
      </c>
      <c r="F18" s="21">
        <v>2.8060341544884234E-2</v>
      </c>
      <c r="G18" s="21">
        <v>3.3260089931277124E-2</v>
      </c>
      <c r="H18" s="21">
        <v>2.8060341544884234E-2</v>
      </c>
      <c r="I18" s="21">
        <v>3.3260089931277124E-2</v>
      </c>
    </row>
    <row r="19" spans="1:9" x14ac:dyDescent="0.25">
      <c r="B19">
        <v>-2.0204178161539978</v>
      </c>
    </row>
    <row r="22" spans="1:9" x14ac:dyDescent="0.25">
      <c r="A22" t="s">
        <v>158</v>
      </c>
      <c r="F22" t="s">
        <v>159</v>
      </c>
    </row>
    <row r="23" spans="1:9" ht="15.75" thickBot="1" x14ac:dyDescent="0.3"/>
    <row r="24" spans="1:9" x14ac:dyDescent="0.25">
      <c r="A24" s="22" t="s">
        <v>160</v>
      </c>
      <c r="B24" s="22" t="s">
        <v>161</v>
      </c>
      <c r="C24" s="22" t="s">
        <v>162</v>
      </c>
      <c r="D24" s="22" t="s">
        <v>163</v>
      </c>
      <c r="F24" s="22" t="s">
        <v>164</v>
      </c>
      <c r="G24" s="22" t="s">
        <v>165</v>
      </c>
    </row>
    <row r="25" spans="1:9" x14ac:dyDescent="0.25">
      <c r="A25">
        <v>1</v>
      </c>
      <c r="B25">
        <v>5.6549863991946445</v>
      </c>
      <c r="C25">
        <v>-0.46998639919464491</v>
      </c>
      <c r="D25">
        <v>-0.18343666813559459</v>
      </c>
      <c r="F25">
        <v>0.8928571428571429</v>
      </c>
      <c r="G25">
        <v>0</v>
      </c>
    </row>
    <row r="26" spans="1:9" x14ac:dyDescent="0.25">
      <c r="A26">
        <v>2</v>
      </c>
      <c r="B26">
        <v>16.934879769234527</v>
      </c>
      <c r="C26">
        <v>3.8051202307654712</v>
      </c>
      <c r="D26">
        <v>1.4851463322833023</v>
      </c>
      <c r="F26">
        <v>2.6785714285714288</v>
      </c>
      <c r="G26">
        <v>0</v>
      </c>
    </row>
    <row r="27" spans="1:9" x14ac:dyDescent="0.25">
      <c r="A27">
        <v>3</v>
      </c>
      <c r="B27">
        <v>21.981551279722609</v>
      </c>
      <c r="C27">
        <v>-1.2415512797226107</v>
      </c>
      <c r="D27">
        <v>-0.48458004415033779</v>
      </c>
      <c r="F27">
        <v>4.4642857142857144</v>
      </c>
      <c r="G27">
        <v>0</v>
      </c>
    </row>
    <row r="28" spans="1:9" x14ac:dyDescent="0.25">
      <c r="A28">
        <v>4</v>
      </c>
      <c r="B28">
        <v>16.993134179136881</v>
      </c>
      <c r="C28">
        <v>-6.6231341791368816</v>
      </c>
      <c r="D28">
        <v>-2.5850230315551839</v>
      </c>
      <c r="F28">
        <v>6.2500000000000009</v>
      </c>
      <c r="G28">
        <v>0</v>
      </c>
    </row>
    <row r="29" spans="1:9" x14ac:dyDescent="0.25">
      <c r="A29">
        <v>5</v>
      </c>
      <c r="B29">
        <v>10.859558020733841</v>
      </c>
      <c r="C29">
        <v>-6.7115580207338414</v>
      </c>
      <c r="D29">
        <v>-2.6195350406560651</v>
      </c>
      <c r="F29">
        <v>8.0357142857142865</v>
      </c>
      <c r="G29">
        <v>0</v>
      </c>
    </row>
    <row r="30" spans="1:9" x14ac:dyDescent="0.25">
      <c r="A30">
        <v>6</v>
      </c>
      <c r="B30">
        <v>2.6993416020436669</v>
      </c>
      <c r="C30">
        <v>-2.6993416020436669</v>
      </c>
      <c r="D30">
        <v>-1.0535586359247358</v>
      </c>
      <c r="F30">
        <v>9.8214285714285712</v>
      </c>
      <c r="G30">
        <v>0</v>
      </c>
    </row>
    <row r="31" spans="1:9" x14ac:dyDescent="0.25">
      <c r="A31">
        <v>7</v>
      </c>
      <c r="B31">
        <v>-0.88330460695106028</v>
      </c>
      <c r="C31">
        <v>0.88330460695106028</v>
      </c>
      <c r="D31">
        <v>0.34475562340862237</v>
      </c>
      <c r="F31">
        <v>11.607142857142858</v>
      </c>
      <c r="G31">
        <v>0</v>
      </c>
    </row>
    <row r="32" spans="1:9" x14ac:dyDescent="0.25">
      <c r="A32">
        <v>8</v>
      </c>
      <c r="B32">
        <v>-1.3248117135794222</v>
      </c>
      <c r="C32">
        <v>1.3248117135794222</v>
      </c>
      <c r="D32">
        <v>0.51707676448179618</v>
      </c>
      <c r="F32">
        <v>13.392857142857142</v>
      </c>
      <c r="G32">
        <v>0</v>
      </c>
    </row>
    <row r="33" spans="1:7" x14ac:dyDescent="0.25">
      <c r="A33">
        <v>9</v>
      </c>
      <c r="B33">
        <v>-1.3891981666293916</v>
      </c>
      <c r="C33">
        <v>1.3891981666293916</v>
      </c>
      <c r="D33">
        <v>0.54220693088830074</v>
      </c>
      <c r="F33">
        <v>15.178571428571429</v>
      </c>
      <c r="G33">
        <v>0</v>
      </c>
    </row>
    <row r="34" spans="1:7" x14ac:dyDescent="0.25">
      <c r="A34">
        <v>10</v>
      </c>
      <c r="B34">
        <v>-1.3891981666293916</v>
      </c>
      <c r="C34">
        <v>2.4261981666293915</v>
      </c>
      <c r="D34">
        <v>0.94695018554965604</v>
      </c>
      <c r="F34">
        <v>16.964285714285715</v>
      </c>
      <c r="G34">
        <v>0</v>
      </c>
    </row>
    <row r="35" spans="1:7" x14ac:dyDescent="0.25">
      <c r="A35">
        <v>11</v>
      </c>
      <c r="B35">
        <v>-1.2358970879389881</v>
      </c>
      <c r="C35">
        <v>1.2358970879389881</v>
      </c>
      <c r="D35">
        <v>0.48237320134900424</v>
      </c>
      <c r="F35">
        <v>18.75</v>
      </c>
      <c r="G35">
        <v>0</v>
      </c>
    </row>
    <row r="36" spans="1:7" x14ac:dyDescent="0.25">
      <c r="A36">
        <v>12</v>
      </c>
      <c r="B36">
        <v>0.88272381956238677</v>
      </c>
      <c r="C36">
        <v>-0.88272381956238677</v>
      </c>
      <c r="D36">
        <v>-0.34452894088407271</v>
      </c>
      <c r="F36">
        <v>20.535714285714285</v>
      </c>
      <c r="G36">
        <v>0</v>
      </c>
    </row>
    <row r="37" spans="1:7" x14ac:dyDescent="0.25">
      <c r="A37">
        <v>13</v>
      </c>
      <c r="B37">
        <v>3.1485137626065489</v>
      </c>
      <c r="C37">
        <v>-3.1485137626065489</v>
      </c>
      <c r="D37">
        <v>-1.2288714634748743</v>
      </c>
      <c r="F37">
        <v>22.321428571428573</v>
      </c>
      <c r="G37">
        <v>0</v>
      </c>
    </row>
    <row r="38" spans="1:7" x14ac:dyDescent="0.25">
      <c r="A38">
        <v>14</v>
      </c>
      <c r="B38">
        <v>10.148241015610367</v>
      </c>
      <c r="C38">
        <v>-2.8892410156103674</v>
      </c>
      <c r="D38">
        <v>-1.1276767716096625</v>
      </c>
      <c r="F38">
        <v>24.107142857142858</v>
      </c>
      <c r="G38">
        <v>0</v>
      </c>
    </row>
    <row r="39" spans="1:7" x14ac:dyDescent="0.25">
      <c r="A39">
        <v>15</v>
      </c>
      <c r="B39">
        <v>15.277695108591267</v>
      </c>
      <c r="C39">
        <v>-0.75969510859126821</v>
      </c>
      <c r="D39">
        <v>-0.29651057936503539</v>
      </c>
      <c r="F39">
        <v>25.892857142857142</v>
      </c>
      <c r="G39">
        <v>0</v>
      </c>
    </row>
    <row r="40" spans="1:7" x14ac:dyDescent="0.25">
      <c r="A40">
        <v>16</v>
      </c>
      <c r="B40">
        <v>11.3761826559205</v>
      </c>
      <c r="C40">
        <v>1.0678173440794989</v>
      </c>
      <c r="D40">
        <v>0.41677132808734885</v>
      </c>
      <c r="F40">
        <v>27.678571428571431</v>
      </c>
      <c r="G40">
        <v>0</v>
      </c>
    </row>
    <row r="41" spans="1:7" x14ac:dyDescent="0.25">
      <c r="A41">
        <v>17</v>
      </c>
      <c r="B41">
        <v>6.3141810375633796</v>
      </c>
      <c r="C41">
        <v>-3.2031810375633798</v>
      </c>
      <c r="D41">
        <v>-1.2502082144772801</v>
      </c>
      <c r="F41">
        <v>29.464285714285715</v>
      </c>
      <c r="G41">
        <v>0</v>
      </c>
    </row>
    <row r="42" spans="1:7" x14ac:dyDescent="0.25">
      <c r="A42">
        <v>18</v>
      </c>
      <c r="B42">
        <v>1.6139699649156114</v>
      </c>
      <c r="C42">
        <v>-1.6139699649156114</v>
      </c>
      <c r="D42">
        <v>-0.62993583078651694</v>
      </c>
      <c r="F42">
        <v>31.25</v>
      </c>
      <c r="G42">
        <v>0</v>
      </c>
    </row>
    <row r="43" spans="1:7" x14ac:dyDescent="0.25">
      <c r="A43">
        <v>19</v>
      </c>
      <c r="B43">
        <v>-0.94615804921412572</v>
      </c>
      <c r="C43">
        <v>0.94615804921412572</v>
      </c>
      <c r="D43">
        <v>0.36928745251973394</v>
      </c>
      <c r="F43">
        <v>33.035714285714292</v>
      </c>
      <c r="G43">
        <v>0</v>
      </c>
    </row>
    <row r="44" spans="1:7" x14ac:dyDescent="0.25">
      <c r="A44">
        <v>20</v>
      </c>
      <c r="B44">
        <v>-1.360070961678215</v>
      </c>
      <c r="C44">
        <v>1.360070961678215</v>
      </c>
      <c r="D44">
        <v>0.53083852227583439</v>
      </c>
      <c r="F44">
        <v>34.821428571428577</v>
      </c>
      <c r="G44">
        <v>0</v>
      </c>
    </row>
    <row r="45" spans="1:7" x14ac:dyDescent="0.25">
      <c r="A45">
        <v>21</v>
      </c>
      <c r="B45">
        <v>-1.3891981666293916</v>
      </c>
      <c r="C45">
        <v>1.3891981666293916</v>
      </c>
      <c r="D45">
        <v>0.54220693088830074</v>
      </c>
      <c r="F45">
        <v>36.607142857142861</v>
      </c>
      <c r="G45">
        <v>0</v>
      </c>
    </row>
    <row r="46" spans="1:7" x14ac:dyDescent="0.25">
      <c r="A46">
        <v>22</v>
      </c>
      <c r="B46">
        <v>-1.3891981666293916</v>
      </c>
      <c r="C46">
        <v>1.3891981666293916</v>
      </c>
      <c r="D46">
        <v>0.54220693088830074</v>
      </c>
      <c r="F46">
        <v>38.392857142857146</v>
      </c>
      <c r="G46">
        <v>0</v>
      </c>
    </row>
    <row r="47" spans="1:7" x14ac:dyDescent="0.25">
      <c r="A47">
        <v>23</v>
      </c>
      <c r="B47">
        <v>-1.0871950416092968</v>
      </c>
      <c r="C47">
        <v>1.0871950416092968</v>
      </c>
      <c r="D47">
        <v>0.42433448369588667</v>
      </c>
      <c r="F47">
        <v>40.178571428571431</v>
      </c>
      <c r="G47">
        <v>0</v>
      </c>
    </row>
    <row r="48" spans="1:7" x14ac:dyDescent="0.25">
      <c r="A48">
        <v>24</v>
      </c>
      <c r="B48">
        <v>-0.19958179599186132</v>
      </c>
      <c r="C48">
        <v>0.19958179599186132</v>
      </c>
      <c r="D48">
        <v>7.7897189663360275E-2</v>
      </c>
      <c r="F48">
        <v>41.964285714285722</v>
      </c>
      <c r="G48">
        <v>0</v>
      </c>
    </row>
    <row r="49" spans="1:7" x14ac:dyDescent="0.25">
      <c r="A49">
        <v>25</v>
      </c>
      <c r="B49">
        <v>8.3791465675231134</v>
      </c>
      <c r="C49">
        <v>-4.2311465675231137</v>
      </c>
      <c r="D49">
        <v>-1.6514252967102481</v>
      </c>
      <c r="F49">
        <v>43.750000000000007</v>
      </c>
      <c r="G49">
        <v>0</v>
      </c>
    </row>
    <row r="50" spans="1:7" x14ac:dyDescent="0.25">
      <c r="A50">
        <v>26</v>
      </c>
      <c r="B50">
        <v>11.673586748579881</v>
      </c>
      <c r="C50">
        <v>4.9184132514201178</v>
      </c>
      <c r="D50">
        <v>1.9196669114265357</v>
      </c>
      <c r="F50">
        <v>45.535714285714292</v>
      </c>
      <c r="G50">
        <v>0</v>
      </c>
    </row>
    <row r="51" spans="1:7" x14ac:dyDescent="0.25">
      <c r="A51">
        <v>27</v>
      </c>
      <c r="B51">
        <v>17.394783005305737</v>
      </c>
      <c r="C51">
        <v>2.3082169946942628</v>
      </c>
      <c r="D51">
        <v>0.90090188900405821</v>
      </c>
      <c r="F51">
        <v>47.321428571428577</v>
      </c>
      <c r="G51">
        <v>0</v>
      </c>
    </row>
    <row r="52" spans="1:7" x14ac:dyDescent="0.25">
      <c r="A52">
        <v>28</v>
      </c>
      <c r="B52">
        <v>15.870970283123128</v>
      </c>
      <c r="C52">
        <v>1.7580297168768695</v>
      </c>
      <c r="D52">
        <v>0.68616265130195297</v>
      </c>
      <c r="F52">
        <v>49.107142857142861</v>
      </c>
      <c r="G52">
        <v>0</v>
      </c>
    </row>
    <row r="53" spans="1:7" x14ac:dyDescent="0.25">
      <c r="A53">
        <v>29</v>
      </c>
      <c r="B53">
        <v>11.610733306316817</v>
      </c>
      <c r="C53">
        <v>-0.20373330631681696</v>
      </c>
      <c r="D53">
        <v>-7.9517532769129581E-2</v>
      </c>
      <c r="F53">
        <v>50.892857142857146</v>
      </c>
      <c r="G53">
        <v>0</v>
      </c>
    </row>
    <row r="54" spans="1:7" x14ac:dyDescent="0.25">
      <c r="A54">
        <v>30</v>
      </c>
      <c r="B54">
        <v>3.3784653806421545</v>
      </c>
      <c r="C54">
        <v>-2.3414653806421546</v>
      </c>
      <c r="D54">
        <v>-0.91387880312246383</v>
      </c>
      <c r="F54">
        <v>52.678571428571438</v>
      </c>
      <c r="G54">
        <v>1.0369999999999999</v>
      </c>
    </row>
    <row r="55" spans="1:7" x14ac:dyDescent="0.25">
      <c r="A55">
        <v>31</v>
      </c>
      <c r="B55">
        <v>-0.18578469890972493</v>
      </c>
      <c r="C55">
        <v>0.18578469890972493</v>
      </c>
      <c r="D55">
        <v>7.2512154004823554E-2</v>
      </c>
      <c r="F55">
        <v>54.464285714285722</v>
      </c>
      <c r="G55">
        <v>1.0369999999999999</v>
      </c>
    </row>
    <row r="56" spans="1:7" x14ac:dyDescent="0.25">
      <c r="A56">
        <v>32</v>
      </c>
      <c r="B56">
        <v>-1.370802037186543</v>
      </c>
      <c r="C56">
        <v>1.370802037186543</v>
      </c>
      <c r="D56">
        <v>0.53502688334358506</v>
      </c>
      <c r="F56">
        <v>56.250000000000007</v>
      </c>
      <c r="G56">
        <v>1.0369999999999999</v>
      </c>
    </row>
    <row r="57" spans="1:7" x14ac:dyDescent="0.25">
      <c r="A57">
        <v>33</v>
      </c>
      <c r="B57">
        <v>-1.3891981666293916</v>
      </c>
      <c r="C57">
        <v>1.3891981666293916</v>
      </c>
      <c r="D57">
        <v>0.54220693088830074</v>
      </c>
      <c r="F57">
        <v>58.035714285714292</v>
      </c>
      <c r="G57">
        <v>3.1109999999999998</v>
      </c>
    </row>
    <row r="58" spans="1:7" x14ac:dyDescent="0.25">
      <c r="A58">
        <v>34</v>
      </c>
      <c r="B58">
        <v>-1.3815331126948713</v>
      </c>
      <c r="C58">
        <v>1.3815331126948713</v>
      </c>
      <c r="D58">
        <v>0.53921524441133584</v>
      </c>
      <c r="F58">
        <v>59.821428571428577</v>
      </c>
      <c r="G58">
        <v>4.1479999999999997</v>
      </c>
    </row>
    <row r="59" spans="1:7" x14ac:dyDescent="0.25">
      <c r="A59">
        <v>35</v>
      </c>
      <c r="B59">
        <v>-0.90016772560700464</v>
      </c>
      <c r="C59">
        <v>0.90016772560700464</v>
      </c>
      <c r="D59">
        <v>0.35133733365794501</v>
      </c>
      <c r="F59">
        <v>61.607142857142861</v>
      </c>
      <c r="G59">
        <v>4.1479999999999997</v>
      </c>
    </row>
    <row r="60" spans="1:7" x14ac:dyDescent="0.25">
      <c r="A60">
        <v>36</v>
      </c>
      <c r="B60">
        <v>1.1126754375979919</v>
      </c>
      <c r="C60">
        <v>-1.1126754375979919</v>
      </c>
      <c r="D60">
        <v>-0.43427953519301743</v>
      </c>
      <c r="F60">
        <v>63.392857142857146</v>
      </c>
      <c r="G60">
        <v>5.1849999999999996</v>
      </c>
    </row>
    <row r="61" spans="1:7" x14ac:dyDescent="0.25">
      <c r="A61">
        <v>37</v>
      </c>
      <c r="B61">
        <v>8.6581545307396492</v>
      </c>
      <c r="C61">
        <v>-2.4361545307396497</v>
      </c>
      <c r="D61">
        <v>-0.95083617514905761</v>
      </c>
      <c r="F61">
        <v>65.178571428571431</v>
      </c>
      <c r="G61">
        <v>6.2219999999999995</v>
      </c>
    </row>
    <row r="62" spans="1:7" x14ac:dyDescent="0.25">
      <c r="A62">
        <v>38</v>
      </c>
      <c r="B62">
        <v>16.707994172772729</v>
      </c>
      <c r="C62">
        <v>0.92100582722726898</v>
      </c>
      <c r="D62">
        <v>0.35947048801739517</v>
      </c>
      <c r="F62">
        <v>66.964285714285708</v>
      </c>
      <c r="G62">
        <v>6.2219999999999995</v>
      </c>
    </row>
    <row r="63" spans="1:7" x14ac:dyDescent="0.25">
      <c r="A63">
        <v>39</v>
      </c>
      <c r="B63">
        <v>21.929428912967868</v>
      </c>
      <c r="C63">
        <v>5.0325710870321281</v>
      </c>
      <c r="D63">
        <v>1.9642229518611558</v>
      </c>
      <c r="F63">
        <v>68.75</v>
      </c>
      <c r="G63">
        <v>7.2589999999999995</v>
      </c>
    </row>
    <row r="64" spans="1:7" x14ac:dyDescent="0.25">
      <c r="A64">
        <v>40</v>
      </c>
      <c r="B64">
        <v>18.56293722492661</v>
      </c>
      <c r="C64">
        <v>-0.93393722492661269</v>
      </c>
      <c r="D64">
        <v>-0.36451763940809212</v>
      </c>
      <c r="F64">
        <v>70.535714285714292</v>
      </c>
      <c r="G64">
        <v>8.2959999999999994</v>
      </c>
    </row>
    <row r="65" spans="1:7" x14ac:dyDescent="0.25">
      <c r="A65">
        <v>41</v>
      </c>
      <c r="B65">
        <v>16.185237494438457</v>
      </c>
      <c r="C65">
        <v>-3.7412374944384581</v>
      </c>
      <c r="D65">
        <v>-1.4602127675603818</v>
      </c>
      <c r="F65">
        <v>72.321428571428569</v>
      </c>
      <c r="G65">
        <v>10.37</v>
      </c>
    </row>
    <row r="66" spans="1:7" x14ac:dyDescent="0.25">
      <c r="A66">
        <v>42</v>
      </c>
      <c r="B66">
        <v>3.8613637785169255</v>
      </c>
      <c r="C66">
        <v>-3.8613637785169255</v>
      </c>
      <c r="D66">
        <v>-1.5070983058326031</v>
      </c>
      <c r="F66">
        <v>74.107142857142861</v>
      </c>
      <c r="G66">
        <v>11.407</v>
      </c>
    </row>
    <row r="67" spans="1:7" x14ac:dyDescent="0.25">
      <c r="A67">
        <v>43</v>
      </c>
      <c r="B67">
        <v>-0.80972008917966676</v>
      </c>
      <c r="C67">
        <v>0.80972008917966676</v>
      </c>
      <c r="D67">
        <v>0.31603543322976013</v>
      </c>
      <c r="F67">
        <v>75.892857142857139</v>
      </c>
      <c r="G67">
        <v>12.443999999999999</v>
      </c>
    </row>
    <row r="68" spans="1:7" x14ac:dyDescent="0.25">
      <c r="A68">
        <v>44</v>
      </c>
      <c r="B68">
        <v>-1.3278777351532303</v>
      </c>
      <c r="C68">
        <v>1.3278777351532303</v>
      </c>
      <c r="D68">
        <v>0.51827343907258216</v>
      </c>
      <c r="F68">
        <v>77.678571428571431</v>
      </c>
      <c r="G68">
        <v>12.443999999999999</v>
      </c>
    </row>
    <row r="69" spans="1:7" x14ac:dyDescent="0.25">
      <c r="A69">
        <v>45</v>
      </c>
      <c r="B69">
        <v>-1.3891981666293916</v>
      </c>
      <c r="C69">
        <v>1.3891981666293916</v>
      </c>
      <c r="D69">
        <v>0.54220693088830074</v>
      </c>
      <c r="F69">
        <v>79.464285714285708</v>
      </c>
      <c r="G69">
        <v>14.517999999999999</v>
      </c>
    </row>
    <row r="70" spans="1:7" x14ac:dyDescent="0.25">
      <c r="A70">
        <v>46</v>
      </c>
      <c r="B70">
        <v>-1.3830661234817754</v>
      </c>
      <c r="C70">
        <v>1.3830661234817754</v>
      </c>
      <c r="D70">
        <v>0.53981358170672877</v>
      </c>
      <c r="F70">
        <v>81.25</v>
      </c>
      <c r="G70">
        <v>16.591999999999999</v>
      </c>
    </row>
    <row r="71" spans="1:7" x14ac:dyDescent="0.25">
      <c r="A71">
        <v>47</v>
      </c>
      <c r="B71">
        <v>-0.93542697370579742</v>
      </c>
      <c r="C71">
        <v>0.93542697370579742</v>
      </c>
      <c r="D71">
        <v>0.36509909145198316</v>
      </c>
      <c r="F71">
        <v>83.035714285714292</v>
      </c>
      <c r="G71">
        <v>17.628999999999998</v>
      </c>
    </row>
    <row r="72" spans="1:7" x14ac:dyDescent="0.25">
      <c r="A72">
        <v>48</v>
      </c>
      <c r="B72">
        <v>-4.7813728088361707E-2</v>
      </c>
      <c r="C72">
        <v>4.7813728088361707E-2</v>
      </c>
      <c r="D72">
        <v>1.8661797419456685E-2</v>
      </c>
      <c r="F72">
        <v>84.821428571428569</v>
      </c>
      <c r="G72">
        <v>17.628999999999998</v>
      </c>
    </row>
    <row r="73" spans="1:7" x14ac:dyDescent="0.25">
      <c r="A73">
        <v>49</v>
      </c>
      <c r="B73">
        <v>8.0955395719458672</v>
      </c>
      <c r="C73">
        <v>-1.8735395719458676</v>
      </c>
      <c r="D73">
        <v>-0.73124638773983897</v>
      </c>
      <c r="F73">
        <v>86.607142857142861</v>
      </c>
      <c r="G73">
        <v>17.628999999999998</v>
      </c>
    </row>
    <row r="74" spans="1:7" x14ac:dyDescent="0.25">
      <c r="A74">
        <v>50</v>
      </c>
      <c r="B74">
        <v>11.754836320285797</v>
      </c>
      <c r="C74">
        <v>-3.4588363202857977</v>
      </c>
      <c r="D74">
        <v>-1.3499910025201349</v>
      </c>
      <c r="F74">
        <v>88.392857142857139</v>
      </c>
      <c r="G74">
        <v>18.665999999999997</v>
      </c>
    </row>
    <row r="75" spans="1:7" x14ac:dyDescent="0.25">
      <c r="A75">
        <v>51</v>
      </c>
      <c r="B75">
        <v>22.915154848947164</v>
      </c>
      <c r="C75">
        <v>5.0838451510528344</v>
      </c>
      <c r="D75">
        <v>1.9842353255848351</v>
      </c>
      <c r="F75">
        <v>90.178571428571431</v>
      </c>
      <c r="G75">
        <v>19.702999999999999</v>
      </c>
    </row>
    <row r="76" spans="1:7" x14ac:dyDescent="0.25">
      <c r="A76">
        <v>52</v>
      </c>
      <c r="B76">
        <v>26.506999122663313</v>
      </c>
      <c r="C76">
        <v>2.529000877336685</v>
      </c>
      <c r="D76">
        <v>0.98707429714047545</v>
      </c>
      <c r="F76">
        <v>91.964285714285708</v>
      </c>
      <c r="G76">
        <v>20.74</v>
      </c>
    </row>
    <row r="77" spans="1:7" x14ac:dyDescent="0.25">
      <c r="A77">
        <v>53</v>
      </c>
      <c r="B77">
        <v>15.961417919550467</v>
      </c>
      <c r="C77">
        <v>2.70458208044953</v>
      </c>
      <c r="D77">
        <v>1.0556040055351228</v>
      </c>
      <c r="F77">
        <v>93.75</v>
      </c>
      <c r="G77">
        <v>20.74</v>
      </c>
    </row>
    <row r="78" spans="1:7" x14ac:dyDescent="0.25">
      <c r="A78">
        <v>54</v>
      </c>
      <c r="B78">
        <v>3.3799983914290586</v>
      </c>
      <c r="C78">
        <v>-2.3429983914290586</v>
      </c>
      <c r="D78">
        <v>-0.91447714041785677</v>
      </c>
      <c r="F78">
        <v>95.535714285714292</v>
      </c>
      <c r="G78">
        <v>26.961999999999996</v>
      </c>
    </row>
    <row r="79" spans="1:7" x14ac:dyDescent="0.25">
      <c r="A79">
        <v>55</v>
      </c>
      <c r="B79">
        <v>-0.7392015929820811</v>
      </c>
      <c r="C79">
        <v>0.7392015929820811</v>
      </c>
      <c r="D79">
        <v>0.28851191764168371</v>
      </c>
      <c r="F79">
        <v>97.321428571428569</v>
      </c>
      <c r="G79">
        <v>27.998999999999999</v>
      </c>
    </row>
    <row r="80" spans="1:7" ht="15.75" thickBot="1" x14ac:dyDescent="0.3">
      <c r="A80" s="21">
        <v>56</v>
      </c>
      <c r="B80" s="21">
        <v>-1.1607795593806904</v>
      </c>
      <c r="C80" s="21">
        <v>1.1607795593806904</v>
      </c>
      <c r="D80" s="21">
        <v>0.45305467387474896</v>
      </c>
      <c r="F80" s="21">
        <v>99.107142857142861</v>
      </c>
      <c r="G80" s="21">
        <v>29.035999999999998</v>
      </c>
    </row>
  </sheetData>
  <sortState xmlns:xlrd2="http://schemas.microsoft.com/office/spreadsheetml/2017/richdata2" ref="G25:G80">
    <sortCondition ref="G25"/>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4AD-C78F-47DA-A44C-49A8B563BA5C}">
  <dimension ref="A1:AH55"/>
  <sheetViews>
    <sheetView workbookViewId="0"/>
    <sheetView workbookViewId="1">
      <selection activeCell="A30" sqref="A30"/>
    </sheetView>
  </sheetViews>
  <sheetFormatPr defaultRowHeight="15" x14ac:dyDescent="0.25"/>
  <cols>
    <col min="1" max="1" width="53.7109375" customWidth="1"/>
    <col min="2" max="12" width="7.85546875" customWidth="1"/>
    <col min="13" max="16" width="9" bestFit="1" customWidth="1"/>
    <col min="17" max="33" width="7.85546875" customWidth="1"/>
    <col min="34" max="34" width="8.85546875" customWidth="1"/>
  </cols>
  <sheetData>
    <row r="1" spans="1:34" ht="26.25" x14ac:dyDescent="0.4">
      <c r="A1" s="178" t="s">
        <v>68</v>
      </c>
    </row>
    <row r="2" spans="1:34" x14ac:dyDescent="0.25">
      <c r="A2" t="s">
        <v>69</v>
      </c>
    </row>
    <row r="3" spans="1:34" x14ac:dyDescent="0.25">
      <c r="B3" s="24"/>
    </row>
    <row r="4" spans="1:34" s="28" customFormat="1" ht="21" x14ac:dyDescent="0.35">
      <c r="A4" s="175" t="s">
        <v>19</v>
      </c>
      <c r="B4" s="176" t="s">
        <v>20</v>
      </c>
      <c r="C4" s="176" t="s">
        <v>21</v>
      </c>
      <c r="D4" s="176" t="s">
        <v>22</v>
      </c>
      <c r="E4" s="176" t="s">
        <v>23</v>
      </c>
      <c r="F4" s="176" t="s">
        <v>24</v>
      </c>
      <c r="G4" s="176" t="s">
        <v>25</v>
      </c>
      <c r="H4" s="176" t="s">
        <v>26</v>
      </c>
      <c r="I4" s="176" t="s">
        <v>27</v>
      </c>
      <c r="J4" s="176" t="s">
        <v>28</v>
      </c>
      <c r="K4" s="176" t="s">
        <v>29</v>
      </c>
      <c r="L4" s="176" t="s">
        <v>30</v>
      </c>
      <c r="M4" s="176" t="s">
        <v>31</v>
      </c>
      <c r="N4" s="176" t="s">
        <v>32</v>
      </c>
      <c r="O4" s="176" t="s">
        <v>33</v>
      </c>
      <c r="P4" s="176" t="s">
        <v>34</v>
      </c>
      <c r="Q4" s="176" t="s">
        <v>35</v>
      </c>
      <c r="R4" s="176" t="s">
        <v>36</v>
      </c>
      <c r="S4" s="176" t="s">
        <v>37</v>
      </c>
      <c r="T4" s="176" t="s">
        <v>38</v>
      </c>
      <c r="U4" s="176" t="s">
        <v>39</v>
      </c>
      <c r="V4" s="176" t="s">
        <v>40</v>
      </c>
      <c r="W4" s="176" t="s">
        <v>41</v>
      </c>
      <c r="X4" s="176" t="s">
        <v>42</v>
      </c>
      <c r="Y4" s="176" t="s">
        <v>43</v>
      </c>
      <c r="Z4" s="176" t="s">
        <v>44</v>
      </c>
      <c r="AA4" s="176" t="s">
        <v>45</v>
      </c>
      <c r="AB4" s="176" t="s">
        <v>46</v>
      </c>
      <c r="AC4" s="176" t="s">
        <v>47</v>
      </c>
      <c r="AD4" s="176" t="s">
        <v>48</v>
      </c>
      <c r="AE4" s="176" t="s">
        <v>49</v>
      </c>
      <c r="AF4" s="176" t="s">
        <v>50</v>
      </c>
      <c r="AG4" s="176" t="s">
        <v>51</v>
      </c>
      <c r="AH4" s="176" t="s">
        <v>52</v>
      </c>
    </row>
    <row r="5" spans="1:34" ht="15.75" x14ac:dyDescent="0.25">
      <c r="A5" s="205" t="s">
        <v>53</v>
      </c>
      <c r="B5" s="206">
        <f>INDEX(LINEST(kwh!$B$5:$B$95,'HDD--Daily'!B$70:B$160,TRUE,TRUE),3,1)</f>
        <v>0.85564096118945865</v>
      </c>
      <c r="C5" s="206">
        <f>INDEX(LINEST(kwh!$B$5:$B$95,'HDD--Daily'!C$70:C$160,TRUE,TRUE),3,1)</f>
        <v>0.86567150882859678</v>
      </c>
      <c r="D5" s="206">
        <f>INDEX(LINEST(kwh!$B$5:$B$95,'HDD--Daily'!D$70:D$160,TRUE,TRUE),3,1)</f>
        <v>0.87355246731726255</v>
      </c>
      <c r="E5" s="210">
        <f>INDEX(LINEST(kwh!$B$5:$B$95,'HDD--Daily'!E$70:E$160,TRUE,TRUE),3,1)</f>
        <v>0.87788817712741951</v>
      </c>
      <c r="F5" s="210">
        <f>INDEX(LINEST(kwh!$B$5:$B$95,'HDD--Daily'!F$70:F$160,TRUE,TRUE),3,1)</f>
        <v>0.88078490413497534</v>
      </c>
      <c r="G5" s="182">
        <f>INDEX(LINEST(kwh!$B$5:$B$95,'HDD--Daily'!G$70:G$160,TRUE,TRUE),3,1)</f>
        <v>0.88217888995213634</v>
      </c>
      <c r="H5" s="210">
        <f>INDEX(LINEST(kwh!$B$5:$B$95,'HDD--Daily'!H$70:H$160,TRUE,TRUE),3,1)</f>
        <v>0.8818320012420553</v>
      </c>
      <c r="I5" s="210">
        <f>INDEX(LINEST(kwh!$B$5:$B$95,'HDD--Daily'!I$70:I$160,TRUE,TRUE),3,1)</f>
        <v>0.87920615614559861</v>
      </c>
      <c r="J5" s="206">
        <f>INDEX(LINEST(kwh!$B$5:$B$95,'HDD--Daily'!J$70:J$160,TRUE,TRUE),3,1)</f>
        <v>0.87489811031130804</v>
      </c>
      <c r="K5" s="206">
        <f>INDEX(LINEST(kwh!$B$5:$B$95,'HDD--Daily'!K$70:K$160,TRUE,TRUE),3,1)</f>
        <v>0.86921985250075184</v>
      </c>
      <c r="L5" s="206">
        <f>INDEX(LINEST(kwh!$B$5:$B$95,'HDD--Daily'!L$70:L$160,TRUE,TRUE),3,1)</f>
        <v>0.862625498444898</v>
      </c>
      <c r="M5" s="206">
        <f>INDEX(LINEST(kwh!$B$5:$B$95,'HDD--Daily'!M$70:M$160,TRUE,TRUE),3,1)</f>
        <v>0.85533325732911525</v>
      </c>
      <c r="N5" s="206">
        <f>INDEX(LINEST(kwh!$B$5:$B$95,'HDD--Daily'!N$70:N$160,TRUE,TRUE),3,1)</f>
        <v>0.84739719640507827</v>
      </c>
      <c r="O5" s="206">
        <f>INDEX(LINEST(kwh!$B$5:$B$95,'HDD--Daily'!O$70:O$160,TRUE,TRUE),3,1)</f>
        <v>0.83950297760296022</v>
      </c>
      <c r="P5" s="206">
        <f>INDEX(LINEST(kwh!$B$5:$B$95,'HDD--Daily'!P$70:P$160,TRUE,TRUE),3,1)</f>
        <v>0.83098387620742942</v>
      </c>
      <c r="Q5" s="206">
        <f>INDEX(LINEST(kwh!$B$5:$B$95,'HDD--Daily'!Q$70:Q$160,TRUE,TRUE),3,1)</f>
        <v>0.8226037295828007</v>
      </c>
      <c r="R5" s="206">
        <f>INDEX(LINEST(kwh!$B$5:$B$95,'HDD--Daily'!R$70:R$160,TRUE,TRUE),3,1)</f>
        <v>0.81414957830585855</v>
      </c>
      <c r="S5" s="206">
        <f>INDEX(LINEST(kwh!$B$5:$B$95,'HDD--Daily'!S$70:S$160,TRUE,TRUE),3,1)</f>
        <v>0.80551492858544615</v>
      </c>
      <c r="T5" s="206">
        <f>INDEX(LINEST(kwh!$B$5:$B$95,'HDD--Daily'!T$70:T$160,TRUE,TRUE),3,1)</f>
        <v>0.79685355068339736</v>
      </c>
      <c r="U5" s="206">
        <f>INDEX(LINEST(kwh!$B$5:$B$95,'HDD--Daily'!U$70:U$160,TRUE,TRUE),3,1)</f>
        <v>0.78846982439023783</v>
      </c>
      <c r="V5" s="206">
        <f>INDEX(LINEST(kwh!$B$5:$B$95,'HDD--Daily'!V$70:V$160,TRUE,TRUE),3,1)</f>
        <v>0.78061288721908872</v>
      </c>
      <c r="W5" s="206">
        <f>INDEX(LINEST(kwh!$B$5:$B$95,'HDD--Daily'!W$70:W$160,TRUE,TRUE),3,1)</f>
        <v>0.77351263658654057</v>
      </c>
      <c r="X5" s="206">
        <f>INDEX(LINEST(kwh!$B$5:$B$95,'HDD--Daily'!X$70:X$160,TRUE,TRUE),3,1)</f>
        <v>0.76673424246209809</v>
      </c>
      <c r="Y5" s="206">
        <f>INDEX(LINEST(kwh!$B$5:$B$95,'HDD--Daily'!Y$70:Y$160,TRUE,TRUE),3,1)</f>
        <v>0.75995729152028513</v>
      </c>
      <c r="Z5" s="206">
        <f>INDEX(LINEST(kwh!$B$5:$B$95,'HDD--Daily'!Z$70:Z$160,TRUE,TRUE),3,1)</f>
        <v>0.75373166128206637</v>
      </c>
      <c r="AA5" s="206">
        <f>INDEX(LINEST(kwh!$B$5:$B$95,'HDD--Daily'!AA$70:AA$160,TRUE,TRUE),3,1)</f>
        <v>0.7480805354749207</v>
      </c>
      <c r="AB5" s="206">
        <f>INDEX(LINEST(kwh!$B$5:$B$95,'HDD--Daily'!AB$70:AB$160,TRUE,TRUE),3,1)</f>
        <v>0.74277763656393947</v>
      </c>
      <c r="AC5" s="206">
        <f>INDEX(LINEST(kwh!$B$5:$B$95,'HDD--Daily'!AC$70:AC$160,TRUE,TRUE),3,1)</f>
        <v>0.73812858462301156</v>
      </c>
      <c r="AD5" s="206">
        <f>INDEX(LINEST(kwh!$B$5:$B$95,'HDD--Daily'!AD$70:AD$160,TRUE,TRUE),3,1)</f>
        <v>0.73410907621569177</v>
      </c>
      <c r="AE5" s="206">
        <f>INDEX(LINEST(kwh!$B$5:$B$95,'HDD--Daily'!AE$70:AE$160,TRUE,TRUE),3,1)</f>
        <v>0.73076910549011331</v>
      </c>
      <c r="AF5" s="206">
        <f>INDEX(LINEST(kwh!$B$5:$B$95,'HDD--Daily'!AF$70:AF$160,TRUE,TRUE),3,1)</f>
        <v>0.727876778829463</v>
      </c>
      <c r="AG5" s="206">
        <f>INDEX(LINEST(kwh!$B$5:$B$95,'HDD--Daily'!AG$70:AG$160,TRUE,TRUE),3,1)</f>
        <v>0.72544642346639931</v>
      </c>
      <c r="AH5" s="206">
        <f>INDEX(LINEST(kwh!$B$5:$B$95,'HDD--Daily'!AH$70:AH$160,TRUE,TRUE),3,1)</f>
        <v>0.72346064963483669</v>
      </c>
    </row>
    <row r="6" spans="1:34" ht="15.75" x14ac:dyDescent="0.25">
      <c r="A6" s="205" t="s">
        <v>54</v>
      </c>
      <c r="B6" s="206">
        <f>INDEX(LINEST(kwh!$B$5:$B$95,'HDD--Daily'!B$70:B$160,TRUE,TRUE),1,1)</f>
        <v>1.5055731652438142</v>
      </c>
      <c r="C6" s="206">
        <f>INDEX(LINEST(kwh!$B$5:$B$95,'HDD--Daily'!C$70:C$160,TRUE,TRUE),1,1)</f>
        <v>1.4108821617307239</v>
      </c>
      <c r="D6" s="206">
        <f>INDEX(LINEST(kwh!$B$5:$B$95,'HDD--Daily'!D$70:D$160,TRUE,TRUE),1,1)</f>
        <v>1.3233687334947162</v>
      </c>
      <c r="E6" s="206">
        <f>INDEX(LINEST(kwh!$B$5:$B$95,'HDD--Daily'!E$70:E$160,TRUE,TRUE),1,1)</f>
        <v>1.2422766912133629</v>
      </c>
      <c r="F6" s="206">
        <f>INDEX(LINEST(kwh!$B$5:$B$95,'HDD--Daily'!F$70:F$160,TRUE,TRUE),1,1)</f>
        <v>1.1678414771983874</v>
      </c>
      <c r="G6" s="101">
        <f>INDEX(LINEST(kwh!$B$5:$B$95,'HDD--Daily'!G$70:G$160,TRUE,TRUE),1,1)</f>
        <v>1.1001903387287972</v>
      </c>
      <c r="H6" s="206">
        <f>INDEX(LINEST(kwh!$B$5:$B$95,'HDD--Daily'!H$70:H$160,TRUE,TRUE),1,1)</f>
        <v>1.0389665481021879</v>
      </c>
      <c r="I6" s="206">
        <f>INDEX(LINEST(kwh!$B$5:$B$95,'HDD--Daily'!I$70:I$160,TRUE,TRUE),1,1)</f>
        <v>0.98180230152631687</v>
      </c>
      <c r="J6" s="206">
        <f>INDEX(LINEST(kwh!$B$5:$B$95,'HDD--Daily'!J$70:J$160,TRUE,TRUE),1,1)</f>
        <v>0.93013137685222569</v>
      </c>
      <c r="K6" s="206">
        <f>INDEX(LINEST(kwh!$B$5:$B$95,'HDD--Daily'!K$70:K$160,TRUE,TRUE),1,1)</f>
        <v>0.88251293923501184</v>
      </c>
      <c r="L6" s="206">
        <f>INDEX(LINEST(kwh!$B$5:$B$95,'HDD--Daily'!L$70:L$160,TRUE,TRUE),1,1)</f>
        <v>0.83931797475239367</v>
      </c>
      <c r="M6" s="206">
        <f>INDEX(LINEST(kwh!$B$5:$B$95,'HDD--Daily'!M$70:M$160,TRUE,TRUE),1,1)</f>
        <v>0.7997954886726949</v>
      </c>
      <c r="N6" s="206">
        <f>INDEX(LINEST(kwh!$B$5:$B$95,'HDD--Daily'!N$70:N$160,TRUE,TRUE),1,1)</f>
        <v>0.76389997020238909</v>
      </c>
      <c r="O6" s="206">
        <f>INDEX(LINEST(kwh!$B$5:$B$95,'HDD--Daily'!O$70:O$160,TRUE,TRUE),1,1)</f>
        <v>0.73179263726418731</v>
      </c>
      <c r="P6" s="206">
        <f>INDEX(LINEST(kwh!$B$5:$B$95,'HDD--Daily'!P$70:P$160,TRUE,TRUE),1,1)</f>
        <v>0.70244319005062328</v>
      </c>
      <c r="Q6" s="206">
        <f>INDEX(LINEST(kwh!$B$5:$B$95,'HDD--Daily'!Q$70:Q$160,TRUE,TRUE),1,1)</f>
        <v>0.67647478507651404</v>
      </c>
      <c r="R6" s="206">
        <f>INDEX(LINEST(kwh!$B$5:$B$95,'HDD--Daily'!R$70:R$160,TRUE,TRUE),1,1)</f>
        <v>0.65316665196004153</v>
      </c>
      <c r="S6" s="206">
        <f>INDEX(LINEST(kwh!$B$5:$B$95,'HDD--Daily'!S$70:S$160,TRUE,TRUE),1,1)</f>
        <v>0.6318977821317241</v>
      </c>
      <c r="T6" s="206">
        <f>INDEX(LINEST(kwh!$B$5:$B$95,'HDD--Daily'!T$70:T$160,TRUE,TRUE),1,1)</f>
        <v>0.61257600127668943</v>
      </c>
      <c r="U6" s="206">
        <f>INDEX(LINEST(kwh!$B$5:$B$95,'HDD--Daily'!U$70:U$160,TRUE,TRUE),1,1)</f>
        <v>0.59540591382832619</v>
      </c>
      <c r="V6" s="206">
        <f>INDEX(LINEST(kwh!$B$5:$B$95,'HDD--Daily'!V$70:V$160,TRUE,TRUE),1,1)</f>
        <v>0.58057527539635378</v>
      </c>
      <c r="W6" s="206">
        <f>INDEX(LINEST(kwh!$B$5:$B$95,'HDD--Daily'!W$70:W$160,TRUE,TRUE),1,1)</f>
        <v>0.56774340098204956</v>
      </c>
      <c r="X6" s="206">
        <f>INDEX(LINEST(kwh!$B$5:$B$95,'HDD--Daily'!X$70:X$160,TRUE,TRUE),1,1)</f>
        <v>0.55640360887601326</v>
      </c>
      <c r="Y6" s="206">
        <f>INDEX(LINEST(kwh!$B$5:$B$95,'HDD--Daily'!Y$70:Y$160,TRUE,TRUE),1,1)</f>
        <v>0.54584008062585743</v>
      </c>
      <c r="Z6" s="206">
        <f>INDEX(LINEST(kwh!$B$5:$B$95,'HDD--Daily'!Z$70:Z$160,TRUE,TRUE),1,1)</f>
        <v>0.53653913528929498</v>
      </c>
      <c r="AA6" s="206">
        <f>INDEX(LINEST(kwh!$B$5:$B$95,'HDD--Daily'!AA$70:AA$160,TRUE,TRUE),1,1)</f>
        <v>0.52824306697438617</v>
      </c>
      <c r="AB6" s="206">
        <f>INDEX(LINEST(kwh!$B$5:$B$95,'HDD--Daily'!AB$70:AB$160,TRUE,TRUE),1,1)</f>
        <v>0.5209114419448222</v>
      </c>
      <c r="AC6" s="206">
        <f>INDEX(LINEST(kwh!$B$5:$B$95,'HDD--Daily'!AC$70:AC$160,TRUE,TRUE),1,1)</f>
        <v>0.51456661362843237</v>
      </c>
      <c r="AD6" s="206">
        <f>INDEX(LINEST(kwh!$B$5:$B$95,'HDD--Daily'!AD$70:AD$160,TRUE,TRUE),1,1)</f>
        <v>0.50938747580938304</v>
      </c>
      <c r="AE6" s="206">
        <f>INDEX(LINEST(kwh!$B$5:$B$95,'HDD--Daily'!AE$70:AE$160,TRUE,TRUE),1,1)</f>
        <v>0.50511112589637541</v>
      </c>
      <c r="AF6" s="206">
        <f>INDEX(LINEST(kwh!$B$5:$B$95,'HDD--Daily'!AF$70:AF$160,TRUE,TRUE),1,1)</f>
        <v>0.50155059475632635</v>
      </c>
      <c r="AG6" s="206">
        <f>INDEX(LINEST(kwh!$B$5:$B$95,'HDD--Daily'!AG$70:AG$160,TRUE,TRUE),1,1)</f>
        <v>0.49865853320516385</v>
      </c>
      <c r="AH6" s="206">
        <f>INDEX(LINEST(kwh!$B$5:$B$95,'HDD--Daily'!AH$70:AH$160,TRUE,TRUE),1,1)</f>
        <v>0.49634128221139451</v>
      </c>
    </row>
    <row r="7" spans="1:34" ht="15.75" x14ac:dyDescent="0.25">
      <c r="A7" s="205" t="s">
        <v>55</v>
      </c>
      <c r="B7" s="206">
        <f>INDEX(LINEST(kwh!$B$5:$B$95,'HDD--Daily'!B$70:B$160,TRUE,TRUE),1,2)</f>
        <v>2.1149982039502255</v>
      </c>
      <c r="C7" s="206">
        <f>INDEX(LINEST(kwh!$B$5:$B$95,'HDD--Daily'!C$70:C$160,TRUE,TRUE),1,2)</f>
        <v>1.8971247899998072</v>
      </c>
      <c r="D7" s="206">
        <f>INDEX(LINEST(kwh!$B$5:$B$95,'HDD--Daily'!D$70:D$160,TRUE,TRUE),1,2)</f>
        <v>1.6743003766136564</v>
      </c>
      <c r="E7" s="206">
        <f>INDEX(LINEST(kwh!$B$5:$B$95,'HDD--Daily'!E$70:E$160,TRUE,TRUE),1,2)</f>
        <v>1.4610748427146998</v>
      </c>
      <c r="F7" s="206">
        <f>INDEX(LINEST(kwh!$B$5:$B$95,'HDD--Daily'!F$70:F$160,TRUE,TRUE),1,2)</f>
        <v>1.2423190037811214</v>
      </c>
      <c r="G7" s="101">
        <f>INDEX(LINEST(kwh!$B$5:$B$95,'HDD--Daily'!G$70:G$160,TRUE,TRUE),1,2)</f>
        <v>1.0219575720471479</v>
      </c>
      <c r="H7" s="206">
        <f>INDEX(LINEST(kwh!$B$5:$B$95,'HDD--Daily'!H$70:H$160,TRUE,TRUE),1,2)</f>
        <v>0.80522286781175367</v>
      </c>
      <c r="I7" s="206">
        <f>INDEX(LINEST(kwh!$B$5:$B$95,'HDD--Daily'!I$70:I$160,TRUE,TRUE),1,2)</f>
        <v>0.60487483766251859</v>
      </c>
      <c r="J7" s="206">
        <f>INDEX(LINEST(kwh!$B$5:$B$95,'HDD--Daily'!J$70:J$160,TRUE,TRUE),1,2)</f>
        <v>0.40611299526903277</v>
      </c>
      <c r="K7" s="206">
        <f>INDEX(LINEST(kwh!$B$5:$B$95,'HDD--Daily'!K$70:K$160,TRUE,TRUE),1,2)</f>
        <v>0.21717353503909109</v>
      </c>
      <c r="L7" s="206">
        <f>INDEX(LINEST(kwh!$B$5:$B$95,'HDD--Daily'!L$70:L$160,TRUE,TRUE),1,2)</f>
        <v>2.8718310564420868E-2</v>
      </c>
      <c r="M7" s="206">
        <f>INDEX(LINEST(kwh!$B$5:$B$95,'HDD--Daily'!M$70:M$160,TRUE,TRUE),1,2)</f>
        <v>-0.15358767542260843</v>
      </c>
      <c r="N7" s="206">
        <f>INDEX(LINEST(kwh!$B$5:$B$95,'HDD--Daily'!N$70:N$160,TRUE,TRUE),1,2)</f>
        <v>-0.33895470896618018</v>
      </c>
      <c r="O7" s="206">
        <f>INDEX(LINEST(kwh!$B$5:$B$95,'HDD--Daily'!O$70:O$160,TRUE,TRUE),1,2)</f>
        <v>-0.53530185479270909</v>
      </c>
      <c r="P7" s="206">
        <f>INDEX(LINEST(kwh!$B$5:$B$95,'HDD--Daily'!P$70:P$160,TRUE,TRUE),1,2)</f>
        <v>-0.73471339350316356</v>
      </c>
      <c r="Q7" s="206">
        <f>INDEX(LINEST(kwh!$B$5:$B$95,'HDD--Daily'!Q$70:Q$160,TRUE,TRUE),1,2)</f>
        <v>-0.95090818484719453</v>
      </c>
      <c r="R7" s="206">
        <f>INDEX(LINEST(kwh!$B$5:$B$95,'HDD--Daily'!R$70:R$160,TRUE,TRUE),1,2)</f>
        <v>-1.1788601927981288</v>
      </c>
      <c r="S7" s="206">
        <f>INDEX(LINEST(kwh!$B$5:$B$95,'HDD--Daily'!S$70:S$160,TRUE,TRUE),1,2)</f>
        <v>-1.411684771927054</v>
      </c>
      <c r="T7" s="206">
        <f>INDEX(LINEST(kwh!$B$5:$B$95,'HDD--Daily'!T$70:T$160,TRUE,TRUE),1,2)</f>
        <v>-1.6522380285379494</v>
      </c>
      <c r="U7" s="206">
        <f>INDEX(LINEST(kwh!$B$5:$B$95,'HDD--Daily'!U$70:U$160,TRUE,TRUE),1,2)</f>
        <v>-1.9090207649450548</v>
      </c>
      <c r="V7" s="206">
        <f>INDEX(LINEST(kwh!$B$5:$B$95,'HDD--Daily'!V$70:V$160,TRUE,TRUE),1,2)</f>
        <v>-2.1893581717963011</v>
      </c>
      <c r="W7" s="206">
        <f>INDEX(LINEST(kwh!$B$5:$B$95,'HDD--Daily'!W$70:W$160,TRUE,TRUE),1,2)</f>
        <v>-2.4891608400126328</v>
      </c>
      <c r="X7" s="206">
        <f>INDEX(LINEST(kwh!$B$5:$B$95,'HDD--Daily'!X$70:X$160,TRUE,TRUE),1,2)</f>
        <v>-2.801937429468393</v>
      </c>
      <c r="Y7" s="206">
        <f>INDEX(LINEST(kwh!$B$5:$B$95,'HDD--Daily'!Y$70:Y$160,TRUE,TRUE),1,2)</f>
        <v>-3.1147300073091975</v>
      </c>
      <c r="Z7" s="206">
        <f>INDEX(LINEST(kwh!$B$5:$B$95,'HDD--Daily'!Z$70:Z$160,TRUE,TRUE),1,2)</f>
        <v>-3.4398151712073206</v>
      </c>
      <c r="AA7" s="206">
        <f>INDEX(LINEST(kwh!$B$5:$B$95,'HDD--Daily'!AA$70:AA$160,TRUE,TRUE),1,2)</f>
        <v>-3.7725429439142113</v>
      </c>
      <c r="AB7" s="206">
        <f>INDEX(LINEST(kwh!$B$5:$B$95,'HDD--Daily'!AB$70:AB$160,TRUE,TRUE),1,2)</f>
        <v>-4.1165733371400668</v>
      </c>
      <c r="AC7" s="206">
        <f>INDEX(LINEST(kwh!$B$5:$B$95,'HDD--Daily'!AC$70:AC$160,TRUE,TRUE),1,2)</f>
        <v>-4.4723908731821611</v>
      </c>
      <c r="AD7" s="206">
        <f>INDEX(LINEST(kwh!$B$5:$B$95,'HDD--Daily'!AD$70:AD$160,TRUE,TRUE),1,2)</f>
        <v>-4.8495894090779812</v>
      </c>
      <c r="AE7" s="206">
        <f>INDEX(LINEST(kwh!$B$5:$B$95,'HDD--Daily'!AE$70:AE$160,TRUE,TRUE),1,2)</f>
        <v>-5.2413221765833695</v>
      </c>
      <c r="AF7" s="206">
        <f>INDEX(LINEST(kwh!$B$5:$B$95,'HDD--Daily'!AF$70:AF$160,TRUE,TRUE),1,2)</f>
        <v>-5.6463618774974096</v>
      </c>
      <c r="AG7" s="206">
        <f>INDEX(LINEST(kwh!$B$5:$B$95,'HDD--Daily'!AG$70:AG$160,TRUE,TRUE),1,2)</f>
        <v>-6.0644474543353697</v>
      </c>
      <c r="AH7" s="206">
        <f>INDEX(LINEST(kwh!$B$5:$B$95,'HDD--Daily'!AH$70:AH$160,TRUE,TRUE),1,2)</f>
        <v>-6.4943303059949775</v>
      </c>
    </row>
    <row r="8" spans="1:34" ht="15.75" x14ac:dyDescent="0.25">
      <c r="A8" s="205" t="s">
        <v>56</v>
      </c>
      <c r="B8" s="206">
        <f>INDEX(LINEST(kwh!$B$5:$B$95,'HDD--Daily'!B$70:B$160,TRUE,TRUE),2,2)</f>
        <v>0.31027326829588603</v>
      </c>
      <c r="C8" s="206">
        <f>INDEX(LINEST(kwh!$B$5:$B$95,'HDD--Daily'!C$70:C$160,TRUE,TRUE),2,2)</f>
        <v>0.30353310984131299</v>
      </c>
      <c r="D8" s="206">
        <f>INDEX(LINEST(kwh!$B$5:$B$95,'HDD--Daily'!D$70:D$160,TRUE,TRUE),2,2)</f>
        <v>0.29892849085109802</v>
      </c>
      <c r="E8" s="206">
        <f>INDEX(LINEST(kwh!$B$5:$B$95,'HDD--Daily'!E$70:E$160,TRUE,TRUE),2,2)</f>
        <v>0.29821279851817978</v>
      </c>
      <c r="F8" s="206">
        <f>INDEX(LINEST(kwh!$B$5:$B$95,'HDD--Daily'!F$70:F$160,TRUE,TRUE),2,2)</f>
        <v>0.29938721937161977</v>
      </c>
      <c r="G8" s="101">
        <f>INDEX(LINEST(kwh!$B$5:$B$95,'HDD--Daily'!G$70:G$160,TRUE,TRUE),2,2)</f>
        <v>0.30260055628086341</v>
      </c>
      <c r="H8" s="206">
        <f>INDEX(LINEST(kwh!$B$5:$B$95,'HDD--Daily'!H$70:H$160,TRUE,TRUE),2,2)</f>
        <v>0.30819212402722818</v>
      </c>
      <c r="I8" s="206">
        <f>INDEX(LINEST(kwh!$B$5:$B$95,'HDD--Daily'!I$70:I$160,TRUE,TRUE),2,2)</f>
        <v>0.3167045214561604</v>
      </c>
      <c r="J8" s="206">
        <f>INDEX(LINEST(kwh!$B$5:$B$95,'HDD--Daily'!J$70:J$160,TRUE,TRUE),2,2)</f>
        <v>0.32773559743858249</v>
      </c>
      <c r="K8" s="206">
        <f>INDEX(LINEST(kwh!$B$5:$B$95,'HDD--Daily'!K$70:K$160,TRUE,TRUE),2,2)</f>
        <v>0.34065484155379561</v>
      </c>
      <c r="L8" s="206">
        <f>INDEX(LINEST(kwh!$B$5:$B$95,'HDD--Daily'!L$70:L$160,TRUE,TRUE),2,2)</f>
        <v>0.3550740652988203</v>
      </c>
      <c r="M8" s="206">
        <f>INDEX(LINEST(kwh!$B$5:$B$95,'HDD--Daily'!M$70:M$160,TRUE,TRUE),2,2)</f>
        <v>0.37052866930333517</v>
      </c>
      <c r="N8" s="206">
        <f>INDEX(LINEST(kwh!$B$5:$B$95,'HDD--Daily'!N$70:N$160,TRUE,TRUE),2,2)</f>
        <v>0.38722076691807877</v>
      </c>
      <c r="O8" s="206">
        <f>INDEX(LINEST(kwh!$B$5:$B$95,'HDD--Daily'!O$70:O$160,TRUE,TRUE),2,2)</f>
        <v>0.40449694222536736</v>
      </c>
      <c r="P8" s="206">
        <f>INDEX(LINEST(kwh!$B$5:$B$95,'HDD--Daily'!P$70:P$160,TRUE,TRUE),2,2)</f>
        <v>0.42307718633841079</v>
      </c>
      <c r="Q8" s="206">
        <f>INDEX(LINEST(kwh!$B$5:$B$95,'HDD--Daily'!Q$70:Q$160,TRUE,TRUE),2,2)</f>
        <v>0.4424412566751964</v>
      </c>
      <c r="R8" s="206">
        <f>INDEX(LINEST(kwh!$B$5:$B$95,'HDD--Daily'!R$70:R$160,TRUE,TRUE),2,2)</f>
        <v>0.46279619553771523</v>
      </c>
      <c r="S8" s="206">
        <f>INDEX(LINEST(kwh!$B$5:$B$95,'HDD--Daily'!S$70:S$160,TRUE,TRUE),2,2)</f>
        <v>0.48409875859456036</v>
      </c>
      <c r="T8" s="206">
        <f>INDEX(LINEST(kwh!$B$5:$B$95,'HDD--Daily'!T$70:T$160,TRUE,TRUE),2,2)</f>
        <v>0.50629742464708649</v>
      </c>
      <c r="U8" s="206">
        <f>INDEX(LINEST(kwh!$B$5:$B$95,'HDD--Daily'!U$70:U$160,TRUE,TRUE),2,2)</f>
        <v>0.52937515582048278</v>
      </c>
      <c r="V8" s="206">
        <f>INDEX(LINEST(kwh!$B$5:$B$95,'HDD--Daily'!V$70:V$160,TRUE,TRUE),2,2)</f>
        <v>0.55337073258141944</v>
      </c>
      <c r="W8" s="206">
        <f>INDEX(LINEST(kwh!$B$5:$B$95,'HDD--Daily'!W$70:W$160,TRUE,TRUE),2,2)</f>
        <v>0.57782687023055457</v>
      </c>
      <c r="X8" s="206">
        <f>INDEX(LINEST(kwh!$B$5:$B$95,'HDD--Daily'!X$70:X$160,TRUE,TRUE),2,2)</f>
        <v>0.60313065898542695</v>
      </c>
      <c r="Y8" s="206">
        <f>INDEX(LINEST(kwh!$B$5:$B$95,'HDD--Daily'!Y$70:Y$160,TRUE,TRUE),2,2)</f>
        <v>0.62917634994883553</v>
      </c>
      <c r="Z8" s="206">
        <f>INDEX(LINEST(kwh!$B$5:$B$95,'HDD--Daily'!Z$70:Z$160,TRUE,TRUE),2,2)</f>
        <v>0.65569312532546808</v>
      </c>
      <c r="AA8" s="206">
        <f>INDEX(LINEST(kwh!$B$5:$B$95,'HDD--Daily'!AA$70:AA$160,TRUE,TRUE),2,2)</f>
        <v>0.68237979374743973</v>
      </c>
      <c r="AB8" s="206">
        <f>INDEX(LINEST(kwh!$B$5:$B$95,'HDD--Daily'!AB$70:AB$160,TRUE,TRUE),2,2)</f>
        <v>0.70977655137248985</v>
      </c>
      <c r="AC8" s="206">
        <f>INDEX(LINEST(kwh!$B$5:$B$95,'HDD--Daily'!AC$70:AC$160,TRUE,TRUE),2,2)</f>
        <v>0.73735291848732276</v>
      </c>
      <c r="AD8" s="206">
        <f>INDEX(LINEST(kwh!$B$5:$B$95,'HDD--Daily'!AD$70:AD$160,TRUE,TRUE),2,2)</f>
        <v>0.76562685280955678</v>
      </c>
      <c r="AE8" s="206">
        <f>INDEX(LINEST(kwh!$B$5:$B$95,'HDD--Daily'!AE$70:AE$160,TRUE,TRUE),2,2)</f>
        <v>0.79406718730282277</v>
      </c>
      <c r="AF8" s="206">
        <f>INDEX(LINEST(kwh!$B$5:$B$95,'HDD--Daily'!AF$70:AF$160,TRUE,TRUE),2,2)</f>
        <v>0.82296945898606377</v>
      </c>
      <c r="AG8" s="206">
        <f>INDEX(LINEST(kwh!$B$5:$B$95,'HDD--Daily'!AG$70:AG$160,TRUE,TRUE),2,2)</f>
        <v>0.85222972147255893</v>
      </c>
      <c r="AH8" s="206">
        <f>INDEX(LINEST(kwh!$B$5:$B$95,'HDD--Daily'!AH$70:AH$160,TRUE,TRUE),2,2)</f>
        <v>0.8817393727634476</v>
      </c>
    </row>
    <row r="9" spans="1:34" ht="15.75" x14ac:dyDescent="0.25">
      <c r="A9" s="205" t="s">
        <v>57</v>
      </c>
      <c r="B9" s="208">
        <f>INDEX(LINEST(kwh!$B$5:$B$95,'HDD--Daily'!B$70:B$160,TRUE,TRUE),4,2)</f>
        <v>89</v>
      </c>
      <c r="C9" s="208">
        <f>INDEX(LINEST(kwh!$B$5:$B$95,'HDD--Daily'!C$70:C$160,TRUE,TRUE),4,2)</f>
        <v>89</v>
      </c>
      <c r="D9" s="208">
        <f>INDEX(LINEST(kwh!$B$5:$B$95,'HDD--Daily'!D$70:D$160,TRUE,TRUE),4,2)</f>
        <v>89</v>
      </c>
      <c r="E9" s="208">
        <f>INDEX(LINEST(kwh!$B$5:$B$95,'HDD--Daily'!E$70:E$160,TRUE,TRUE),4,2)</f>
        <v>89</v>
      </c>
      <c r="F9" s="208">
        <f>INDEX(LINEST(kwh!$B$5:$B$95,'HDD--Daily'!F$70:F$160,TRUE,TRUE),4,2)</f>
        <v>89</v>
      </c>
      <c r="G9" s="180">
        <f>INDEX(LINEST(kwh!$B$5:$B$95,'HDD--Daily'!G$70:G$160,TRUE,TRUE),4,2)</f>
        <v>89</v>
      </c>
      <c r="H9" s="208">
        <f>INDEX(LINEST(kwh!$B$5:$B$95,'HDD--Daily'!H$70:H$160,TRUE,TRUE),4,2)</f>
        <v>89</v>
      </c>
      <c r="I9" s="208">
        <f>INDEX(LINEST(kwh!$B$5:$B$95,'HDD--Daily'!I$70:I$160,TRUE,TRUE),4,2)</f>
        <v>89</v>
      </c>
      <c r="J9" s="208">
        <f>INDEX(LINEST(kwh!$B$5:$B$95,'HDD--Daily'!J$70:J$160,TRUE,TRUE),4,2)</f>
        <v>89</v>
      </c>
      <c r="K9" s="208">
        <f>INDEX(LINEST(kwh!$B$5:$B$95,'HDD--Daily'!K$70:K$160,TRUE,TRUE),4,2)</f>
        <v>89</v>
      </c>
      <c r="L9" s="208">
        <f>INDEX(LINEST(kwh!$B$5:$B$95,'HDD--Daily'!L$70:L$160,TRUE,TRUE),4,2)</f>
        <v>89</v>
      </c>
      <c r="M9" s="208">
        <f>INDEX(LINEST(kwh!$B$5:$B$95,'HDD--Daily'!M$70:M$160,TRUE,TRUE),4,2)</f>
        <v>89</v>
      </c>
      <c r="N9" s="208">
        <f>INDEX(LINEST(kwh!$B$5:$B$95,'HDD--Daily'!N$70:N$160,TRUE,TRUE),4,2)</f>
        <v>89</v>
      </c>
      <c r="O9" s="208">
        <f>INDEX(LINEST(kwh!$B$5:$B$95,'HDD--Daily'!O$70:O$160,TRUE,TRUE),4,2)</f>
        <v>89</v>
      </c>
      <c r="P9" s="208">
        <f>INDEX(LINEST(kwh!$B$5:$B$95,'HDD--Daily'!P$70:P$160,TRUE,TRUE),4,2)</f>
        <v>89</v>
      </c>
      <c r="Q9" s="208">
        <f>INDEX(LINEST(kwh!$B$5:$B$95,'HDD--Daily'!Q$70:Q$160,TRUE,TRUE),4,2)</f>
        <v>89</v>
      </c>
      <c r="R9" s="208">
        <f>INDEX(LINEST(kwh!$B$5:$B$95,'HDD--Daily'!R$70:R$160,TRUE,TRUE),4,2)</f>
        <v>89</v>
      </c>
      <c r="S9" s="208">
        <f>INDEX(LINEST(kwh!$B$5:$B$95,'HDD--Daily'!S$70:S$160,TRUE,TRUE),4,2)</f>
        <v>89</v>
      </c>
      <c r="T9" s="208">
        <f>INDEX(LINEST(kwh!$B$5:$B$95,'HDD--Daily'!T$70:T$160,TRUE,TRUE),4,2)</f>
        <v>89</v>
      </c>
      <c r="U9" s="208">
        <f>INDEX(LINEST(kwh!$B$5:$B$95,'HDD--Daily'!U$70:U$160,TRUE,TRUE),4,2)</f>
        <v>89</v>
      </c>
      <c r="V9" s="208">
        <f>INDEX(LINEST(kwh!$B$5:$B$95,'HDD--Daily'!V$70:V$160,TRUE,TRUE),4,2)</f>
        <v>89</v>
      </c>
      <c r="W9" s="208">
        <f>INDEX(LINEST(kwh!$B$5:$B$95,'HDD--Daily'!W$70:W$160,TRUE,TRUE),4,2)</f>
        <v>89</v>
      </c>
      <c r="X9" s="208">
        <f>INDEX(LINEST(kwh!$B$5:$B$95,'HDD--Daily'!X$70:X$160,TRUE,TRUE),4,2)</f>
        <v>89</v>
      </c>
      <c r="Y9" s="208">
        <f>INDEX(LINEST(kwh!$B$5:$B$95,'HDD--Daily'!Y$70:Y$160,TRUE,TRUE),4,2)</f>
        <v>89</v>
      </c>
      <c r="Z9" s="208">
        <f>INDEX(LINEST(kwh!$B$5:$B$95,'HDD--Daily'!Z$70:Z$160,TRUE,TRUE),4,2)</f>
        <v>89</v>
      </c>
      <c r="AA9" s="208">
        <f>INDEX(LINEST(kwh!$B$5:$B$95,'HDD--Daily'!AA$70:AA$160,TRUE,TRUE),4,2)</f>
        <v>89</v>
      </c>
      <c r="AB9" s="208">
        <f>INDEX(LINEST(kwh!$B$5:$B$95,'HDD--Daily'!AB$70:AB$160,TRUE,TRUE),4,2)</f>
        <v>89</v>
      </c>
      <c r="AC9" s="208">
        <f>INDEX(LINEST(kwh!$B$5:$B$95,'HDD--Daily'!AC$70:AC$160,TRUE,TRUE),4,2)</f>
        <v>89</v>
      </c>
      <c r="AD9" s="208">
        <f>INDEX(LINEST(kwh!$B$5:$B$95,'HDD--Daily'!AD$70:AD$160,TRUE,TRUE),4,2)</f>
        <v>89</v>
      </c>
      <c r="AE9" s="208">
        <f>INDEX(LINEST(kwh!$B$5:$B$95,'HDD--Daily'!AE$70:AE$160,TRUE,TRUE),4,2)</f>
        <v>89</v>
      </c>
      <c r="AF9" s="208">
        <f>INDEX(LINEST(kwh!$B$5:$B$95,'HDD--Daily'!AF$70:AF$160,TRUE,TRUE),4,2)</f>
        <v>89</v>
      </c>
      <c r="AG9" s="208">
        <f>INDEX(LINEST(kwh!$B$5:$B$95,'HDD--Daily'!AG$70:AG$160,TRUE,TRUE),4,2)</f>
        <v>89</v>
      </c>
      <c r="AH9" s="208">
        <f>INDEX(LINEST(kwh!$B$5:$B$95,'HDD--Daily'!AH$70:AH$160,TRUE,TRUE),4,2)</f>
        <v>89</v>
      </c>
    </row>
    <row r="10" spans="1:34" ht="15.75" x14ac:dyDescent="0.25">
      <c r="A10" s="205" t="s">
        <v>58</v>
      </c>
      <c r="B10" s="209">
        <f>_xlfn.T.INV.2T(0.05,+B9)*B8+B7</f>
        <v>2.73150457908035</v>
      </c>
      <c r="C10" s="209">
        <f t="shared" ref="C10:AH10" si="0">_xlfn.T.INV.2T(0.05,+C9)*C8+C7</f>
        <v>2.5002386138493975</v>
      </c>
      <c r="D10" s="209">
        <f t="shared" si="0"/>
        <v>2.2682649206103473</v>
      </c>
      <c r="E10" s="209">
        <f t="shared" si="0"/>
        <v>2.0536173212904822</v>
      </c>
      <c r="F10" s="209">
        <f t="shared" si="0"/>
        <v>1.8371950315769454</v>
      </c>
      <c r="G10" s="101">
        <f t="shared" si="0"/>
        <v>1.6232184318359764</v>
      </c>
      <c r="H10" s="209">
        <f t="shared" si="0"/>
        <v>1.4175940536094553</v>
      </c>
      <c r="I10" s="209">
        <f t="shared" si="0"/>
        <v>1.2341599758332404</v>
      </c>
      <c r="J10" s="209">
        <f t="shared" si="0"/>
        <v>1.0573166464494628</v>
      </c>
      <c r="K10" s="209">
        <f t="shared" si="0"/>
        <v>0.89404744909017142</v>
      </c>
      <c r="L10" s="209">
        <f t="shared" si="0"/>
        <v>0.7342429150602805</v>
      </c>
      <c r="M10" s="209">
        <f t="shared" si="0"/>
        <v>0.58264489803952679</v>
      </c>
      <c r="N10" s="209">
        <f t="shared" si="0"/>
        <v>0.43044470690653025</v>
      </c>
      <c r="O10" s="209">
        <f t="shared" si="0"/>
        <v>0.26842495342452022</v>
      </c>
      <c r="P10" s="209">
        <f t="shared" si="0"/>
        <v>0.10593196399831017</v>
      </c>
      <c r="Q10" s="209">
        <f t="shared" si="0"/>
        <v>-7.1786832050786287E-2</v>
      </c>
      <c r="R10" s="209">
        <f t="shared" si="0"/>
        <v>-0.25929401005214303</v>
      </c>
      <c r="S10" s="209">
        <f t="shared" si="0"/>
        <v>-0.44979085014222742</v>
      </c>
      <c r="T10" s="209">
        <f t="shared" si="0"/>
        <v>-0.64623583014930008</v>
      </c>
      <c r="U10" s="209">
        <f t="shared" si="0"/>
        <v>-0.857163606281935</v>
      </c>
      <c r="V10" s="209">
        <f t="shared" si="0"/>
        <v>-1.0898223132268321</v>
      </c>
      <c r="W10" s="209">
        <f t="shared" si="0"/>
        <v>-1.3410311568621387</v>
      </c>
      <c r="X10" s="209">
        <f t="shared" si="0"/>
        <v>-1.6035296570451607</v>
      </c>
      <c r="Y10" s="209">
        <f t="shared" si="0"/>
        <v>-1.8645700017277489</v>
      </c>
      <c r="Z10" s="209">
        <f t="shared" si="0"/>
        <v>-2.1369668977729104</v>
      </c>
      <c r="AA10" s="209">
        <f t="shared" si="0"/>
        <v>-2.4166688287645566</v>
      </c>
      <c r="AB10" s="209">
        <f t="shared" si="0"/>
        <v>-2.7062624481539013</v>
      </c>
      <c r="AC10" s="209">
        <f t="shared" si="0"/>
        <v>-3.0072863301290567</v>
      </c>
      <c r="AD10" s="209">
        <f t="shared" si="0"/>
        <v>-3.3283051607753582</v>
      </c>
      <c r="AE10" s="209">
        <f t="shared" si="0"/>
        <v>-3.6635275894357928</v>
      </c>
      <c r="AF10" s="209">
        <f t="shared" si="0"/>
        <v>-4.0111390921478893</v>
      </c>
      <c r="AG10" s="209">
        <f t="shared" si="0"/>
        <v>-4.3710851506832213</v>
      </c>
      <c r="AH10" s="209">
        <f t="shared" si="0"/>
        <v>-4.742332953797975</v>
      </c>
    </row>
    <row r="11" spans="1:34" ht="15.75" x14ac:dyDescent="0.25">
      <c r="A11" s="205" t="s">
        <v>59</v>
      </c>
      <c r="B11" s="209">
        <f>_xlfn.T.INV.2T(0.05,+B9)*-B8+B7</f>
        <v>1.4984918288201012</v>
      </c>
      <c r="C11" s="209">
        <f t="shared" ref="C11:AH11" si="1">_xlfn.T.INV.2T(0.05,+C9)*-C8+C7</f>
        <v>1.2940109661502168</v>
      </c>
      <c r="D11" s="209">
        <f t="shared" si="1"/>
        <v>1.0803358326169652</v>
      </c>
      <c r="E11" s="209">
        <f t="shared" si="1"/>
        <v>0.8685323641389171</v>
      </c>
      <c r="F11" s="209">
        <f t="shared" si="1"/>
        <v>0.64744297598529743</v>
      </c>
      <c r="G11" s="101">
        <f t="shared" si="1"/>
        <v>0.42069671225831951</v>
      </c>
      <c r="H11" s="209">
        <f t="shared" si="1"/>
        <v>0.19285168201405212</v>
      </c>
      <c r="I11" s="209">
        <f t="shared" si="1"/>
        <v>-2.4410300508203364E-2</v>
      </c>
      <c r="J11" s="209">
        <f t="shared" si="1"/>
        <v>-0.24509065591139723</v>
      </c>
      <c r="K11" s="209">
        <f t="shared" si="1"/>
        <v>-0.45970037901198924</v>
      </c>
      <c r="L11" s="209">
        <f t="shared" si="1"/>
        <v>-0.67680629393143876</v>
      </c>
      <c r="M11" s="209">
        <f t="shared" si="1"/>
        <v>-0.88982024888474365</v>
      </c>
      <c r="N11" s="209">
        <f t="shared" si="1"/>
        <v>-1.1083541248388906</v>
      </c>
      <c r="O11" s="209">
        <f t="shared" si="1"/>
        <v>-1.3390286630099384</v>
      </c>
      <c r="P11" s="209">
        <f t="shared" si="1"/>
        <v>-1.5753587510046372</v>
      </c>
      <c r="Q11" s="209">
        <f t="shared" si="1"/>
        <v>-1.8300295376436027</v>
      </c>
      <c r="R11" s="209">
        <f t="shared" si="1"/>
        <v>-2.0984263755441148</v>
      </c>
      <c r="S11" s="209">
        <f t="shared" si="1"/>
        <v>-2.3735786937118806</v>
      </c>
      <c r="T11" s="209">
        <f t="shared" si="1"/>
        <v>-2.6582402269265986</v>
      </c>
      <c r="U11" s="209">
        <f t="shared" si="1"/>
        <v>-2.9608779236081748</v>
      </c>
      <c r="V11" s="209">
        <f t="shared" si="1"/>
        <v>-3.2888940303657703</v>
      </c>
      <c r="W11" s="209">
        <f t="shared" si="1"/>
        <v>-3.6372905231631272</v>
      </c>
      <c r="X11" s="209">
        <f t="shared" si="1"/>
        <v>-4.0003452018916255</v>
      </c>
      <c r="Y11" s="209">
        <f t="shared" si="1"/>
        <v>-4.3648900128906458</v>
      </c>
      <c r="Z11" s="209">
        <f t="shared" si="1"/>
        <v>-4.7426634446417308</v>
      </c>
      <c r="AA11" s="209">
        <f t="shared" si="1"/>
        <v>-5.1284170590638656</v>
      </c>
      <c r="AB11" s="209">
        <f t="shared" si="1"/>
        <v>-5.5268842261262323</v>
      </c>
      <c r="AC11" s="209">
        <f t="shared" si="1"/>
        <v>-5.9374954162352651</v>
      </c>
      <c r="AD11" s="209">
        <f t="shared" si="1"/>
        <v>-6.3708736573806046</v>
      </c>
      <c r="AE11" s="209">
        <f t="shared" si="1"/>
        <v>-6.8191167637309462</v>
      </c>
      <c r="AF11" s="209">
        <f t="shared" si="1"/>
        <v>-7.2815846628469298</v>
      </c>
      <c r="AG11" s="209">
        <f t="shared" si="1"/>
        <v>-7.757809757987518</v>
      </c>
      <c r="AH11" s="209">
        <f t="shared" si="1"/>
        <v>-8.24632765819198</v>
      </c>
    </row>
    <row r="12" spans="1:34" s="28" customFormat="1" ht="21" x14ac:dyDescent="0.35">
      <c r="A12" s="175" t="s">
        <v>66</v>
      </c>
      <c r="B12" s="176" t="s">
        <v>20</v>
      </c>
      <c r="C12" s="176" t="s">
        <v>21</v>
      </c>
      <c r="D12" s="177" t="s">
        <v>22</v>
      </c>
      <c r="E12" s="176" t="s">
        <v>23</v>
      </c>
      <c r="F12" s="176" t="s">
        <v>24</v>
      </c>
      <c r="G12" s="176" t="s">
        <v>25</v>
      </c>
      <c r="H12" s="176" t="s">
        <v>26</v>
      </c>
      <c r="I12" s="176" t="s">
        <v>27</v>
      </c>
      <c r="J12" s="176" t="s">
        <v>28</v>
      </c>
      <c r="K12" s="176" t="s">
        <v>29</v>
      </c>
      <c r="L12" s="176" t="s">
        <v>30</v>
      </c>
      <c r="M12" s="176" t="s">
        <v>31</v>
      </c>
      <c r="N12" s="176" t="s">
        <v>32</v>
      </c>
      <c r="O12" s="176" t="s">
        <v>33</v>
      </c>
      <c r="P12" s="176" t="s">
        <v>34</v>
      </c>
      <c r="Q12" s="176" t="s">
        <v>35</v>
      </c>
      <c r="R12" s="176" t="s">
        <v>36</v>
      </c>
      <c r="S12" s="176" t="s">
        <v>37</v>
      </c>
      <c r="T12" s="176" t="s">
        <v>38</v>
      </c>
      <c r="U12" s="176" t="s">
        <v>39</v>
      </c>
      <c r="V12" s="176" t="s">
        <v>40</v>
      </c>
      <c r="W12" s="176" t="s">
        <v>41</v>
      </c>
      <c r="X12" s="176" t="s">
        <v>42</v>
      </c>
      <c r="Y12" s="176" t="s">
        <v>43</v>
      </c>
      <c r="Z12" s="176" t="s">
        <v>44</v>
      </c>
      <c r="AA12" s="176" t="s">
        <v>45</v>
      </c>
      <c r="AB12" s="176" t="s">
        <v>46</v>
      </c>
      <c r="AC12" s="176" t="s">
        <v>47</v>
      </c>
      <c r="AD12" s="176" t="s">
        <v>48</v>
      </c>
      <c r="AE12" s="176" t="s">
        <v>49</v>
      </c>
      <c r="AF12" s="176" t="s">
        <v>50</v>
      </c>
      <c r="AG12" s="176" t="s">
        <v>51</v>
      </c>
      <c r="AH12" s="176" t="s">
        <v>52</v>
      </c>
    </row>
    <row r="13" spans="1:34" ht="15.75" x14ac:dyDescent="0.25">
      <c r="A13" s="205" t="s">
        <v>53</v>
      </c>
      <c r="B13" s="206">
        <f>INDEX(LINEST(kwh!$C$5:$C$95,'HDD--Daily'!B$70:B$160,TRUE,TRUE),3,1)</f>
        <v>0.48776448835898406</v>
      </c>
      <c r="C13" s="206">
        <f>INDEX(LINEST(kwh!$C$5:$C$95,'HDD--Daily'!C$70:C$160,TRUE,TRUE),3,1)</f>
        <v>0.51916239462200864</v>
      </c>
      <c r="D13" s="206">
        <f>INDEX(LINEST(kwh!$C$5:$C$95,'HDD--Daily'!D$70:D$160,TRUE,TRUE),3,1)</f>
        <v>0.54977565459029609</v>
      </c>
      <c r="E13" s="206">
        <f>INDEX(LINEST(kwh!$C$5:$C$95,'HDD--Daily'!E$70:E$160,TRUE,TRUE),3,1)</f>
        <v>0.57709545761820191</v>
      </c>
      <c r="F13" s="206">
        <f>INDEX(LINEST(kwh!$C$5:$C$95,'HDD--Daily'!F$70:F$160,TRUE,TRUE),3,1)</f>
        <v>0.60398129676793599</v>
      </c>
      <c r="G13" s="206">
        <f>INDEX(LINEST(kwh!$C$5:$C$95,'HDD--Daily'!G$70:G$160,TRUE,TRUE),3,1)</f>
        <v>0.62976408685276919</v>
      </c>
      <c r="H13" s="206">
        <f>INDEX(LINEST(kwh!$C$5:$C$95,'HDD--Daily'!H$70:H$160,TRUE,TRUE),3,1)</f>
        <v>0.6525000069390694</v>
      </c>
      <c r="I13" s="206">
        <f>INDEX(LINEST(kwh!$C$5:$C$95,'HDD--Daily'!I$70:I$160,TRUE,TRUE),3,1)</f>
        <v>0.67181021061391</v>
      </c>
      <c r="J13" s="206">
        <f>INDEX(LINEST(kwh!$C$5:$C$95,'HDD--Daily'!J$70:J$160,TRUE,TRUE),3,1)</f>
        <v>0.68782518072686449</v>
      </c>
      <c r="K13" s="206">
        <f>INDEX(LINEST(kwh!$C$5:$C$95,'HDD--Daily'!K$70:K$160,TRUE,TRUE),3,1)</f>
        <v>0.70104726406146367</v>
      </c>
      <c r="L13" s="206">
        <f>INDEX(LINEST(kwh!$C$5:$C$95,'HDD--Daily'!L$70:L$160,TRUE,TRUE),3,1)</f>
        <v>0.71175294752555784</v>
      </c>
      <c r="M13" s="206">
        <f>INDEX(LINEST(kwh!$C$5:$C$95,'HDD--Daily'!M$70:M$160,TRUE,TRUE),3,1)</f>
        <v>0.72050308426536347</v>
      </c>
      <c r="N13" s="206">
        <f>INDEX(LINEST(kwh!$C$5:$C$95,'HDD--Daily'!N$70:N$160,TRUE,TRUE),3,1)</f>
        <v>0.72720296187168798</v>
      </c>
      <c r="O13" s="206">
        <f>INDEX(LINEST(kwh!$C$5:$C$95,'HDD--Daily'!O$70:O$160,TRUE,TRUE),3,1)</f>
        <v>0.73226828516502851</v>
      </c>
      <c r="P13" s="210">
        <f>INDEX(LINEST(kwh!$C$5:$C$95,'HDD--Daily'!P$70:P$160,TRUE,TRUE),3,1)</f>
        <v>0.73521656775408994</v>
      </c>
      <c r="Q13" s="210">
        <f>INDEX(LINEST(kwh!$C$5:$C$95,'HDD--Daily'!Q$70:Q$160,TRUE,TRUE),3,1)</f>
        <v>0.73690982252014914</v>
      </c>
      <c r="R13" s="210">
        <f>INDEX(LINEST(kwh!$C$5:$C$95,'HDD--Daily'!R$70:R$160,TRUE,TRUE),3,1)</f>
        <v>0.73808922334965699</v>
      </c>
      <c r="S13" s="182">
        <f>INDEX(LINEST(kwh!$C$5:$C$95,'HDD--Daily'!S$70:S$160,TRUE,TRUE),3,1)</f>
        <v>0.73827363940585189</v>
      </c>
      <c r="T13" s="210">
        <f>INDEX(LINEST(kwh!$C$5:$C$95,'HDD--Daily'!T$70:T$160,TRUE,TRUE),3,1)</f>
        <v>0.73764279038345915</v>
      </c>
      <c r="U13" s="210">
        <f>INDEX(LINEST(kwh!$C$5:$C$95,'HDD--Daily'!U$70:U$160,TRUE,TRUE),3,1)</f>
        <v>0.73653554366446961</v>
      </c>
      <c r="V13" s="210">
        <f>INDEX(LINEST(kwh!$C$5:$C$95,'HDD--Daily'!V$70:V$160,TRUE,TRUE),3,1)</f>
        <v>0.73510602729105512</v>
      </c>
      <c r="W13" s="206">
        <f>INDEX(LINEST(kwh!$C$5:$C$95,'HDD--Daily'!W$70:W$160,TRUE,TRUE),3,1)</f>
        <v>0.73354088420232788</v>
      </c>
      <c r="X13" s="206">
        <f>INDEX(LINEST(kwh!$C$5:$C$95,'HDD--Daily'!X$70:X$160,TRUE,TRUE),3,1)</f>
        <v>0.73159114040877038</v>
      </c>
      <c r="Y13" s="206">
        <f>INDEX(LINEST(kwh!$C$5:$C$95,'HDD--Daily'!Y$70:Y$160,TRUE,TRUE),3,1)</f>
        <v>0.72913405439544021</v>
      </c>
      <c r="Z13" s="206">
        <f>INDEX(LINEST(kwh!$C$5:$C$95,'HDD--Daily'!Z$70:Z$160,TRUE,TRUE),3,1)</f>
        <v>0.72655814973940736</v>
      </c>
      <c r="AA13" s="206">
        <f>INDEX(LINEST(kwh!$C$5:$C$95,'HDD--Daily'!AA$70:AA$160,TRUE,TRUE),3,1)</f>
        <v>0.72407936015104402</v>
      </c>
      <c r="AB13" s="206">
        <f>INDEX(LINEST(kwh!$C$5:$C$95,'HDD--Daily'!AB$70:AB$160,TRUE,TRUE),3,1)</f>
        <v>0.72144635249987987</v>
      </c>
      <c r="AC13" s="206">
        <f>INDEX(LINEST(kwh!$C$5:$C$95,'HDD--Daily'!AC$70:AC$160,TRUE,TRUE),3,1)</f>
        <v>0.71913528910898938</v>
      </c>
      <c r="AD13" s="206">
        <f>INDEX(LINEST(kwh!$C$5:$C$95,'HDD--Daily'!AD$70:AD$160,TRUE,TRUE),3,1)</f>
        <v>0.71687305842171045</v>
      </c>
      <c r="AE13" s="206">
        <f>INDEX(LINEST(kwh!$C$5:$C$95,'HDD--Daily'!AE$70:AE$160,TRUE,TRUE),3,1)</f>
        <v>0.71499232799648593</v>
      </c>
      <c r="AF13" s="206">
        <f>INDEX(LINEST(kwh!$C$5:$C$95,'HDD--Daily'!AF$70:AF$160,TRUE,TRUE),3,1)</f>
        <v>0.71319601696482915</v>
      </c>
      <c r="AG13" s="206">
        <f>INDEX(LINEST(kwh!$C$5:$C$95,'HDD--Daily'!AG$70:AG$160,TRUE,TRUE),3,1)</f>
        <v>0.71161936595129471</v>
      </c>
      <c r="AH13" s="206">
        <f>INDEX(LINEST(kwh!$C$5:$C$95,'HDD--Daily'!AH$70:AH$160,TRUE,TRUE),3,1)</f>
        <v>0.71028475922474721</v>
      </c>
    </row>
    <row r="14" spans="1:34" ht="15.75" x14ac:dyDescent="0.25">
      <c r="A14" s="205" t="s">
        <v>54</v>
      </c>
      <c r="B14" s="206">
        <f>INDEX(LINEST(kwh!$C$5:$C$95,'HDD--Daily'!B$70:B$160,TRUE,TRUE),1,1)</f>
        <v>0.71927887776732757</v>
      </c>
      <c r="C14" s="206">
        <f>INDEX(LINEST(kwh!$C$5:$C$95,'HDD--Daily'!C$70:C$160,TRUE,TRUE),1,1)</f>
        <v>0.69135630815382421</v>
      </c>
      <c r="D14" s="206">
        <f>INDEX(LINEST(kwh!$C$5:$C$95,'HDD--Daily'!D$70:D$160,TRUE,TRUE),1,1)</f>
        <v>0.66430154159909049</v>
      </c>
      <c r="E14" s="206">
        <f>INDEX(LINEST(kwh!$C$5:$C$95,'HDD--Daily'!E$70:E$160,TRUE,TRUE),1,1)</f>
        <v>0.63732169188379573</v>
      </c>
      <c r="F14" s="206">
        <f>INDEX(LINEST(kwh!$C$5:$C$95,'HDD--Daily'!F$70:F$160,TRUE,TRUE),1,1)</f>
        <v>0.61192309616401674</v>
      </c>
      <c r="G14" s="206">
        <f>INDEX(LINEST(kwh!$C$5:$C$95,'HDD--Daily'!G$70:G$160,TRUE,TRUE),1,1)</f>
        <v>0.58818585694685965</v>
      </c>
      <c r="H14" s="206">
        <f>INDEX(LINEST(kwh!$C$5:$C$95,'HDD--Daily'!H$70:H$160,TRUE,TRUE),1,1)</f>
        <v>0.5655031564115075</v>
      </c>
      <c r="I14" s="206">
        <f>INDEX(LINEST(kwh!$C$5:$C$95,'HDD--Daily'!I$70:I$160,TRUE,TRUE),1,1)</f>
        <v>0.54304787884833328</v>
      </c>
      <c r="J14" s="206">
        <f>INDEX(LINEST(kwh!$C$5:$C$95,'HDD--Daily'!J$70:J$160,TRUE,TRUE),1,1)</f>
        <v>0.52184403926410838</v>
      </c>
      <c r="K14" s="206">
        <f>INDEX(LINEST(kwh!$C$5:$C$95,'HDD--Daily'!K$70:K$160,TRUE,TRUE),1,1)</f>
        <v>0.50149435464591174</v>
      </c>
      <c r="L14" s="206">
        <f>INDEX(LINEST(kwh!$C$5:$C$95,'HDD--Daily'!L$70:L$160,TRUE,TRUE),1,1)</f>
        <v>0.48240983289719908</v>
      </c>
      <c r="M14" s="206">
        <f>INDEX(LINEST(kwh!$C$5:$C$95,'HDD--Daily'!M$70:M$160,TRUE,TRUE),1,1)</f>
        <v>0.46447819283520703</v>
      </c>
      <c r="N14" s="206">
        <f>INDEX(LINEST(kwh!$C$5:$C$95,'HDD--Daily'!N$70:N$160,TRUE,TRUE),1,1)</f>
        <v>0.44777200437084286</v>
      </c>
      <c r="O14" s="206">
        <f>INDEX(LINEST(kwh!$C$5:$C$95,'HDD--Daily'!O$70:O$160,TRUE,TRUE),1,1)</f>
        <v>0.43246221027538956</v>
      </c>
      <c r="P14" s="206">
        <f>INDEX(LINEST(kwh!$C$5:$C$95,'HDD--Daily'!P$70:P$160,TRUE,TRUE),1,1)</f>
        <v>0.41807932036291867</v>
      </c>
      <c r="Q14" s="206">
        <f>INDEX(LINEST(kwh!$C$5:$C$95,'HDD--Daily'!Q$70:Q$160,TRUE,TRUE),1,1)</f>
        <v>0.40513483293170172</v>
      </c>
      <c r="R14" s="206">
        <f>INDEX(LINEST(kwh!$C$5:$C$95,'HDD--Daily'!R$70:R$160,TRUE,TRUE),1,1)</f>
        <v>0.3935160681137031</v>
      </c>
      <c r="S14" s="101">
        <f>INDEX(LINEST(kwh!$C$5:$C$95,'HDD--Daily'!S$70:S$160,TRUE,TRUE),1,1)</f>
        <v>0.38278494723032475</v>
      </c>
      <c r="T14" s="206">
        <f>INDEX(LINEST(kwh!$C$5:$C$95,'HDD--Daily'!T$70:T$160,TRUE,TRUE),1,1)</f>
        <v>0.37293222252170077</v>
      </c>
      <c r="U14" s="206">
        <f>INDEX(LINEST(kwh!$C$5:$C$95,'HDD--Daily'!U$70:U$160,TRUE,TRUE),1,1)</f>
        <v>0.36412759793653449</v>
      </c>
      <c r="V14" s="206">
        <f>INDEX(LINEST(kwh!$C$5:$C$95,'HDD--Daily'!V$70:V$160,TRUE,TRUE),1,1)</f>
        <v>0.35649365632945929</v>
      </c>
      <c r="W14" s="206">
        <f>INDEX(LINEST(kwh!$C$5:$C$95,'HDD--Daily'!W$70:W$160,TRUE,TRUE),1,1)</f>
        <v>0.34983776244949955</v>
      </c>
      <c r="X14" s="206">
        <f>INDEX(LINEST(kwh!$C$5:$C$95,'HDD--Daily'!X$70:X$160,TRUE,TRUE),1,1)</f>
        <v>0.34390450360391767</v>
      </c>
      <c r="Y14" s="206">
        <f>INDEX(LINEST(kwh!$C$5:$C$95,'HDD--Daily'!Y$70:Y$160,TRUE,TRUE),1,1)</f>
        <v>0.33830674485708978</v>
      </c>
      <c r="Z14" s="206">
        <f>INDEX(LINEST(kwh!$C$5:$C$95,'HDD--Daily'!Z$70:Z$160,TRUE,TRUE),1,1)</f>
        <v>0.33332228538102421</v>
      </c>
      <c r="AA14" s="206">
        <f>INDEX(LINEST(kwh!$C$5:$C$95,'HDD--Daily'!AA$70:AA$160,TRUE,TRUE),1,1)</f>
        <v>0.328843186813504</v>
      </c>
      <c r="AB14" s="206">
        <f>INDEX(LINEST(kwh!$C$5:$C$95,'HDD--Daily'!AB$70:AB$160,TRUE,TRUE),1,1)</f>
        <v>0.32484235029245095</v>
      </c>
      <c r="AC14" s="206">
        <f>INDEX(LINEST(kwh!$C$5:$C$95,'HDD--Daily'!AC$70:AC$160,TRUE,TRUE),1,1)</f>
        <v>0.32137865505172403</v>
      </c>
      <c r="AD14" s="206">
        <f>INDEX(LINEST(kwh!$C$5:$C$95,'HDD--Daily'!AD$70:AD$160,TRUE,TRUE),1,1)</f>
        <v>0.31851158370090032</v>
      </c>
      <c r="AE14" s="206">
        <f>INDEX(LINEST(kwh!$C$5:$C$95,'HDD--Daily'!AE$70:AE$160,TRUE,TRUE),1,1)</f>
        <v>0.3161430742525026</v>
      </c>
      <c r="AF14" s="206">
        <f>INDEX(LINEST(kwh!$C$5:$C$95,'HDD--Daily'!AF$70:AF$160,TRUE,TRUE),1,1)</f>
        <v>0.31414229191612375</v>
      </c>
      <c r="AG14" s="206">
        <f>INDEX(LINEST(kwh!$C$5:$C$95,'HDD--Daily'!AG$70:AG$160,TRUE,TRUE),1,1)</f>
        <v>0.31250761062654353</v>
      </c>
      <c r="AH14" s="206">
        <f>INDEX(LINEST(kwh!$C$5:$C$95,'HDD--Daily'!AH$70:AH$160,TRUE,TRUE),1,1)</f>
        <v>0.31118977969813483</v>
      </c>
    </row>
    <row r="15" spans="1:34" ht="15.75" x14ac:dyDescent="0.25">
      <c r="A15" s="205" t="s">
        <v>55</v>
      </c>
      <c r="B15" s="206">
        <f>INDEX(LINEST(kwh!$C$5:$C$95,'HDD--Daily'!B$70:B$160,TRUE,TRUE),1,2)</f>
        <v>2.7989587262154529</v>
      </c>
      <c r="C15" s="206">
        <f>INDEX(LINEST(kwh!$C$5:$C$95,'HDD--Daily'!C$70:C$160,TRUE,TRUE),1,2)</f>
        <v>2.6480334587685292</v>
      </c>
      <c r="D15" s="206">
        <f>INDEX(LINEST(kwh!$C$5:$C$95,'HDD--Daily'!D$70:D$160,TRUE,TRUE),1,2)</f>
        <v>2.4905345804489301</v>
      </c>
      <c r="E15" s="206">
        <f>INDEX(LINEST(kwh!$C$5:$C$95,'HDD--Daily'!E$70:E$160,TRUE,TRUE),1,2)</f>
        <v>2.3365131096505238</v>
      </c>
      <c r="F15" s="206">
        <f>INDEX(LINEST(kwh!$C$5:$C$95,'HDD--Daily'!F$70:F$160,TRUE,TRUE),1,2)</f>
        <v>2.1753230032577648</v>
      </c>
      <c r="G15" s="206">
        <f>INDEX(LINEST(kwh!$C$5:$C$95,'HDD--Daily'!G$70:G$160,TRUE,TRUE),1,2)</f>
        <v>2.0099217385908918</v>
      </c>
      <c r="H15" s="206">
        <f>INDEX(LINEST(kwh!$C$5:$C$95,'HDD--Daily'!H$70:H$160,TRUE,TRUE),1,2)</f>
        <v>1.8465779456999223</v>
      </c>
      <c r="I15" s="206">
        <f>INDEX(LINEST(kwh!$C$5:$C$95,'HDD--Daily'!I$70:I$160,TRUE,TRUE),1,2)</f>
        <v>1.6924750479704862</v>
      </c>
      <c r="J15" s="206">
        <f>INDEX(LINEST(kwh!$C$5:$C$95,'HDD--Daily'!J$70:J$160,TRUE,TRUE),1,2)</f>
        <v>1.5404492594737551</v>
      </c>
      <c r="K15" s="206">
        <f>INDEX(LINEST(kwh!$C$5:$C$95,'HDD--Daily'!K$70:K$160,TRUE,TRUE),1,2)</f>
        <v>1.3947964231255994</v>
      </c>
      <c r="L15" s="206">
        <f>INDEX(LINEST(kwh!$C$5:$C$95,'HDD--Daily'!L$70:L$160,TRUE,TRUE),1,2)</f>
        <v>1.2507153790528722</v>
      </c>
      <c r="M15" s="206">
        <f>INDEX(LINEST(kwh!$C$5:$C$95,'HDD--Daily'!M$70:M$160,TRUE,TRUE),1,2)</f>
        <v>1.1108349711303025</v>
      </c>
      <c r="N15" s="206">
        <f>INDEX(LINEST(kwh!$C$5:$C$95,'HDD--Daily'!N$70:N$160,TRUE,TRUE),1,2)</f>
        <v>0.97038225108376164</v>
      </c>
      <c r="O15" s="206">
        <f>INDEX(LINEST(kwh!$C$5:$C$95,'HDD--Daily'!O$70:O$160,TRUE,TRUE),1,2)</f>
        <v>0.82531471984075377</v>
      </c>
      <c r="P15" s="206">
        <f>INDEX(LINEST(kwh!$C$5:$C$95,'HDD--Daily'!P$70:P$160,TRUE,TRUE),1,2)</f>
        <v>0.68028395313006529</v>
      </c>
      <c r="Q15" s="206">
        <f>INDEX(LINEST(kwh!$C$5:$C$95,'HDD--Daily'!Q$70:Q$160,TRUE,TRUE),1,2)</f>
        <v>0.52686837666735586</v>
      </c>
      <c r="R15" s="206">
        <f>INDEX(LINEST(kwh!$C$5:$C$95,'HDD--Daily'!R$70:R$160,TRUE,TRUE),1,2)</f>
        <v>0.36565489663534656</v>
      </c>
      <c r="S15" s="101">
        <f>INDEX(LINEST(kwh!$C$5:$C$95,'HDD--Daily'!S$70:S$160,TRUE,TRUE),1,2)</f>
        <v>0.20189852359300886</v>
      </c>
      <c r="T15" s="206">
        <f>INDEX(LINEST(kwh!$C$5:$C$95,'HDD--Daily'!T$70:T$160,TRUE,TRUE),1,2)</f>
        <v>3.3911671612692373E-2</v>
      </c>
      <c r="U15" s="206">
        <f>INDEX(LINEST(kwh!$C$5:$C$95,'HDD--Daily'!U$70:U$160,TRUE,TRUE),1,2)</f>
        <v>-0.14351924830838225</v>
      </c>
      <c r="V15" s="206">
        <f>INDEX(LINEST(kwh!$C$5:$C$95,'HDD--Daily'!V$70:V$160,TRUE,TRUE),1,2)</f>
        <v>-0.33450870434397029</v>
      </c>
      <c r="W15" s="206">
        <f>INDEX(LINEST(kwh!$C$5:$C$95,'HDD--Daily'!W$70:W$160,TRUE,TRUE),1,2)</f>
        <v>-0.53627250747779787</v>
      </c>
      <c r="X15" s="206">
        <f>INDEX(LINEST(kwh!$C$5:$C$95,'HDD--Daily'!X$70:X$160,TRUE,TRUE),1,2)</f>
        <v>-0.74513628757336647</v>
      </c>
      <c r="Y15" s="206">
        <f>INDEX(LINEST(kwh!$C$5:$C$95,'HDD--Daily'!Y$70:Y$160,TRUE,TRUE),1,2)</f>
        <v>-0.95353260528203077</v>
      </c>
      <c r="Z15" s="206">
        <f>INDEX(LINEST(kwh!$C$5:$C$95,'HDD--Daily'!Z$70:Z$160,TRUE,TRUE),1,2)</f>
        <v>-1.1683272740634196</v>
      </c>
      <c r="AA15" s="206">
        <f>INDEX(LINEST(kwh!$C$5:$C$95,'HDD--Daily'!AA$70:AA$160,TRUE,TRUE),1,2)</f>
        <v>-1.3871504805636006</v>
      </c>
      <c r="AB15" s="206">
        <f>INDEX(LINEST(kwh!$C$5:$C$95,'HDD--Daily'!AB$70:AB$160,TRUE,TRUE),1,2)</f>
        <v>-1.6119464399968306</v>
      </c>
      <c r="AC15" s="206">
        <f>INDEX(LINEST(kwh!$C$5:$C$95,'HDD--Daily'!AC$70:AC$160,TRUE,TRUE),1,2)</f>
        <v>-1.8435938492024526</v>
      </c>
      <c r="AD15" s="206">
        <f>INDEX(LINEST(kwh!$C$5:$C$95,'HDD--Daily'!AD$70:AD$160,TRUE,TRUE),1,2)</f>
        <v>-2.0868009233272975</v>
      </c>
      <c r="AE15" s="206">
        <f>INDEX(LINEST(kwh!$C$5:$C$95,'HDD--Daily'!AE$70:AE$160,TRUE,TRUE),1,2)</f>
        <v>-2.3383689158762557</v>
      </c>
      <c r="AF15" s="206">
        <f>INDEX(LINEST(kwh!$C$5:$C$95,'HDD--Daily'!AF$70:AF$160,TRUE,TRUE),1,2)</f>
        <v>-2.5970360205310188</v>
      </c>
      <c r="AG15" s="206">
        <f>INDEX(LINEST(kwh!$C$5:$C$95,'HDD--Daily'!AG$70:AG$160,TRUE,TRUE),1,2)</f>
        <v>-2.863075086814959</v>
      </c>
      <c r="AH15" s="206">
        <f>INDEX(LINEST(kwh!$C$5:$C$95,'HDD--Daily'!AH$70:AH$160,TRUE,TRUE),1,2)</f>
        <v>-3.1357864276963223</v>
      </c>
    </row>
    <row r="16" spans="1:34" ht="15.75" x14ac:dyDescent="0.25">
      <c r="A16" s="205" t="s">
        <v>56</v>
      </c>
      <c r="B16" s="206">
        <f>INDEX(LINEST(kwh!$C$5:$C$95,'HDD--Daily'!B$70:B$160,TRUE,TRUE),2,2)</f>
        <v>0.3698225144996623</v>
      </c>
      <c r="C16" s="206">
        <f>INDEX(LINEST(kwh!$C$5:$C$95,'HDD--Daily'!C$70:C$160,TRUE,TRUE),2,2)</f>
        <v>0.3633769303631742</v>
      </c>
      <c r="D16" s="206">
        <f>INDEX(LINEST(kwh!$C$5:$C$95,'HDD--Daily'!D$70:D$160,TRUE,TRUE),2,2)</f>
        <v>0.3569133177205534</v>
      </c>
      <c r="E16" s="206">
        <f>INDEX(LINEST(kwh!$C$5:$C$95,'HDD--Daily'!E$70:E$160,TRUE,TRUE),2,2)</f>
        <v>0.35115975062472687</v>
      </c>
      <c r="F16" s="206">
        <f>INDEX(LINEST(kwh!$C$5:$C$95,'HDD--Daily'!F$70:F$160,TRUE,TRUE),2,2)</f>
        <v>0.34527220241145173</v>
      </c>
      <c r="G16" s="206">
        <f>INDEX(LINEST(kwh!$C$5:$C$95,'HDD--Daily'!G$70:G$160,TRUE,TRUE),2,2)</f>
        <v>0.33941698750491478</v>
      </c>
      <c r="H16" s="206">
        <f>INDEX(LINEST(kwh!$C$5:$C$95,'HDD--Daily'!H$70:H$160,TRUE,TRUE),2,2)</f>
        <v>0.33441452446644476</v>
      </c>
      <c r="I16" s="206">
        <f>INDEX(LINEST(kwh!$C$5:$C$95,'HDD--Daily'!I$70:I$160,TRUE,TRUE),2,2)</f>
        <v>0.33031670023471588</v>
      </c>
      <c r="J16" s="206">
        <f>INDEX(LINEST(kwh!$C$5:$C$95,'HDD--Daily'!J$70:J$160,TRUE,TRUE),2,2)</f>
        <v>0.32758706941167076</v>
      </c>
      <c r="K16" s="206">
        <f>INDEX(LINEST(kwh!$C$5:$C$95,'HDD--Daily'!K$70:K$160,TRUE,TRUE),2,2)</f>
        <v>0.32589752056058491</v>
      </c>
      <c r="L16" s="206">
        <f>INDEX(LINEST(kwh!$C$5:$C$95,'HDD--Daily'!L$70:L$160,TRUE,TRUE),2,2)</f>
        <v>0.3254501387626228</v>
      </c>
      <c r="M16" s="206">
        <f>INDEX(LINEST(kwh!$C$5:$C$95,'HDD--Daily'!M$70:M$160,TRUE,TRUE),2,2)</f>
        <v>0.32588330417568945</v>
      </c>
      <c r="N16" s="206">
        <f>INDEX(LINEST(kwh!$C$5:$C$95,'HDD--Daily'!N$70:N$160,TRUE,TRUE),2,2)</f>
        <v>0.32759204396584446</v>
      </c>
      <c r="O16" s="206">
        <f>INDEX(LINEST(kwh!$C$5:$C$95,'HDD--Daily'!O$70:O$160,TRUE,TRUE),2,2)</f>
        <v>0.3305733195086108</v>
      </c>
      <c r="P16" s="206">
        <f>INDEX(LINEST(kwh!$C$5:$C$95,'HDD--Daily'!P$70:P$160,TRUE,TRUE),2,2)</f>
        <v>0.33507118248620943</v>
      </c>
      <c r="Q16" s="206">
        <f>INDEX(LINEST(kwh!$C$5:$C$95,'HDD--Daily'!Q$70:Q$160,TRUE,TRUE),2,2)</f>
        <v>0.34093518829204755</v>
      </c>
      <c r="R16" s="206">
        <f>INDEX(LINEST(kwh!$C$5:$C$95,'HDD--Daily'!R$70:R$160,TRUE,TRUE),2,2)</f>
        <v>0.34763286270570726</v>
      </c>
      <c r="S16" s="101">
        <f>INDEX(LINEST(kwh!$C$5:$C$95,'HDD--Daily'!S$70:S$160,TRUE,TRUE),2,2)</f>
        <v>0.35534540390390851</v>
      </c>
      <c r="T16" s="206">
        <f>INDEX(LINEST(kwh!$C$5:$C$95,'HDD--Daily'!T$70:T$160,TRUE,TRUE),2,2)</f>
        <v>0.36406903092950565</v>
      </c>
      <c r="U16" s="206">
        <f>INDEX(LINEST(kwh!$C$5:$C$95,'HDD--Daily'!U$70:U$160,TRUE,TRUE),2,2)</f>
        <v>0.37383033773850627</v>
      </c>
      <c r="V16" s="206">
        <f>INDEX(LINEST(kwh!$C$5:$C$95,'HDD--Daily'!V$70:V$160,TRUE,TRUE),2,2)</f>
        <v>0.38475369892127725</v>
      </c>
      <c r="W16" s="206">
        <f>INDEX(LINEST(kwh!$C$5:$C$95,'HDD--Daily'!W$70:W$160,TRUE,TRUE),2,2)</f>
        <v>0.39657667999199536</v>
      </c>
      <c r="X16" s="206">
        <f>INDEX(LINEST(kwh!$C$5:$C$95,'HDD--Daily'!X$70:X$160,TRUE,TRUE),2,2)</f>
        <v>0.40937420077145775</v>
      </c>
      <c r="Y16" s="206">
        <f>INDEX(LINEST(kwh!$C$5:$C$95,'HDD--Daily'!Y$70:Y$160,TRUE,TRUE),2,2)</f>
        <v>0.42290368543000234</v>
      </c>
      <c r="Z16" s="206">
        <f>INDEX(LINEST(kwh!$C$5:$C$95,'HDD--Daily'!Z$70:Z$160,TRUE,TRUE),2,2)</f>
        <v>0.43718471324101899</v>
      </c>
      <c r="AA16" s="206">
        <f>INDEX(LINEST(kwh!$C$5:$C$95,'HDD--Daily'!AA$70:AA$160,TRUE,TRUE),2,2)</f>
        <v>0.45188042248890731</v>
      </c>
      <c r="AB16" s="206">
        <f>INDEX(LINEST(kwh!$C$5:$C$95,'HDD--Daily'!AB$70:AB$160,TRUE,TRUE),2,2)</f>
        <v>0.46736678674454279</v>
      </c>
      <c r="AC16" s="206">
        <f>INDEX(LINEST(kwh!$C$5:$C$95,'HDD--Daily'!AC$70:AC$160,TRUE,TRUE),2,2)</f>
        <v>0.48318793281400618</v>
      </c>
      <c r="AD16" s="206">
        <f>INDEX(LINEST(kwh!$C$5:$C$95,'HDD--Daily'!AD$70:AD$160,TRUE,TRUE),2,2)</f>
        <v>0.49991035795884037</v>
      </c>
      <c r="AE16" s="206">
        <f>INDEX(LINEST(kwh!$C$5:$C$95,'HDD--Daily'!AE$70:AE$160,TRUE,TRUE),2,2)</f>
        <v>0.51696270668471467</v>
      </c>
      <c r="AF16" s="206">
        <f>INDEX(LINEST(kwh!$C$5:$C$95,'HDD--Daily'!AF$70:AF$160,TRUE,TRUE),2,2)</f>
        <v>0.53460084640453598</v>
      </c>
      <c r="AG16" s="206">
        <f>INDEX(LINEST(kwh!$C$5:$C$95,'HDD--Daily'!AG$70:AG$160,TRUE,TRUE),2,2)</f>
        <v>0.5526654372939912</v>
      </c>
      <c r="AH16" s="206">
        <f>INDEX(LINEST(kwh!$C$5:$C$95,'HDD--Daily'!AH$70:AH$160,TRUE,TRUE),2,2)</f>
        <v>0.57106240749351922</v>
      </c>
    </row>
    <row r="17" spans="1:34" ht="15.75" x14ac:dyDescent="0.25">
      <c r="A17" s="205" t="s">
        <v>57</v>
      </c>
      <c r="B17" s="208">
        <f>INDEX(LINEST(kwh!$C$5:$C$95,'HDD--Daily'!B$70:B$160,TRUE,TRUE),4,2)</f>
        <v>89</v>
      </c>
      <c r="C17" s="208">
        <f>INDEX(LINEST(kwh!$C$5:$C$95,'HDD--Daily'!C$70:C$160,TRUE,TRUE),4,2)</f>
        <v>89</v>
      </c>
      <c r="D17" s="208">
        <f>INDEX(LINEST(kwh!$C$5:$C$95,'HDD--Daily'!D$70:D$160,TRUE,TRUE),4,2)</f>
        <v>89</v>
      </c>
      <c r="E17" s="208">
        <f>INDEX(LINEST(kwh!$C$5:$C$95,'HDD--Daily'!E$70:E$160,TRUE,TRUE),4,2)</f>
        <v>89</v>
      </c>
      <c r="F17" s="208">
        <f>INDEX(LINEST(kwh!$C$5:$C$95,'HDD--Daily'!F$70:F$160,TRUE,TRUE),4,2)</f>
        <v>89</v>
      </c>
      <c r="G17" s="208">
        <f>INDEX(LINEST(kwh!$C$5:$C$95,'HDD--Daily'!G$70:G$160,TRUE,TRUE),4,2)</f>
        <v>89</v>
      </c>
      <c r="H17" s="208">
        <f>INDEX(LINEST(kwh!$C$5:$C$95,'HDD--Daily'!H$70:H$160,TRUE,TRUE),4,2)</f>
        <v>89</v>
      </c>
      <c r="I17" s="208">
        <f>INDEX(LINEST(kwh!$C$5:$C$95,'HDD--Daily'!I$70:I$160,TRUE,TRUE),4,2)</f>
        <v>89</v>
      </c>
      <c r="J17" s="208">
        <f>INDEX(LINEST(kwh!$C$5:$C$95,'HDD--Daily'!J$70:J$160,TRUE,TRUE),4,2)</f>
        <v>89</v>
      </c>
      <c r="K17" s="208">
        <f>INDEX(LINEST(kwh!$C$5:$C$95,'HDD--Daily'!K$70:K$160,TRUE,TRUE),4,2)</f>
        <v>89</v>
      </c>
      <c r="L17" s="208">
        <f>INDEX(LINEST(kwh!$C$5:$C$95,'HDD--Daily'!L$70:L$160,TRUE,TRUE),4,2)</f>
        <v>89</v>
      </c>
      <c r="M17" s="208">
        <f>INDEX(LINEST(kwh!$C$5:$C$95,'HDD--Daily'!M$70:M$160,TRUE,TRUE),4,2)</f>
        <v>89</v>
      </c>
      <c r="N17" s="208">
        <f>INDEX(LINEST(kwh!$C$5:$C$95,'HDD--Daily'!N$70:N$160,TRUE,TRUE),4,2)</f>
        <v>89</v>
      </c>
      <c r="O17" s="208">
        <f>INDEX(LINEST(kwh!$C$5:$C$95,'HDD--Daily'!O$70:O$160,TRUE,TRUE),4,2)</f>
        <v>89</v>
      </c>
      <c r="P17" s="208">
        <f>INDEX(LINEST(kwh!$C$5:$C$95,'HDD--Daily'!P$70:P$160,TRUE,TRUE),4,2)</f>
        <v>89</v>
      </c>
      <c r="Q17" s="208">
        <f>INDEX(LINEST(kwh!$C$5:$C$95,'HDD--Daily'!Q$70:Q$160,TRUE,TRUE),4,2)</f>
        <v>89</v>
      </c>
      <c r="R17" s="208">
        <f>INDEX(LINEST(kwh!$C$5:$C$95,'HDD--Daily'!R$70:R$160,TRUE,TRUE),4,2)</f>
        <v>89</v>
      </c>
      <c r="S17" s="180">
        <f>INDEX(LINEST(kwh!$C$5:$C$95,'HDD--Daily'!S$70:S$160,TRUE,TRUE),4,2)</f>
        <v>89</v>
      </c>
      <c r="T17" s="208">
        <f>INDEX(LINEST(kwh!$C$5:$C$95,'HDD--Daily'!T$70:T$160,TRUE,TRUE),4,2)</f>
        <v>89</v>
      </c>
      <c r="U17" s="208">
        <f>INDEX(LINEST(kwh!$C$5:$C$95,'HDD--Daily'!U$70:U$160,TRUE,TRUE),4,2)</f>
        <v>89</v>
      </c>
      <c r="V17" s="208">
        <f>INDEX(LINEST(kwh!$C$5:$C$95,'HDD--Daily'!V$70:V$160,TRUE,TRUE),4,2)</f>
        <v>89</v>
      </c>
      <c r="W17" s="208">
        <f>INDEX(LINEST(kwh!$C$5:$C$95,'HDD--Daily'!W$70:W$160,TRUE,TRUE),4,2)</f>
        <v>89</v>
      </c>
      <c r="X17" s="208">
        <f>INDEX(LINEST(kwh!$C$5:$C$95,'HDD--Daily'!X$70:X$160,TRUE,TRUE),4,2)</f>
        <v>89</v>
      </c>
      <c r="Y17" s="208">
        <f>INDEX(LINEST(kwh!$C$5:$C$95,'HDD--Daily'!Y$70:Y$160,TRUE,TRUE),4,2)</f>
        <v>89</v>
      </c>
      <c r="Z17" s="208">
        <f>INDEX(LINEST(kwh!$C$5:$C$95,'HDD--Daily'!Z$70:Z$160,TRUE,TRUE),4,2)</f>
        <v>89</v>
      </c>
      <c r="AA17" s="208">
        <f>INDEX(LINEST(kwh!$C$5:$C$95,'HDD--Daily'!AA$70:AA$160,TRUE,TRUE),4,2)</f>
        <v>89</v>
      </c>
      <c r="AB17" s="208">
        <f>INDEX(LINEST(kwh!$C$5:$C$95,'HDD--Daily'!AB$70:AB$160,TRUE,TRUE),4,2)</f>
        <v>89</v>
      </c>
      <c r="AC17" s="208">
        <f>INDEX(LINEST(kwh!$C$5:$C$95,'HDD--Daily'!AC$70:AC$160,TRUE,TRUE),4,2)</f>
        <v>89</v>
      </c>
      <c r="AD17" s="208">
        <f>INDEX(LINEST(kwh!$C$5:$C$95,'HDD--Daily'!AD$70:AD$160,TRUE,TRUE),4,2)</f>
        <v>89</v>
      </c>
      <c r="AE17" s="208">
        <f>INDEX(LINEST(kwh!$C$5:$C$95,'HDD--Daily'!AE$70:AE$160,TRUE,TRUE),4,2)</f>
        <v>89</v>
      </c>
      <c r="AF17" s="208">
        <f>INDEX(LINEST(kwh!$C$5:$C$95,'HDD--Daily'!AF$70:AF$160,TRUE,TRUE),4,2)</f>
        <v>89</v>
      </c>
      <c r="AG17" s="208">
        <f>INDEX(LINEST(kwh!$C$5:$C$95,'HDD--Daily'!AG$70:AG$160,TRUE,TRUE),4,2)</f>
        <v>89</v>
      </c>
      <c r="AH17" s="208">
        <f>INDEX(LINEST(kwh!$C$5:$C$95,'HDD--Daily'!AH$70:AH$160,TRUE,TRUE),4,2)</f>
        <v>89</v>
      </c>
    </row>
    <row r="18" spans="1:34" ht="15.75" x14ac:dyDescent="0.25">
      <c r="A18" s="205" t="s">
        <v>58</v>
      </c>
      <c r="B18" s="211">
        <f>_xlfn.T.INV.2T(0.05,+B17)*B16+B15</f>
        <v>3.5337881851241359</v>
      </c>
      <c r="C18" s="211">
        <f t="shared" ref="C18:AH18" si="2">_xlfn.T.INV.2T(0.05,+C17)*C16+C15</f>
        <v>3.3700556792921352</v>
      </c>
      <c r="D18" s="211">
        <f t="shared" si="2"/>
        <v>3.1997137403297886</v>
      </c>
      <c r="E18" s="211">
        <f t="shared" si="2"/>
        <v>3.0342600542657951</v>
      </c>
      <c r="F18" s="211">
        <f t="shared" si="2"/>
        <v>2.861371514980942</v>
      </c>
      <c r="G18" s="211">
        <f t="shared" si="2"/>
        <v>2.6843360630137485</v>
      </c>
      <c r="H18" s="211">
        <f t="shared" si="2"/>
        <v>2.5110524826202716</v>
      </c>
      <c r="I18" s="211">
        <f t="shared" si="2"/>
        <v>2.3488072954280694</v>
      </c>
      <c r="J18" s="211">
        <f t="shared" si="2"/>
        <v>2.1913577886284319</v>
      </c>
      <c r="K18" s="211">
        <f t="shared" si="2"/>
        <v>2.0423478547013931</v>
      </c>
      <c r="L18" s="211">
        <f t="shared" si="2"/>
        <v>1.8973778725255683</v>
      </c>
      <c r="M18" s="211">
        <f t="shared" si="2"/>
        <v>1.758358155052125</v>
      </c>
      <c r="N18" s="211">
        <f t="shared" si="2"/>
        <v>1.621300664571621</v>
      </c>
      <c r="O18" s="211">
        <f t="shared" si="2"/>
        <v>1.4821568643294489</v>
      </c>
      <c r="P18" s="211">
        <f t="shared" si="2"/>
        <v>1.3460632555485468</v>
      </c>
      <c r="Q18" s="211">
        <f t="shared" si="2"/>
        <v>1.2042993337158188</v>
      </c>
      <c r="R18" s="211">
        <f t="shared" si="2"/>
        <v>1.0563939900799797</v>
      </c>
      <c r="S18" s="183">
        <f t="shared" si="2"/>
        <v>0.90796227211753255</v>
      </c>
      <c r="T18" s="211">
        <f t="shared" si="2"/>
        <v>0.75730908121951501</v>
      </c>
      <c r="U18" s="211">
        <f t="shared" si="2"/>
        <v>0.59927367000727028</v>
      </c>
      <c r="V18" s="211">
        <f t="shared" si="2"/>
        <v>0.42998869996886191</v>
      </c>
      <c r="W18" s="211">
        <f t="shared" si="2"/>
        <v>0.25171690838721728</v>
      </c>
      <c r="X18" s="211">
        <f t="shared" si="2"/>
        <v>6.8281529486929449E-2</v>
      </c>
      <c r="Y18" s="211">
        <f t="shared" si="2"/>
        <v>-0.11323199038990961</v>
      </c>
      <c r="Z18" s="211">
        <f t="shared" si="2"/>
        <v>-0.29965056110375154</v>
      </c>
      <c r="AA18" s="211">
        <f t="shared" si="2"/>
        <v>-0.48927370635424094</v>
      </c>
      <c r="AB18" s="211">
        <f t="shared" si="2"/>
        <v>-0.68329858987872771</v>
      </c>
      <c r="AC18" s="211">
        <f t="shared" si="2"/>
        <v>-0.88350971884254836</v>
      </c>
      <c r="AD18" s="211">
        <f t="shared" si="2"/>
        <v>-1.0934896904005194</v>
      </c>
      <c r="AE18" s="211">
        <f t="shared" si="2"/>
        <v>-1.3111750292546123</v>
      </c>
      <c r="AF18" s="211">
        <f t="shared" si="2"/>
        <v>-1.5347955259871746</v>
      </c>
      <c r="AG18" s="211">
        <f t="shared" si="2"/>
        <v>-1.764940634958472</v>
      </c>
      <c r="AH18" s="211">
        <f t="shared" si="2"/>
        <v>-2.0010975879179211</v>
      </c>
    </row>
    <row r="19" spans="1:34" ht="15.75" x14ac:dyDescent="0.25">
      <c r="A19" s="205" t="s">
        <v>59</v>
      </c>
      <c r="B19" s="211">
        <f>_xlfn.T.INV.2T(0.05,+B17)*-B16+B15</f>
        <v>2.0641292673067699</v>
      </c>
      <c r="C19" s="211">
        <f t="shared" ref="C19:AH19" si="3">_xlfn.T.INV.2T(0.05,+C17)*-C16+C15</f>
        <v>1.9260112382449235</v>
      </c>
      <c r="D19" s="211">
        <f t="shared" si="3"/>
        <v>1.7813554205680715</v>
      </c>
      <c r="E19" s="211">
        <f t="shared" si="3"/>
        <v>1.6387661650352525</v>
      </c>
      <c r="F19" s="211">
        <f t="shared" si="3"/>
        <v>1.4892744915345877</v>
      </c>
      <c r="G19" s="211">
        <f t="shared" si="3"/>
        <v>1.3355074141680352</v>
      </c>
      <c r="H19" s="211">
        <f t="shared" si="3"/>
        <v>1.182103408779573</v>
      </c>
      <c r="I19" s="211">
        <f t="shared" si="3"/>
        <v>1.036142800512903</v>
      </c>
      <c r="J19" s="211">
        <f t="shared" si="3"/>
        <v>0.88954073031907843</v>
      </c>
      <c r="K19" s="211">
        <f t="shared" si="3"/>
        <v>0.74724499154980561</v>
      </c>
      <c r="L19" s="211">
        <f t="shared" si="3"/>
        <v>0.604052885580176</v>
      </c>
      <c r="M19" s="211">
        <f t="shared" si="3"/>
        <v>0.46331178720847999</v>
      </c>
      <c r="N19" s="211">
        <f t="shared" si="3"/>
        <v>0.31946383759590224</v>
      </c>
      <c r="O19" s="211">
        <f t="shared" si="3"/>
        <v>0.16847257535205862</v>
      </c>
      <c r="P19" s="211">
        <f t="shared" si="3"/>
        <v>1.45046507115838E-2</v>
      </c>
      <c r="Q19" s="211">
        <f t="shared" si="3"/>
        <v>-0.15056258038110715</v>
      </c>
      <c r="R19" s="211">
        <f t="shared" si="3"/>
        <v>-0.32508419680928657</v>
      </c>
      <c r="S19" s="183">
        <f t="shared" si="3"/>
        <v>-0.50416522493151483</v>
      </c>
      <c r="T19" s="211">
        <f t="shared" si="3"/>
        <v>-0.68948573799413027</v>
      </c>
      <c r="U19" s="211">
        <f t="shared" si="3"/>
        <v>-0.88631216662403478</v>
      </c>
      <c r="V19" s="211">
        <f t="shared" si="3"/>
        <v>-1.0990061086568024</v>
      </c>
      <c r="W19" s="211">
        <f t="shared" si="3"/>
        <v>-1.324261923342813</v>
      </c>
      <c r="X19" s="211">
        <f t="shared" si="3"/>
        <v>-1.5585541046336624</v>
      </c>
      <c r="Y19" s="211">
        <f t="shared" si="3"/>
        <v>-1.793833220174152</v>
      </c>
      <c r="Z19" s="211">
        <f t="shared" si="3"/>
        <v>-2.0370039870230876</v>
      </c>
      <c r="AA19" s="211">
        <f t="shared" si="3"/>
        <v>-2.2850272547729604</v>
      </c>
      <c r="AB19" s="211">
        <f t="shared" si="3"/>
        <v>-2.5405942901149334</v>
      </c>
      <c r="AC19" s="211">
        <f t="shared" si="3"/>
        <v>-2.803677979562357</v>
      </c>
      <c r="AD19" s="211">
        <f t="shared" si="3"/>
        <v>-3.0801121562540756</v>
      </c>
      <c r="AE19" s="211">
        <f t="shared" si="3"/>
        <v>-3.365562802497899</v>
      </c>
      <c r="AF19" s="211">
        <f t="shared" si="3"/>
        <v>-3.659276515074863</v>
      </c>
      <c r="AG19" s="211">
        <f t="shared" si="3"/>
        <v>-3.9612095386714463</v>
      </c>
      <c r="AH19" s="211">
        <f t="shared" si="3"/>
        <v>-4.2704752674747235</v>
      </c>
    </row>
    <row r="20" spans="1:34" s="28" customFormat="1" ht="21" x14ac:dyDescent="0.35">
      <c r="A20" s="175" t="s">
        <v>67</v>
      </c>
      <c r="B20" s="176" t="s">
        <v>20</v>
      </c>
      <c r="C20" s="176" t="s">
        <v>21</v>
      </c>
      <c r="D20" s="176" t="s">
        <v>22</v>
      </c>
      <c r="E20" s="176" t="s">
        <v>23</v>
      </c>
      <c r="F20" s="176" t="s">
        <v>24</v>
      </c>
      <c r="G20" s="176" t="s">
        <v>25</v>
      </c>
      <c r="H20" s="176" t="s">
        <v>26</v>
      </c>
      <c r="I20" s="176" t="s">
        <v>27</v>
      </c>
      <c r="J20" s="176" t="s">
        <v>28</v>
      </c>
      <c r="K20" s="176" t="s">
        <v>29</v>
      </c>
      <c r="L20" s="176" t="s">
        <v>30</v>
      </c>
      <c r="M20" s="176" t="s">
        <v>31</v>
      </c>
      <c r="N20" s="176" t="s">
        <v>32</v>
      </c>
      <c r="O20" s="176" t="s">
        <v>33</v>
      </c>
      <c r="P20" s="176" t="s">
        <v>34</v>
      </c>
      <c r="Q20" s="176" t="s">
        <v>35</v>
      </c>
      <c r="R20" s="176" t="s">
        <v>36</v>
      </c>
      <c r="S20" s="176" t="s">
        <v>37</v>
      </c>
      <c r="T20" s="176" t="s">
        <v>38</v>
      </c>
      <c r="U20" s="176" t="s">
        <v>39</v>
      </c>
      <c r="V20" s="176" t="s">
        <v>40</v>
      </c>
      <c r="W20" s="176" t="s">
        <v>41</v>
      </c>
      <c r="X20" s="176" t="s">
        <v>42</v>
      </c>
      <c r="Y20" s="176" t="s">
        <v>43</v>
      </c>
      <c r="Z20" s="176" t="s">
        <v>44</v>
      </c>
      <c r="AA20" s="176" t="s">
        <v>45</v>
      </c>
      <c r="AB20" s="176" t="s">
        <v>46</v>
      </c>
      <c r="AC20" s="176" t="s">
        <v>47</v>
      </c>
      <c r="AD20" s="176" t="s">
        <v>48</v>
      </c>
      <c r="AE20" s="176" t="s">
        <v>49</v>
      </c>
      <c r="AF20" s="176" t="s">
        <v>50</v>
      </c>
      <c r="AG20" s="176" t="s">
        <v>51</v>
      </c>
      <c r="AH20" s="176" t="s">
        <v>52</v>
      </c>
    </row>
    <row r="21" spans="1:34" ht="15.75" x14ac:dyDescent="0.25">
      <c r="A21" s="205" t="s">
        <v>53</v>
      </c>
      <c r="B21" s="206">
        <f>INDEX(LINEST(kwh!$D$5:$D$95,'HDD--Daily'!B$70:B$160,TRUE,TRUE),3,1)</f>
        <v>0.78211852375374025</v>
      </c>
      <c r="C21" s="206">
        <f>INDEX(LINEST(kwh!$D$5:$D$95,'HDD--Daily'!C$70:C$160,TRUE,TRUE),3,1)</f>
        <v>0.80448520874264329</v>
      </c>
      <c r="D21" s="206">
        <f>INDEX(LINEST(kwh!$D$5:$D$95,'HDD--Daily'!D$70:D$160,TRUE,TRUE),3,1)</f>
        <v>0.82489449968570261</v>
      </c>
      <c r="E21" s="206">
        <f>INDEX(LINEST(kwh!$D$5:$D$95,'HDD--Daily'!E$70:E$160,TRUE,TRUE),3,1)</f>
        <v>0.84123070990503968</v>
      </c>
      <c r="F21" s="206">
        <f>INDEX(LINEST(kwh!$D$5:$D$95,'HDD--Daily'!F$70:F$160,TRUE,TRUE),3,1)</f>
        <v>0.85626787965341133</v>
      </c>
      <c r="G21" s="206">
        <f>INDEX(LINEST(kwh!$D$5:$D$95,'HDD--Daily'!G$70:G$160,TRUE,TRUE),3,1)</f>
        <v>0.86964481988013875</v>
      </c>
      <c r="H21" s="206">
        <f>INDEX(LINEST(kwh!$D$5:$D$95,'HDD--Daily'!H$70:H$160,TRUE,TRUE),3,1)</f>
        <v>0.88029499834911229</v>
      </c>
      <c r="I21" s="206">
        <f>INDEX(LINEST(kwh!$D$5:$D$95,'HDD--Daily'!I$70:I$160,TRUE,TRUE),3,1)</f>
        <v>0.8877270341782777</v>
      </c>
      <c r="J21" s="206">
        <f>INDEX(LINEST(kwh!$D$5:$D$95,'HDD--Daily'!J$70:J$160,TRUE,TRUE),3,1)</f>
        <v>0.89242120504089972</v>
      </c>
      <c r="K21" s="206">
        <f>INDEX(LINEST(kwh!$D$5:$D$95,'HDD--Daily'!K$70:K$160,TRUE,TRUE),3,1)</f>
        <v>0.89484269580752507</v>
      </c>
      <c r="L21" s="217">
        <f>INDEX(LINEST(kwh!$D$5:$D$95,'HDD--Daily'!L$70:L$160,TRUE,TRUE),3,1)</f>
        <v>0.89543850114780332</v>
      </c>
      <c r="M21" s="206">
        <f>INDEX(LINEST(kwh!$D$5:$D$95,'HDD--Daily'!M$70:M$160,TRUE,TRUE),3,1)</f>
        <v>0.89462724329736643</v>
      </c>
      <c r="N21" s="206">
        <f>INDEX(LINEST(kwh!$D$5:$D$95,'HDD--Daily'!N$70:N$160,TRUE,TRUE),3,1)</f>
        <v>0.89241452186059589</v>
      </c>
      <c r="O21" s="206">
        <f>INDEX(LINEST(kwh!$D$5:$D$95,'HDD--Daily'!O$70:O$160,TRUE,TRUE),3,1)</f>
        <v>0.889456566055844</v>
      </c>
      <c r="P21" s="206">
        <f>INDEX(LINEST(kwh!$D$5:$D$95,'HDD--Daily'!P$70:P$160,TRUE,TRUE),3,1)</f>
        <v>0.88510301770664612</v>
      </c>
      <c r="Q21" s="206">
        <f>INDEX(LINEST(kwh!$D$5:$D$95,'HDD--Daily'!Q$70:Q$160,TRUE,TRUE),3,1)</f>
        <v>0.88026005516211514</v>
      </c>
      <c r="R21" s="206">
        <f>INDEX(LINEST(kwh!$D$5:$D$95,'HDD--Daily'!R$70:R$160,TRUE,TRUE),3,1)</f>
        <v>0.87512233985933896</v>
      </c>
      <c r="S21" s="206">
        <f>INDEX(LINEST(kwh!$D$5:$D$95,'HDD--Daily'!S$70:S$160,TRUE,TRUE),3,1)</f>
        <v>0.86940660349753718</v>
      </c>
      <c r="T21" s="206">
        <f>INDEX(LINEST(kwh!$D$5:$D$95,'HDD--Daily'!T$70:T$160,TRUE,TRUE),3,1)</f>
        <v>0.86329957394396706</v>
      </c>
      <c r="U21" s="206">
        <f>INDEX(LINEST(kwh!$D$5:$D$95,'HDD--Daily'!U$70:U$160,TRUE,TRUE),3,1)</f>
        <v>0.85715931588173355</v>
      </c>
      <c r="V21" s="206">
        <f>INDEX(LINEST(kwh!$D$5:$D$95,'HDD--Daily'!V$70:V$160,TRUE,TRUE),3,1)</f>
        <v>0.85122464238760243</v>
      </c>
      <c r="W21" s="206">
        <f>INDEX(LINEST(kwh!$D$5:$D$95,'HDD--Daily'!W$70:W$160,TRUE,TRUE),3,1)</f>
        <v>0.84573570966926304</v>
      </c>
      <c r="X21" s="206">
        <f>INDEX(LINEST(kwh!$D$5:$D$95,'HDD--Daily'!X$70:X$160,TRUE,TRUE),3,1)</f>
        <v>0.84029112399522599</v>
      </c>
      <c r="Y21" s="206">
        <f>INDEX(LINEST(kwh!$D$5:$D$95,'HDD--Daily'!Y$70:Y$160,TRUE,TRUE),3,1)</f>
        <v>0.83462154503893204</v>
      </c>
      <c r="Z21" s="206">
        <f>INDEX(LINEST(kwh!$D$5:$D$95,'HDD--Daily'!Z$70:Z$160,TRUE,TRUE),3,1)</f>
        <v>0.82927114569540961</v>
      </c>
      <c r="AA21" s="206">
        <f>INDEX(LINEST(kwh!$D$5:$D$95,'HDD--Daily'!AA$70:AA$160,TRUE,TRUE),3,1)</f>
        <v>0.8243511897646868</v>
      </c>
      <c r="AB21" s="206">
        <f>INDEX(LINEST(kwh!$D$5:$D$95,'HDD--Daily'!AB$70:AB$160,TRUE,TRUE),3,1)</f>
        <v>0.81959896156464673</v>
      </c>
      <c r="AC21" s="206">
        <f>INDEX(LINEST(kwh!$D$5:$D$95,'HDD--Daily'!AC$70:AC$160,TRUE,TRUE),3,1)</f>
        <v>0.81543053277985911</v>
      </c>
      <c r="AD21" s="206">
        <f>INDEX(LINEST(kwh!$D$5:$D$95,'HDD--Daily'!AD$70:AD$160,TRUE,TRUE),3,1)</f>
        <v>0.81171077768770095</v>
      </c>
      <c r="AE21" s="206">
        <f>INDEX(LINEST(kwh!$D$5:$D$95,'HDD--Daily'!AE$70:AE$160,TRUE,TRUE),3,1)</f>
        <v>0.80861907649448816</v>
      </c>
      <c r="AF21" s="206">
        <f>INDEX(LINEST(kwh!$D$5:$D$95,'HDD--Daily'!AF$70:AF$160,TRUE,TRUE),3,1)</f>
        <v>0.80586850165052804</v>
      </c>
      <c r="AG21" s="206">
        <f>INDEX(LINEST(kwh!$D$5:$D$95,'HDD--Daily'!AG$70:AG$160,TRUE,TRUE),3,1)</f>
        <v>0.80352784566064628</v>
      </c>
      <c r="AH21" s="206">
        <f>INDEX(LINEST(kwh!$D$5:$D$95,'HDD--Daily'!AH$70:AH$160,TRUE,TRUE),3,1)</f>
        <v>0.80159510553891211</v>
      </c>
    </row>
    <row r="22" spans="1:34" ht="15.75" x14ac:dyDescent="0.25">
      <c r="A22" s="205" t="s">
        <v>54</v>
      </c>
      <c r="B22" s="206">
        <f>INDEX(LINEST(kwh!$D$5:$D$95,'HDD--Daily'!B$70:B$160,TRUE,TRUE),1,1)</f>
        <v>2.2248520430111425</v>
      </c>
      <c r="C22" s="206">
        <f>INDEX(LINEST(kwh!$D$5:$D$95,'HDD--Daily'!C$70:C$160,TRUE,TRUE),1,1)</f>
        <v>2.1022384698845484</v>
      </c>
      <c r="D22" s="206">
        <f>INDEX(LINEST(kwh!$D$5:$D$95,'HDD--Daily'!D$70:D$160,TRUE,TRUE),1,1)</f>
        <v>1.9876702750938073</v>
      </c>
      <c r="E22" s="206">
        <f>INDEX(LINEST(kwh!$D$5:$D$95,'HDD--Daily'!E$70:E$160,TRUE,TRUE),1,1)</f>
        <v>1.879598383097159</v>
      </c>
      <c r="F22" s="206">
        <f>INDEX(LINEST(kwh!$D$5:$D$95,'HDD--Daily'!F$70:F$160,TRUE,TRUE),1,1)</f>
        <v>1.7797645733624035</v>
      </c>
      <c r="G22" s="206">
        <f>INDEX(LINEST(kwh!$D$5:$D$95,'HDD--Daily'!G$70:G$160,TRUE,TRUE),1,1)</f>
        <v>1.6883761956756567</v>
      </c>
      <c r="H22" s="206">
        <f>INDEX(LINEST(kwh!$D$5:$D$95,'HDD--Daily'!H$70:H$160,TRUE,TRUE),1,1)</f>
        <v>1.604469704513696</v>
      </c>
      <c r="I22" s="206">
        <f>INDEX(LINEST(kwh!$D$5:$D$95,'HDD--Daily'!I$70:I$160,TRUE,TRUE),1,1)</f>
        <v>1.5248501803746504</v>
      </c>
      <c r="J22" s="206">
        <f>INDEX(LINEST(kwh!$D$5:$D$95,'HDD--Daily'!J$70:J$160,TRUE,TRUE),1,1)</f>
        <v>1.4519754161163341</v>
      </c>
      <c r="K22" s="206">
        <f>INDEX(LINEST(kwh!$D$5:$D$95,'HDD--Daily'!K$70:K$160,TRUE,TRUE),1,1)</f>
        <v>1.3840072938809234</v>
      </c>
      <c r="L22" s="217">
        <f>INDEX(LINEST(kwh!$D$5:$D$95,'HDD--Daily'!L$70:L$160,TRUE,TRUE),1,1)</f>
        <v>1.3217278076495926</v>
      </c>
      <c r="M22" s="206">
        <f>INDEX(LINEST(kwh!$D$5:$D$95,'HDD--Daily'!M$70:M$160,TRUE,TRUE),1,1)</f>
        <v>1.2642736815079019</v>
      </c>
      <c r="N22" s="206">
        <f>INDEX(LINEST(kwh!$D$5:$D$95,'HDD--Daily'!N$70:N$160,TRUE,TRUE),1,1)</f>
        <v>1.2116719745732318</v>
      </c>
      <c r="O22" s="206">
        <f>INDEX(LINEST(kwh!$D$5:$D$95,'HDD--Daily'!O$70:O$160,TRUE,TRUE),1,1)</f>
        <v>1.1642548475395766</v>
      </c>
      <c r="P22" s="206">
        <f>INDEX(LINEST(kwh!$D$5:$D$95,'HDD--Daily'!P$70:P$160,TRUE,TRUE),1,1)</f>
        <v>1.1205225104135419</v>
      </c>
      <c r="Q22" s="206">
        <f>INDEX(LINEST(kwh!$D$5:$D$95,'HDD--Daily'!Q$70:Q$160,TRUE,TRUE),1,1)</f>
        <v>1.0816096180082155</v>
      </c>
      <c r="R22" s="206">
        <f>INDEX(LINEST(kwh!$D$5:$D$95,'HDD--Daily'!R$70:R$160,TRUE,TRUE),1,1)</f>
        <v>1.046682720073745</v>
      </c>
      <c r="S22" s="206">
        <f>INDEX(LINEST(kwh!$D$5:$D$95,'HDD--Daily'!S$70:S$160,TRUE,TRUE),1,1)</f>
        <v>1.0146827293620491</v>
      </c>
      <c r="T22" s="206">
        <f>INDEX(LINEST(kwh!$D$5:$D$95,'HDD--Daily'!T$70:T$160,TRUE,TRUE),1,1)</f>
        <v>0.98550822379839043</v>
      </c>
      <c r="U22" s="206">
        <f>INDEX(LINEST(kwh!$D$5:$D$95,'HDD--Daily'!U$70:U$160,TRUE,TRUE),1,1)</f>
        <v>0.95953351176486046</v>
      </c>
      <c r="V22" s="206">
        <f>INDEX(LINEST(kwh!$D$5:$D$95,'HDD--Daily'!V$70:V$160,TRUE,TRUE),1,1)</f>
        <v>0.93706893172581296</v>
      </c>
      <c r="W22" s="206">
        <f>INDEX(LINEST(kwh!$D$5:$D$95,'HDD--Daily'!W$70:W$160,TRUE,TRUE),1,1)</f>
        <v>0.91758116343154916</v>
      </c>
      <c r="X22" s="206">
        <f>INDEX(LINEST(kwh!$D$5:$D$95,'HDD--Daily'!X$70:X$160,TRUE,TRUE),1,1)</f>
        <v>0.90030811247993103</v>
      </c>
      <c r="Y22" s="206">
        <f>INDEX(LINEST(kwh!$D$5:$D$95,'HDD--Daily'!Y$70:Y$160,TRUE,TRUE),1,1)</f>
        <v>0.88414682548294732</v>
      </c>
      <c r="Z22" s="206">
        <f>INDEX(LINEST(kwh!$D$5:$D$95,'HDD--Daily'!Z$70:Z$160,TRUE,TRUE),1,1)</f>
        <v>0.86986142067031857</v>
      </c>
      <c r="AA22" s="206">
        <f>INDEX(LINEST(kwh!$D$5:$D$95,'HDD--Daily'!AA$70:AA$160,TRUE,TRUE),1,1)</f>
        <v>0.85708625378789038</v>
      </c>
      <c r="AB22" s="206">
        <f>INDEX(LINEST(kwh!$D$5:$D$95,'HDD--Daily'!AB$70:AB$160,TRUE,TRUE),1,1)</f>
        <v>0.84575379223727298</v>
      </c>
      <c r="AC22" s="206">
        <f>INDEX(LINEST(kwh!$D$5:$D$95,'HDD--Daily'!AC$70:AC$160,TRUE,TRUE),1,1)</f>
        <v>0.83594526868015673</v>
      </c>
      <c r="AD22" s="206">
        <f>INDEX(LINEST(kwh!$D$5:$D$95,'HDD--Daily'!AD$70:AD$160,TRUE,TRUE),1,1)</f>
        <v>0.82789905951028342</v>
      </c>
      <c r="AE22" s="206">
        <f>INDEX(LINEST(kwh!$D$5:$D$95,'HDD--Daily'!AE$70:AE$160,TRUE,TRUE),1,1)</f>
        <v>0.82125420014887762</v>
      </c>
      <c r="AF22" s="206">
        <f>INDEX(LINEST(kwh!$D$5:$D$95,'HDD--Daily'!AF$70:AF$160,TRUE,TRUE),1,1)</f>
        <v>0.81569288667245043</v>
      </c>
      <c r="AG22" s="206">
        <f>INDEX(LINEST(kwh!$D$5:$D$95,'HDD--Daily'!AG$70:AG$160,TRUE,TRUE),1,1)</f>
        <v>0.81116614383170749</v>
      </c>
      <c r="AH22" s="206">
        <f>INDEX(LINEST(kwh!$D$5:$D$95,'HDD--Daily'!AH$70:AH$160,TRUE,TRUE),1,1)</f>
        <v>0.80753106190952928</v>
      </c>
    </row>
    <row r="23" spans="1:34" ht="15.75" x14ac:dyDescent="0.25">
      <c r="A23" s="205" t="s">
        <v>55</v>
      </c>
      <c r="B23" s="206">
        <f>INDEX(LINEST(kwh!$D$5:$D$95,'HDD--Daily'!B$70:B$160,TRUE,TRUE),1,2)</f>
        <v>4.9139569301656731</v>
      </c>
      <c r="C23" s="206">
        <f>INDEX(LINEST(kwh!$D$5:$D$95,'HDD--Daily'!C$70:C$160,TRUE,TRUE),1,2)</f>
        <v>4.545158248768332</v>
      </c>
      <c r="D23" s="206">
        <f>INDEX(LINEST(kwh!$D$5:$D$95,'HDD--Daily'!D$70:D$160,TRUE,TRUE),1,2)</f>
        <v>4.1648349570625811</v>
      </c>
      <c r="E23" s="206">
        <f>INDEX(LINEST(kwh!$D$5:$D$95,'HDD--Daily'!E$70:E$160,TRUE,TRUE),1,2)</f>
        <v>3.7975879523652187</v>
      </c>
      <c r="F23" s="206">
        <f>INDEX(LINEST(kwh!$D$5:$D$95,'HDD--Daily'!F$70:F$160,TRUE,TRUE),1,2)</f>
        <v>3.4176420070388858</v>
      </c>
      <c r="G23" s="206">
        <f>INDEX(LINEST(kwh!$D$5:$D$95,'HDD--Daily'!G$70:G$160,TRUE,TRUE),1,2)</f>
        <v>3.0318793106380379</v>
      </c>
      <c r="H23" s="206">
        <f>INDEX(LINEST(kwh!$D$5:$D$95,'HDD--Daily'!H$70:H$160,TRUE,TRUE),1,2)</f>
        <v>2.6518008135116693</v>
      </c>
      <c r="I23" s="206">
        <f>INDEX(LINEST(kwh!$D$5:$D$95,'HDD--Daily'!I$70:I$160,TRUE,TRUE),1,2)</f>
        <v>2.2973498856330004</v>
      </c>
      <c r="J23" s="206">
        <f>INDEX(LINEST(kwh!$D$5:$D$95,'HDD--Daily'!J$70:J$160,TRUE,TRUE),1,2)</f>
        <v>1.9465622547427834</v>
      </c>
      <c r="K23" s="206">
        <f>INDEX(LINEST(kwh!$D$5:$D$95,'HDD--Daily'!K$70:K$160,TRUE,TRUE),1,2)</f>
        <v>1.6119699581646874</v>
      </c>
      <c r="L23" s="217">
        <f>INDEX(LINEST(kwh!$D$5:$D$95,'HDD--Daily'!L$70:L$160,TRUE,TRUE),1,2)</f>
        <v>1.2794336896172904</v>
      </c>
      <c r="M23" s="206">
        <f>INDEX(LINEST(kwh!$D$5:$D$95,'HDD--Daily'!M$70:M$160,TRUE,TRUE),1,2)</f>
        <v>0.95724729570769185</v>
      </c>
      <c r="N23" s="206">
        <f>INDEX(LINEST(kwh!$D$5:$D$95,'HDD--Daily'!N$70:N$160,TRUE,TRUE),1,2)</f>
        <v>0.6314275421175779</v>
      </c>
      <c r="O23" s="206">
        <f>INDEX(LINEST(kwh!$D$5:$D$95,'HDD--Daily'!O$70:O$160,TRUE,TRUE),1,2)</f>
        <v>0.29001286504804291</v>
      </c>
      <c r="P23" s="206">
        <f>INDEX(LINEST(kwh!$D$5:$D$95,'HDD--Daily'!P$70:P$160,TRUE,TRUE),1,2)</f>
        <v>-5.4429440373100491E-2</v>
      </c>
      <c r="Q23" s="206">
        <f>INDEX(LINEST(kwh!$D$5:$D$95,'HDD--Daily'!Q$70:Q$160,TRUE,TRUE),1,2)</f>
        <v>-0.42403980817983999</v>
      </c>
      <c r="R23" s="206">
        <f>INDEX(LINEST(kwh!$D$5:$D$95,'HDD--Daily'!R$70:R$160,TRUE,TRUE),1,2)</f>
        <v>-0.81320529616278847</v>
      </c>
      <c r="S23" s="206">
        <f>INDEX(LINEST(kwh!$D$5:$D$95,'HDD--Daily'!S$70:S$160,TRUE,TRUE),1,2)</f>
        <v>-1.2097862483340514</v>
      </c>
      <c r="T23" s="206">
        <f>INDEX(LINEST(kwh!$D$5:$D$95,'HDD--Daily'!T$70:T$160,TRUE,TRUE),1,2)</f>
        <v>-1.6183263569252624</v>
      </c>
      <c r="U23" s="206">
        <f>INDEX(LINEST(kwh!$D$5:$D$95,'HDD--Daily'!U$70:U$160,TRUE,TRUE),1,2)</f>
        <v>-2.0525400132534379</v>
      </c>
      <c r="V23" s="206">
        <f>INDEX(LINEST(kwh!$D$5:$D$95,'HDD--Daily'!V$70:V$160,TRUE,TRUE),1,2)</f>
        <v>-2.5238668761402749</v>
      </c>
      <c r="W23" s="206">
        <f>INDEX(LINEST(kwh!$D$5:$D$95,'HDD--Daily'!W$70:W$160,TRUE,TRUE),1,2)</f>
        <v>-3.025433347490436</v>
      </c>
      <c r="X23" s="206">
        <f>INDEX(LINEST(kwh!$D$5:$D$95,'HDD--Daily'!X$70:X$160,TRUE,TRUE),1,2)</f>
        <v>-3.5470737170417657</v>
      </c>
      <c r="Y23" s="206">
        <f>INDEX(LINEST(kwh!$D$5:$D$95,'HDD--Daily'!Y$70:Y$160,TRUE,TRUE),1,2)</f>
        <v>-4.0682626125912336</v>
      </c>
      <c r="Z23" s="206">
        <f>INDEX(LINEST(kwh!$D$5:$D$95,'HDD--Daily'!Z$70:Z$160,TRUE,TRUE),1,2)</f>
        <v>-4.6081424452707331</v>
      </c>
      <c r="AA23" s="206">
        <f>INDEX(LINEST(kwh!$D$5:$D$95,'HDD--Daily'!AA$70:AA$160,TRUE,TRUE),1,2)</f>
        <v>-5.159693424477819</v>
      </c>
      <c r="AB23" s="206">
        <f>INDEX(LINEST(kwh!$D$5:$D$95,'HDD--Daily'!AB$70:AB$160,TRUE,TRUE),1,2)</f>
        <v>-5.7285197771368974</v>
      </c>
      <c r="AC23" s="206">
        <f>INDEX(LINEST(kwh!$D$5:$D$95,'HDD--Daily'!AC$70:AC$160,TRUE,TRUE),1,2)</f>
        <v>-6.3159847223846235</v>
      </c>
      <c r="AD23" s="206">
        <f>INDEX(LINEST(kwh!$D$5:$D$95,'HDD--Daily'!AD$70:AD$160,TRUE,TRUE),1,2)</f>
        <v>-6.9363903324052814</v>
      </c>
      <c r="AE23" s="206">
        <f>INDEX(LINEST(kwh!$D$5:$D$95,'HDD--Daily'!AE$70:AE$160,TRUE,TRUE),1,2)</f>
        <v>-7.579691092459619</v>
      </c>
      <c r="AF23" s="206">
        <f>INDEX(LINEST(kwh!$D$5:$D$95,'HDD--Daily'!AF$70:AF$160,TRUE,TRUE),1,2)</f>
        <v>-8.2433978980284408</v>
      </c>
      <c r="AG23" s="206">
        <f>INDEX(LINEST(kwh!$D$5:$D$95,'HDD--Daily'!AG$70:AG$160,TRUE,TRUE),1,2)</f>
        <v>-8.9275225411503349</v>
      </c>
      <c r="AH23" s="206">
        <f>INDEX(LINEST(kwh!$D$5:$D$95,'HDD--Daily'!AH$70:AH$160,TRUE,TRUE),1,2)</f>
        <v>-9.6301167336913025</v>
      </c>
    </row>
    <row r="24" spans="1:34" ht="15.75" x14ac:dyDescent="0.25">
      <c r="A24" s="205" t="s">
        <v>56</v>
      </c>
      <c r="B24" s="206">
        <f>INDEX(LINEST(kwh!$D$5:$D$95,'HDD--Daily'!B$70:B$160,TRUE,TRUE),2,2)</f>
        <v>0.58917090374597969</v>
      </c>
      <c r="C24" s="206">
        <f>INDEX(LINEST(kwh!$D$5:$D$95,'HDD--Daily'!C$70:C$160,TRUE,TRUE),2,2)</f>
        <v>0.56600540622441853</v>
      </c>
      <c r="D24" s="206">
        <f>INDEX(LINEST(kwh!$D$5:$D$95,'HDD--Daily'!D$70:D$160,TRUE,TRUE),2,2)</f>
        <v>0.54371434435463928</v>
      </c>
      <c r="E24" s="206">
        <f>INDEX(LINEST(kwh!$D$5:$D$95,'HDD--Daily'!E$70:E$160,TRUE,TRUE),2,2)</f>
        <v>0.52558073690829665</v>
      </c>
      <c r="F24" s="206">
        <f>INDEX(LINEST(kwh!$D$5:$D$95,'HDD--Daily'!F$70:F$160,TRUE,TRUE),2,2)</f>
        <v>0.50810481866238888</v>
      </c>
      <c r="G24" s="206">
        <f>INDEX(LINEST(kwh!$D$5:$D$95,'HDD--Daily'!G$70:G$160,TRUE,TRUE),2,2)</f>
        <v>0.49196145915740236</v>
      </c>
      <c r="H24" s="206">
        <f>INDEX(LINEST(kwh!$D$5:$D$95,'HDD--Daily'!H$70:H$160,TRUE,TRUE),2,2)</f>
        <v>0.47944247990647526</v>
      </c>
      <c r="I24" s="206">
        <f>INDEX(LINEST(kwh!$D$5:$D$95,'HDD--Daily'!I$70:I$160,TRUE,TRUE),2,2)</f>
        <v>0.47193069727868014</v>
      </c>
      <c r="J24" s="206">
        <f>INDEX(LINEST(kwh!$D$5:$D$95,'HDD--Daily'!J$70:J$160,TRUE,TRUE),2,2)</f>
        <v>0.46974675104323937</v>
      </c>
      <c r="K24" s="206">
        <f>INDEX(LINEST(kwh!$D$5:$D$95,'HDD--Daily'!K$70:K$160,TRUE,TRUE),2,2)</f>
        <v>0.47214146496922732</v>
      </c>
      <c r="L24" s="217">
        <f>INDEX(LINEST(kwh!$D$5:$D$95,'HDD--Daily'!L$70:L$160,TRUE,TRUE),2,2)</f>
        <v>0.47880707009928219</v>
      </c>
      <c r="M24" s="206">
        <f>INDEX(LINEST(kwh!$D$5:$D$95,'HDD--Daily'!M$70:M$160,TRUE,TRUE),2,2)</f>
        <v>0.48877659675134771</v>
      </c>
      <c r="N24" s="206">
        <f>INDEX(LINEST(kwh!$D$5:$D$95,'HDD--Daily'!N$70:N$160,TRUE,TRUE),2,2)</f>
        <v>0.50253114006996202</v>
      </c>
      <c r="O24" s="206">
        <f>INDEX(LINEST(kwh!$D$5:$D$95,'HDD--Daily'!O$70:O$160,TRUE,TRUE),2,2)</f>
        <v>0.51886812948062166</v>
      </c>
      <c r="P24" s="206">
        <f>INDEX(LINEST(kwh!$D$5:$D$95,'HDD--Daily'!P$70:P$160,TRUE,TRUE),2,2)</f>
        <v>0.53916118208573127</v>
      </c>
      <c r="Q24" s="206">
        <f>INDEX(LINEST(kwh!$D$5:$D$95,'HDD--Daily'!Q$70:Q$160,TRUE,TRUE),2,2)</f>
        <v>0.56183872323821005</v>
      </c>
      <c r="R24" s="206">
        <f>INDEX(LINEST(kwh!$D$5:$D$95,'HDD--Daily'!R$70:R$160,TRUE,TRUE),2,2)</f>
        <v>0.58635299520911777</v>
      </c>
      <c r="S24" s="206">
        <f>INDEX(LINEST(kwh!$D$5:$D$95,'HDD--Daily'!S$70:S$160,TRUE,TRUE),2,2)</f>
        <v>0.61314079006528344</v>
      </c>
      <c r="T24" s="206">
        <f>INDEX(LINEST(kwh!$D$5:$D$95,'HDD--Daily'!T$70:T$160,TRUE,TRUE),2,2)</f>
        <v>0.64194053716039345</v>
      </c>
      <c r="U24" s="206">
        <f>INDEX(LINEST(kwh!$D$5:$D$95,'HDD--Daily'!U$70:U$160,TRUE,TRUE),2,2)</f>
        <v>0.67237586842714347</v>
      </c>
      <c r="V24" s="206">
        <f>INDEX(LINEST(kwh!$D$5:$D$95,'HDD--Daily'!V$70:V$160,TRUE,TRUE),2,2)</f>
        <v>0.70434412725570439</v>
      </c>
      <c r="W24" s="206">
        <f>INDEX(LINEST(kwh!$D$5:$D$95,'HDD--Daily'!W$70:W$160,TRUE,TRUE),2,2)</f>
        <v>0.73708439256509917</v>
      </c>
      <c r="X24" s="206">
        <f>INDEX(LINEST(kwh!$D$5:$D$95,'HDD--Daily'!X$70:X$160,TRUE,TRUE),2,2)</f>
        <v>0.77136371128415526</v>
      </c>
      <c r="Y24" s="206">
        <f>INDEX(LINEST(kwh!$D$5:$D$95,'HDD--Daily'!Y$70:Y$160,TRUE,TRUE),2,2)</f>
        <v>0.80719109565752911</v>
      </c>
      <c r="Z24" s="206">
        <f>INDEX(LINEST(kwh!$D$5:$D$95,'HDD--Daily'!Z$70:Z$160,TRUE,TRUE),2,2)</f>
        <v>0.84383701108490905</v>
      </c>
      <c r="AA24" s="206">
        <f>INDEX(LINEST(kwh!$D$5:$D$95,'HDD--Daily'!AA$70:AA$160,TRUE,TRUE),2,2)</f>
        <v>0.88069730858620854</v>
      </c>
      <c r="AB24" s="206">
        <f>INDEX(LINEST(kwh!$D$5:$D$95,'HDD--Daily'!AB$70:AB$160,TRUE,TRUE),2,2)</f>
        <v>0.91874622772653325</v>
      </c>
      <c r="AC24" s="206">
        <f>INDEX(LINEST(kwh!$D$5:$D$95,'HDD--Daily'!AC$70:AC$160,TRUE,TRUE),2,2)</f>
        <v>0.956797544316909</v>
      </c>
      <c r="AD24" s="206">
        <f>INDEX(LINEST(kwh!$D$5:$D$95,'HDD--Daily'!AD$70:AD$160,TRUE,TRUE),2,2)</f>
        <v>0.99583388160474051</v>
      </c>
      <c r="AE24" s="206">
        <f>INDEX(LINEST(kwh!$D$5:$D$95,'HDD--Daily'!AE$70:AE$160,TRUE,TRUE),2,2)</f>
        <v>1.0347915964578398</v>
      </c>
      <c r="AF24" s="206">
        <f>INDEX(LINEST(kwh!$D$5:$D$95,'HDD--Daily'!AF$70:AF$160,TRUE,TRUE),2,2)</f>
        <v>1.0743794358507681</v>
      </c>
      <c r="AG24" s="206">
        <f>INDEX(LINEST(kwh!$D$5:$D$95,'HDD--Daily'!AG$70:AG$160,TRUE,TRUE),2,2)</f>
        <v>1.1143006758217386</v>
      </c>
      <c r="AH24" s="206">
        <f>INDEX(LINEST(kwh!$D$5:$D$95,'HDD--Daily'!AH$70:AH$160,TRUE,TRUE),2,2)</f>
        <v>1.1543744943952459</v>
      </c>
    </row>
    <row r="25" spans="1:34" ht="15.75" x14ac:dyDescent="0.25">
      <c r="A25" s="205" t="s">
        <v>57</v>
      </c>
      <c r="B25" s="208">
        <f>INDEX(LINEST(kwh!$D$5:$D$95,'HDD--Daily'!B$70:B$160,TRUE,TRUE),4,2)</f>
        <v>89</v>
      </c>
      <c r="C25" s="208">
        <f>INDEX(LINEST(kwh!$D$5:$D$95,'HDD--Daily'!C$70:C$160,TRUE,TRUE),4,2)</f>
        <v>89</v>
      </c>
      <c r="D25" s="208">
        <f>INDEX(LINEST(kwh!$D$5:$D$95,'HDD--Daily'!D$70:D$160,TRUE,TRUE),4,2)</f>
        <v>89</v>
      </c>
      <c r="E25" s="208">
        <f>INDEX(LINEST(kwh!$D$5:$D$95,'HDD--Daily'!E$70:E$160,TRUE,TRUE),4,2)</f>
        <v>89</v>
      </c>
      <c r="F25" s="208">
        <f>INDEX(LINEST(kwh!$D$5:$D$95,'HDD--Daily'!F$70:F$160,TRUE,TRUE),4,2)</f>
        <v>89</v>
      </c>
      <c r="G25" s="208">
        <f>INDEX(LINEST(kwh!$D$5:$D$95,'HDD--Daily'!G$70:G$160,TRUE,TRUE),4,2)</f>
        <v>89</v>
      </c>
      <c r="H25" s="208">
        <f>INDEX(LINEST(kwh!$D$5:$D$95,'HDD--Daily'!H$70:H$160,TRUE,TRUE),4,2)</f>
        <v>89</v>
      </c>
      <c r="I25" s="208">
        <f>INDEX(LINEST(kwh!$D$5:$D$95,'HDD--Daily'!I$70:I$160,TRUE,TRUE),4,2)</f>
        <v>89</v>
      </c>
      <c r="J25" s="208">
        <f>INDEX(LINEST(kwh!$D$5:$D$95,'HDD--Daily'!J$70:J$160,TRUE,TRUE),4,2)</f>
        <v>89</v>
      </c>
      <c r="K25" s="208">
        <f>INDEX(LINEST(kwh!$D$5:$D$95,'HDD--Daily'!K$70:K$160,TRUE,TRUE),4,2)</f>
        <v>89</v>
      </c>
      <c r="L25" s="218">
        <f>INDEX(LINEST(kwh!$D$5:$D$95,'HDD--Daily'!L$70:L$160,TRUE,TRUE),4,2)</f>
        <v>89</v>
      </c>
      <c r="M25" s="208">
        <f>INDEX(LINEST(kwh!$D$5:$D$95,'HDD--Daily'!M$70:M$160,TRUE,TRUE),4,2)</f>
        <v>89</v>
      </c>
      <c r="N25" s="208">
        <f>INDEX(LINEST(kwh!$D$5:$D$95,'HDD--Daily'!N$70:N$160,TRUE,TRUE),4,2)</f>
        <v>89</v>
      </c>
      <c r="O25" s="208">
        <f>INDEX(LINEST(kwh!$D$5:$D$95,'HDD--Daily'!O$70:O$160,TRUE,TRUE),4,2)</f>
        <v>89</v>
      </c>
      <c r="P25" s="208">
        <f>INDEX(LINEST(kwh!$D$5:$D$95,'HDD--Daily'!P$70:P$160,TRUE,TRUE),4,2)</f>
        <v>89</v>
      </c>
      <c r="Q25" s="208">
        <f>INDEX(LINEST(kwh!$D$5:$D$95,'HDD--Daily'!Q$70:Q$160,TRUE,TRUE),4,2)</f>
        <v>89</v>
      </c>
      <c r="R25" s="208">
        <f>INDEX(LINEST(kwh!$D$5:$D$95,'HDD--Daily'!R$70:R$160,TRUE,TRUE),4,2)</f>
        <v>89</v>
      </c>
      <c r="S25" s="208">
        <f>INDEX(LINEST(kwh!$D$5:$D$95,'HDD--Daily'!S$70:S$160,TRUE,TRUE),4,2)</f>
        <v>89</v>
      </c>
      <c r="T25" s="208">
        <f>INDEX(LINEST(kwh!$D$5:$D$95,'HDD--Daily'!T$70:T$160,TRUE,TRUE),4,2)</f>
        <v>89</v>
      </c>
      <c r="U25" s="208">
        <f>INDEX(LINEST(kwh!$D$5:$D$95,'HDD--Daily'!U$70:U$160,TRUE,TRUE),4,2)</f>
        <v>89</v>
      </c>
      <c r="V25" s="208">
        <f>INDEX(LINEST(kwh!$D$5:$D$95,'HDD--Daily'!V$70:V$160,TRUE,TRUE),4,2)</f>
        <v>89</v>
      </c>
      <c r="W25" s="208">
        <f>INDEX(LINEST(kwh!$D$5:$D$95,'HDD--Daily'!W$70:W$160,TRUE,TRUE),4,2)</f>
        <v>89</v>
      </c>
      <c r="X25" s="208">
        <f>INDEX(LINEST(kwh!$D$5:$D$95,'HDD--Daily'!X$70:X$160,TRUE,TRUE),4,2)</f>
        <v>89</v>
      </c>
      <c r="Y25" s="208">
        <f>INDEX(LINEST(kwh!$D$5:$D$95,'HDD--Daily'!Y$70:Y$160,TRUE,TRUE),4,2)</f>
        <v>89</v>
      </c>
      <c r="Z25" s="208">
        <f>INDEX(LINEST(kwh!$D$5:$D$95,'HDD--Daily'!Z$70:Z$160,TRUE,TRUE),4,2)</f>
        <v>89</v>
      </c>
      <c r="AA25" s="208">
        <f>INDEX(LINEST(kwh!$D$5:$D$95,'HDD--Daily'!AA$70:AA$160,TRUE,TRUE),4,2)</f>
        <v>89</v>
      </c>
      <c r="AB25" s="208">
        <f>INDEX(LINEST(kwh!$D$5:$D$95,'HDD--Daily'!AB$70:AB$160,TRUE,TRUE),4,2)</f>
        <v>89</v>
      </c>
      <c r="AC25" s="208">
        <f>INDEX(LINEST(kwh!$D$5:$D$95,'HDD--Daily'!AC$70:AC$160,TRUE,TRUE),4,2)</f>
        <v>89</v>
      </c>
      <c r="AD25" s="208">
        <f>INDEX(LINEST(kwh!$D$5:$D$95,'HDD--Daily'!AD$70:AD$160,TRUE,TRUE),4,2)</f>
        <v>89</v>
      </c>
      <c r="AE25" s="208">
        <f>INDEX(LINEST(kwh!$D$5:$D$95,'HDD--Daily'!AE$70:AE$160,TRUE,TRUE),4,2)</f>
        <v>89</v>
      </c>
      <c r="AF25" s="208">
        <f>INDEX(LINEST(kwh!$D$5:$D$95,'HDD--Daily'!AF$70:AF$160,TRUE,TRUE),4,2)</f>
        <v>89</v>
      </c>
      <c r="AG25" s="208">
        <f>INDEX(LINEST(kwh!$D$5:$D$95,'HDD--Daily'!AG$70:AG$160,TRUE,TRUE),4,2)</f>
        <v>89</v>
      </c>
      <c r="AH25" s="208">
        <f>INDEX(LINEST(kwh!$D$5:$D$95,'HDD--Daily'!AH$70:AH$160,TRUE,TRUE),4,2)</f>
        <v>89</v>
      </c>
    </row>
    <row r="26" spans="1:34" ht="15.75" x14ac:dyDescent="0.25">
      <c r="A26" s="205" t="s">
        <v>58</v>
      </c>
      <c r="B26" s="209">
        <f>_xlfn.T.INV.2T(0.05,+B25)*B24+B23</f>
        <v>6.0846269662778028</v>
      </c>
      <c r="C26" s="209">
        <f t="shared" ref="C26:AH26" si="4">_xlfn.T.INV.2T(0.05,+C25)*C24+C23</f>
        <v>5.669798934741654</v>
      </c>
      <c r="D26" s="209">
        <f t="shared" si="4"/>
        <v>5.2451837779112749</v>
      </c>
      <c r="E26" s="209">
        <f t="shared" si="4"/>
        <v>4.841905681472821</v>
      </c>
      <c r="F26" s="209">
        <f t="shared" si="4"/>
        <v>4.427235458837556</v>
      </c>
      <c r="G26" s="209">
        <f t="shared" si="4"/>
        <v>4.0093962509618279</v>
      </c>
      <c r="H26" s="209">
        <f t="shared" si="4"/>
        <v>3.6044428087243059</v>
      </c>
      <c r="I26" s="209">
        <f t="shared" si="4"/>
        <v>3.2350661287688864</v>
      </c>
      <c r="J26" s="209">
        <f t="shared" si="4"/>
        <v>2.8799390432279819</v>
      </c>
      <c r="K26" s="209">
        <f t="shared" si="4"/>
        <v>2.5501049922122347</v>
      </c>
      <c r="L26" s="217">
        <f t="shared" si="4"/>
        <v>2.2308131390775769</v>
      </c>
      <c r="M26" s="209">
        <f t="shared" si="4"/>
        <v>1.9284359822697925</v>
      </c>
      <c r="N26" s="209">
        <f t="shared" si="4"/>
        <v>1.6299462132752018</v>
      </c>
      <c r="O26" s="209">
        <f t="shared" si="4"/>
        <v>1.3209927861787072</v>
      </c>
      <c r="P26" s="209">
        <f t="shared" si="4"/>
        <v>1.0168723440318772</v>
      </c>
      <c r="Q26" s="209">
        <f t="shared" si="4"/>
        <v>0.69232176745229013</v>
      </c>
      <c r="R26" s="209">
        <f t="shared" si="4"/>
        <v>0.35186561570943931</v>
      </c>
      <c r="S26" s="209">
        <f t="shared" si="4"/>
        <v>8.5114413241216269E-3</v>
      </c>
      <c r="T26" s="209">
        <f t="shared" si="4"/>
        <v>-0.34280418323793782</v>
      </c>
      <c r="U26" s="209">
        <f t="shared" si="4"/>
        <v>-0.7165434846266634</v>
      </c>
      <c r="V26" s="209">
        <f t="shared" si="4"/>
        <v>-1.1243500981608461</v>
      </c>
      <c r="W26" s="209">
        <f t="shared" si="4"/>
        <v>-1.5608623597250553</v>
      </c>
      <c r="X26" s="209">
        <f t="shared" si="4"/>
        <v>-2.0143904531480334</v>
      </c>
      <c r="Y26" s="209">
        <f t="shared" si="4"/>
        <v>-2.4643910990885831</v>
      </c>
      <c r="Z26" s="209">
        <f t="shared" si="4"/>
        <v>-2.93145627838997</v>
      </c>
      <c r="AA26" s="209">
        <f t="shared" si="4"/>
        <v>-3.409766631604509</v>
      </c>
      <c r="AB26" s="209">
        <f t="shared" si="4"/>
        <v>-3.9029905923925252</v>
      </c>
      <c r="AC26" s="209">
        <f t="shared" si="4"/>
        <v>-4.4148483820870048</v>
      </c>
      <c r="AD26" s="209">
        <f t="shared" si="4"/>
        <v>-4.9576896214099984</v>
      </c>
      <c r="AE26" s="209">
        <f t="shared" si="4"/>
        <v>-5.5235822318697885</v>
      </c>
      <c r="AF26" s="209">
        <f t="shared" si="4"/>
        <v>-6.108628843805386</v>
      </c>
      <c r="AG26" s="209">
        <f t="shared" si="4"/>
        <v>-6.7134308334470827</v>
      </c>
      <c r="AH26" s="209">
        <f t="shared" si="4"/>
        <v>-7.3363992020746114</v>
      </c>
    </row>
    <row r="27" spans="1:34" ht="15.75" x14ac:dyDescent="0.25">
      <c r="A27" s="205" t="s">
        <v>59</v>
      </c>
      <c r="B27" s="209">
        <f>_xlfn.T.INV.2T(0.05,+B25)*-B24+B23</f>
        <v>3.7432868940535435</v>
      </c>
      <c r="C27" s="209">
        <f t="shared" ref="C27:AH27" si="5">_xlfn.T.INV.2T(0.05,+C25)*-C24+C23</f>
        <v>3.42051756279501</v>
      </c>
      <c r="D27" s="209">
        <f t="shared" si="5"/>
        <v>3.0844861362138873</v>
      </c>
      <c r="E27" s="209">
        <f t="shared" si="5"/>
        <v>2.7532702232576165</v>
      </c>
      <c r="F27" s="209">
        <f t="shared" si="5"/>
        <v>2.4080485552402155</v>
      </c>
      <c r="G27" s="209">
        <f t="shared" si="5"/>
        <v>2.0543623703142484</v>
      </c>
      <c r="H27" s="209">
        <f t="shared" si="5"/>
        <v>1.6991588182990329</v>
      </c>
      <c r="I27" s="209">
        <f t="shared" si="5"/>
        <v>1.3596336424971143</v>
      </c>
      <c r="J27" s="209">
        <f t="shared" si="5"/>
        <v>1.013185466257585</v>
      </c>
      <c r="K27" s="209">
        <f t="shared" si="5"/>
        <v>0.67383492411713986</v>
      </c>
      <c r="L27" s="217">
        <f t="shared" si="5"/>
        <v>0.32805424015700402</v>
      </c>
      <c r="M27" s="209">
        <f t="shared" si="5"/>
        <v>-1.394139085440893E-2</v>
      </c>
      <c r="N27" s="209">
        <f t="shared" si="5"/>
        <v>-0.36709112904004604</v>
      </c>
      <c r="O27" s="209">
        <f t="shared" si="5"/>
        <v>-0.74096705608262137</v>
      </c>
      <c r="P27" s="209">
        <f t="shared" si="5"/>
        <v>-1.1257312247780782</v>
      </c>
      <c r="Q27" s="209">
        <f t="shared" si="5"/>
        <v>-1.5404013838119701</v>
      </c>
      <c r="R27" s="209">
        <f t="shared" si="5"/>
        <v>-1.9782762080350162</v>
      </c>
      <c r="S27" s="209">
        <f t="shared" si="5"/>
        <v>-2.4280839379922243</v>
      </c>
      <c r="T27" s="209">
        <f t="shared" si="5"/>
        <v>-2.893848530612587</v>
      </c>
      <c r="U27" s="209">
        <f t="shared" si="5"/>
        <v>-3.3885365418802125</v>
      </c>
      <c r="V27" s="209">
        <f t="shared" si="5"/>
        <v>-3.9233836541197036</v>
      </c>
      <c r="W27" s="209">
        <f t="shared" si="5"/>
        <v>-4.4900043352558168</v>
      </c>
      <c r="X27" s="209">
        <f t="shared" si="5"/>
        <v>-5.0797569809354979</v>
      </c>
      <c r="Y27" s="209">
        <f t="shared" si="5"/>
        <v>-5.6721341260938836</v>
      </c>
      <c r="Z27" s="209">
        <f t="shared" si="5"/>
        <v>-6.2848286121514967</v>
      </c>
      <c r="AA27" s="209">
        <f t="shared" si="5"/>
        <v>-6.9096202173511294</v>
      </c>
      <c r="AB27" s="209">
        <f t="shared" si="5"/>
        <v>-7.5540489618812696</v>
      </c>
      <c r="AC27" s="209">
        <f t="shared" si="5"/>
        <v>-8.2171210626822422</v>
      </c>
      <c r="AD27" s="209">
        <f t="shared" si="5"/>
        <v>-8.9150910434005652</v>
      </c>
      <c r="AE27" s="209">
        <f t="shared" si="5"/>
        <v>-9.6357999530494496</v>
      </c>
      <c r="AF27" s="209">
        <f t="shared" si="5"/>
        <v>-10.378166952251496</v>
      </c>
      <c r="AG27" s="209">
        <f t="shared" si="5"/>
        <v>-11.141614248853587</v>
      </c>
      <c r="AH27" s="209">
        <f t="shared" si="5"/>
        <v>-11.923834265307994</v>
      </c>
    </row>
    <row r="29" spans="1:34" ht="26.25" x14ac:dyDescent="0.4">
      <c r="A29" s="178" t="s">
        <v>70</v>
      </c>
    </row>
    <row r="30" spans="1:34" x14ac:dyDescent="0.25">
      <c r="A30" t="s">
        <v>71</v>
      </c>
    </row>
    <row r="31" spans="1:34" x14ac:dyDescent="0.25">
      <c r="B31" s="24"/>
    </row>
    <row r="32" spans="1:34" ht="21" x14ac:dyDescent="0.35">
      <c r="A32" s="175" t="s">
        <v>19</v>
      </c>
      <c r="B32" s="176" t="s">
        <v>20</v>
      </c>
      <c r="C32" s="176" t="s">
        <v>21</v>
      </c>
      <c r="D32" s="176" t="s">
        <v>22</v>
      </c>
      <c r="E32" s="176" t="s">
        <v>23</v>
      </c>
      <c r="F32" s="176" t="s">
        <v>24</v>
      </c>
      <c r="G32" s="176" t="s">
        <v>25</v>
      </c>
      <c r="H32" s="176" t="s">
        <v>26</v>
      </c>
      <c r="I32" s="176" t="s">
        <v>27</v>
      </c>
      <c r="J32" s="176" t="s">
        <v>28</v>
      </c>
      <c r="K32" s="176" t="s">
        <v>29</v>
      </c>
      <c r="L32" s="176" t="s">
        <v>30</v>
      </c>
      <c r="M32" s="176" t="s">
        <v>31</v>
      </c>
      <c r="N32" s="176" t="s">
        <v>32</v>
      </c>
      <c r="O32" s="176" t="s">
        <v>33</v>
      </c>
      <c r="P32" s="176" t="s">
        <v>34</v>
      </c>
      <c r="Q32" s="176" t="s">
        <v>35</v>
      </c>
      <c r="R32" s="176" t="s">
        <v>36</v>
      </c>
      <c r="S32" s="176" t="s">
        <v>37</v>
      </c>
      <c r="T32" s="176" t="s">
        <v>38</v>
      </c>
      <c r="U32" s="176" t="s">
        <v>39</v>
      </c>
      <c r="V32" s="176" t="s">
        <v>40</v>
      </c>
      <c r="W32" s="176" t="s">
        <v>41</v>
      </c>
      <c r="X32" s="176" t="s">
        <v>42</v>
      </c>
      <c r="Y32" s="176" t="s">
        <v>43</v>
      </c>
      <c r="Z32" s="176" t="s">
        <v>44</v>
      </c>
      <c r="AA32" s="176" t="s">
        <v>45</v>
      </c>
      <c r="AB32" s="176" t="s">
        <v>46</v>
      </c>
      <c r="AC32" s="176" t="s">
        <v>47</v>
      </c>
      <c r="AD32" s="176" t="s">
        <v>48</v>
      </c>
      <c r="AE32" s="176" t="s">
        <v>49</v>
      </c>
      <c r="AF32" s="176" t="s">
        <v>50</v>
      </c>
      <c r="AG32" s="176" t="s">
        <v>51</v>
      </c>
      <c r="AH32" s="176" t="s">
        <v>52</v>
      </c>
    </row>
    <row r="33" spans="1:34" ht="15.75" x14ac:dyDescent="0.25">
      <c r="A33" s="205" t="s">
        <v>53</v>
      </c>
      <c r="B33" s="206">
        <f>INDEX(LINEST(kwh!$B$5:$B$185,'HDD--Daily'!B$70:B$250,TRUE,TRUE),3,1)</f>
        <v>0.64900780300690686</v>
      </c>
      <c r="C33" s="206">
        <f>INDEX(LINEST(kwh!$B$5:$B$185,'HDD--Daily'!C$70:C$250,TRUE,TRUE),3,1)</f>
        <v>0.67557612010110968</v>
      </c>
      <c r="D33" s="206">
        <f>INDEX(LINEST(kwh!$B$5:$B$185,'HDD--Daily'!D$70:D$250,TRUE,TRUE),3,1)</f>
        <v>0.69909192990331748</v>
      </c>
      <c r="E33" s="206">
        <f>INDEX(LINEST(kwh!$B$5:$B$185,'HDD--Daily'!E$70:E$250,TRUE,TRUE),3,1)</f>
        <v>0.72005473298365308</v>
      </c>
      <c r="F33" s="206">
        <f>INDEX(LINEST(kwh!$B$5:$B$185,'HDD--Daily'!F$70:F$250,TRUE,TRUE),3,1)</f>
        <v>0.73782861778176767</v>
      </c>
      <c r="G33" s="206">
        <f>INDEX(LINEST(kwh!$B$5:$B$185,'HDD--Daily'!G$70:G$250,TRUE,TRUE),3,1)</f>
        <v>0.75236512069376926</v>
      </c>
      <c r="H33" s="206">
        <f>INDEX(LINEST(kwh!$B$5:$B$185,'HDD--Daily'!H$70:H$250,TRUE,TRUE),3,1)</f>
        <v>0.76408535660173671</v>
      </c>
      <c r="I33" s="206">
        <f>INDEX(LINEST(kwh!$B$5:$B$185,'HDD--Daily'!I$70:I$250,TRUE,TRUE),3,1)</f>
        <v>0.7728337420500796</v>
      </c>
      <c r="J33" s="206">
        <f>INDEX(LINEST(kwh!$B$5:$B$185,'HDD--Daily'!J$70:J$250,TRUE,TRUE),3,1)</f>
        <v>0.77907987425790259</v>
      </c>
      <c r="K33" s="206">
        <f>INDEX(LINEST(kwh!$B$5:$B$185,'HDD--Daily'!K$70:K$250,TRUE,TRUE),3,1)</f>
        <v>0.78350157337880322</v>
      </c>
      <c r="L33" s="210">
        <f>INDEX(LINEST(kwh!$B$5:$B$185,'HDD--Daily'!L$70:L$250,TRUE,TRUE),3,1)</f>
        <v>0.78634709793778079</v>
      </c>
      <c r="M33" s="210">
        <f>INDEX(LINEST(kwh!$B$5:$B$185,'HDD--Daily'!M$70:M$250,TRUE,TRUE),3,1)</f>
        <v>0.78773377144260015</v>
      </c>
      <c r="N33" s="182">
        <f>INDEX(LINEST(kwh!$B$5:$B$185,'HDD--Daily'!N$70:N$250,TRUE,TRUE),3,1)</f>
        <v>0.78792156924539547</v>
      </c>
      <c r="O33" s="210">
        <f>INDEX(LINEST(kwh!$B$5:$B$185,'HDD--Daily'!O$70:O$250,TRUE,TRUE),3,1)</f>
        <v>0.78702442610258005</v>
      </c>
      <c r="P33" s="206">
        <f>INDEX(LINEST(kwh!$B$5:$B$185,'HDD--Daily'!P$70:P$250,TRUE,TRUE),3,1)</f>
        <v>0.78501767850233029</v>
      </c>
      <c r="Q33" s="206">
        <f>INDEX(LINEST(kwh!$B$5:$B$185,'HDD--Daily'!Q$70:Q$250,TRUE,TRUE),3,1)</f>
        <v>0.78249374954611506</v>
      </c>
      <c r="R33" s="206">
        <f>INDEX(LINEST(kwh!$B$5:$B$185,'HDD--Daily'!R$70:R$250,TRUE,TRUE),3,1)</f>
        <v>0.77943259177258128</v>
      </c>
      <c r="S33" s="206">
        <f>INDEX(LINEST(kwh!$B$5:$B$185,'HDD--Daily'!S$70:S$250,TRUE,TRUE),3,1)</f>
        <v>0.77578448508994025</v>
      </c>
      <c r="T33" s="206">
        <f>INDEX(LINEST(kwh!$B$5:$B$185,'HDD--Daily'!T$70:T$250,TRUE,TRUE),3,1)</f>
        <v>0.77211914151852712</v>
      </c>
      <c r="U33" s="206">
        <f>INDEX(LINEST(kwh!$B$5:$B$185,'HDD--Daily'!U$70:U$250,TRUE,TRUE),3,1)</f>
        <v>0.76820088842517076</v>
      </c>
      <c r="V33" s="206">
        <f>INDEX(LINEST(kwh!$B$5:$B$185,'HDD--Daily'!V$70:V$250,TRUE,TRUE),3,1)</f>
        <v>0.76459806148718057</v>
      </c>
      <c r="W33" s="206">
        <f>INDEX(LINEST(kwh!$B$5:$B$185,'HDD--Daily'!W$70:W$250,TRUE,TRUE),3,1)</f>
        <v>0.761219753859672</v>
      </c>
      <c r="X33" s="206">
        <f>INDEX(LINEST(kwh!$B$5:$B$185,'HDD--Daily'!X$70:X$250,TRUE,TRUE),3,1)</f>
        <v>0.75787299426726795</v>
      </c>
      <c r="Y33" s="206">
        <f>INDEX(LINEST(kwh!$B$5:$B$185,'HDD--Daily'!Y$70:Y$250,TRUE,TRUE),3,1)</f>
        <v>0.7545544429711698</v>
      </c>
      <c r="Z33" s="206">
        <f>INDEX(LINEST(kwh!$B$5:$B$185,'HDD--Daily'!Z$70:Z$250,TRUE,TRUE),3,1)</f>
        <v>0.75138372692779176</v>
      </c>
      <c r="AA33" s="206">
        <f>INDEX(LINEST(kwh!$B$5:$B$185,'HDD--Daily'!AA$70:AA$250,TRUE,TRUE),3,1)</f>
        <v>0.74846222515463867</v>
      </c>
      <c r="AB33" s="206">
        <f>INDEX(LINEST(kwh!$B$5:$B$185,'HDD--Daily'!AB$70:AB$250,TRUE,TRUE),3,1)</f>
        <v>0.74560617201139112</v>
      </c>
      <c r="AC33" s="206">
        <f>INDEX(LINEST(kwh!$B$5:$B$185,'HDD--Daily'!AC$70:AC$250,TRUE,TRUE),3,1)</f>
        <v>0.74305043310081698</v>
      </c>
      <c r="AD33" s="206">
        <f>INDEX(LINEST(kwh!$B$5:$B$185,'HDD--Daily'!AD$70:AD$250,TRUE,TRUE),3,1)</f>
        <v>0.74080810974767586</v>
      </c>
      <c r="AE33" s="206">
        <f>INDEX(LINEST(kwh!$B$5:$B$185,'HDD--Daily'!AE$70:AE$250,TRUE,TRUE),3,1)</f>
        <v>0.73887742722401273</v>
      </c>
      <c r="AF33" s="206">
        <f>INDEX(LINEST(kwh!$B$5:$B$185,'HDD--Daily'!AF$70:AF$250,TRUE,TRUE),3,1)</f>
        <v>0.73721987340590478</v>
      </c>
      <c r="AG33" s="206">
        <f>INDEX(LINEST(kwh!$B$5:$B$185,'HDD--Daily'!AG$70:AG$250,TRUE,TRUE),3,1)</f>
        <v>0.73576584421768321</v>
      </c>
      <c r="AH33" s="206">
        <f>INDEX(LINEST(kwh!$B$5:$B$185,'HDD--Daily'!AH$70:AH$250,TRUE,TRUE),3,1)</f>
        <v>0.73461063134888627</v>
      </c>
    </row>
    <row r="34" spans="1:34" ht="15.75" x14ac:dyDescent="0.25">
      <c r="A34" s="205" t="s">
        <v>54</v>
      </c>
      <c r="B34" s="206">
        <f>INDEX(LINEST(kwh!$B$5:$B$185,'HDD--Daily'!B$70:B$250,TRUE,TRUE),1,1)</f>
        <v>1.3133530645008888</v>
      </c>
      <c r="C34" s="206">
        <f>INDEX(LINEST(kwh!$B$5:$B$185,'HDD--Daily'!C$70:C$250,TRUE,TRUE),1,1)</f>
        <v>1.2681451223020246</v>
      </c>
      <c r="D34" s="206">
        <f>INDEX(LINEST(kwh!$B$5:$B$185,'HDD--Daily'!D$70:D$250,TRUE,TRUE),1,1)</f>
        <v>1.2230441715618898</v>
      </c>
      <c r="E34" s="206">
        <f>INDEX(LINEST(kwh!$B$5:$B$185,'HDD--Daily'!E$70:E$250,TRUE,TRUE),1,1)</f>
        <v>1.1791250585005137</v>
      </c>
      <c r="F34" s="206">
        <f>INDEX(LINEST(kwh!$B$5:$B$185,'HDD--Daily'!F$70:F$250,TRUE,TRUE),1,1)</f>
        <v>1.1359227356462911</v>
      </c>
      <c r="G34" s="206">
        <f>INDEX(LINEST(kwh!$B$5:$B$185,'HDD--Daily'!G$70:G$250,TRUE,TRUE),1,1)</f>
        <v>1.0942054210843837</v>
      </c>
      <c r="H34" s="206">
        <f>INDEX(LINEST(kwh!$B$5:$B$185,'HDD--Daily'!H$70:H$250,TRUE,TRUE),1,1)</f>
        <v>1.0542095816833661</v>
      </c>
      <c r="I34" s="206">
        <f>INDEX(LINEST(kwh!$B$5:$B$185,'HDD--Daily'!I$70:I$250,TRUE,TRUE),1,1)</f>
        <v>1.0154154761037455</v>
      </c>
      <c r="J34" s="206">
        <f>INDEX(LINEST(kwh!$B$5:$B$185,'HDD--Daily'!J$70:J$250,TRUE,TRUE),1,1)</f>
        <v>0.97880698538076161</v>
      </c>
      <c r="K34" s="206">
        <f>INDEX(LINEST(kwh!$B$5:$B$185,'HDD--Daily'!K$70:K$250,TRUE,TRUE),1,1)</f>
        <v>0.94405372214511019</v>
      </c>
      <c r="L34" s="206">
        <f>INDEX(LINEST(kwh!$B$5:$B$185,'HDD--Daily'!L$70:L$250,TRUE,TRUE),1,1)</f>
        <v>0.91176523638412477</v>
      </c>
      <c r="M34" s="206">
        <f>INDEX(LINEST(kwh!$B$5:$B$185,'HDD--Daily'!M$70:M$250,TRUE,TRUE),1,1)</f>
        <v>0.88120257950223757</v>
      </c>
      <c r="N34" s="101">
        <f>INDEX(LINEST(kwh!$B$5:$B$185,'HDD--Daily'!N$70:N$250,TRUE,TRUE),1,1)</f>
        <v>0.8529241887199055</v>
      </c>
      <c r="O34" s="206">
        <f>INDEX(LINEST(kwh!$B$5:$B$185,'HDD--Daily'!O$70:O$250,TRUE,TRUE),1,1)</f>
        <v>0.82679949852385159</v>
      </c>
      <c r="P34" s="206">
        <f>INDEX(LINEST(kwh!$B$5:$B$185,'HDD--Daily'!P$70:P$250,TRUE,TRUE),1,1)</f>
        <v>0.80262312441640271</v>
      </c>
      <c r="Q34" s="206">
        <f>INDEX(LINEST(kwh!$B$5:$B$185,'HDD--Daily'!Q$70:Q$250,TRUE,TRUE),1,1)</f>
        <v>0.78094150712180077</v>
      </c>
      <c r="R34" s="206">
        <f>INDEX(LINEST(kwh!$B$5:$B$185,'HDD--Daily'!R$70:R$250,TRUE,TRUE),1,1)</f>
        <v>0.76127500431359596</v>
      </c>
      <c r="S34" s="206">
        <f>INDEX(LINEST(kwh!$B$5:$B$185,'HDD--Daily'!S$70:S$250,TRUE,TRUE),1,1)</f>
        <v>0.74322192703294032</v>
      </c>
      <c r="T34" s="206">
        <f>INDEX(LINEST(kwh!$B$5:$B$185,'HDD--Daily'!T$70:T$250,TRUE,TRUE),1,1)</f>
        <v>0.72694142999805722</v>
      </c>
      <c r="U34" s="206">
        <f>INDEX(LINEST(kwh!$B$5:$B$185,'HDD--Daily'!U$70:U$250,TRUE,TRUE),1,1)</f>
        <v>0.71240211148925225</v>
      </c>
      <c r="V34" s="206">
        <f>INDEX(LINEST(kwh!$B$5:$B$185,'HDD--Daily'!V$70:V$250,TRUE,TRUE),1,1)</f>
        <v>0.70002255565258142</v>
      </c>
      <c r="W34" s="206">
        <f>INDEX(LINEST(kwh!$B$5:$B$185,'HDD--Daily'!W$70:W$250,TRUE,TRUE),1,1)</f>
        <v>0.68920519817467263</v>
      </c>
      <c r="X34" s="206">
        <f>INDEX(LINEST(kwh!$B$5:$B$185,'HDD--Daily'!X$70:X$250,TRUE,TRUE),1,1)</f>
        <v>0.67966919906453749</v>
      </c>
      <c r="Y34" s="206">
        <f>INDEX(LINEST(kwh!$B$5:$B$185,'HDD--Daily'!Y$70:Y$250,TRUE,TRUE),1,1)</f>
        <v>0.67089560483399735</v>
      </c>
      <c r="Z34" s="206">
        <f>INDEX(LINEST(kwh!$B$5:$B$185,'HDD--Daily'!Z$70:Z$250,TRUE,TRUE),1,1)</f>
        <v>0.66316113248304809</v>
      </c>
      <c r="AA34" s="206">
        <f>INDEX(LINEST(kwh!$B$5:$B$185,'HDD--Daily'!AA$70:AA$250,TRUE,TRUE),1,1)</f>
        <v>0.65619065800190501</v>
      </c>
      <c r="AB34" s="206">
        <f>INDEX(LINEST(kwh!$B$5:$B$185,'HDD--Daily'!AB$70:AB$250,TRUE,TRUE),1,1)</f>
        <v>0.65001299230269882</v>
      </c>
      <c r="AC34" s="206">
        <f>INDEX(LINEST(kwh!$B$5:$B$185,'HDD--Daily'!AC$70:AC$250,TRUE,TRUE),1,1)</f>
        <v>0.64461692117250524</v>
      </c>
      <c r="AD34" s="206">
        <f>INDEX(LINEST(kwh!$B$5:$B$185,'HDD--Daily'!AD$70:AD$250,TRUE,TRUE),1,1)</f>
        <v>0.64022768174578237</v>
      </c>
      <c r="AE34" s="206">
        <f>INDEX(LINEST(kwh!$B$5:$B$185,'HDD--Daily'!AE$70:AE$250,TRUE,TRUE),1,1)</f>
        <v>0.63656692528730174</v>
      </c>
      <c r="AF34" s="206">
        <f>INDEX(LINEST(kwh!$B$5:$B$185,'HDD--Daily'!AF$70:AF$250,TRUE,TRUE),1,1)</f>
        <v>0.63353646178661926</v>
      </c>
      <c r="AG34" s="206">
        <f>INDEX(LINEST(kwh!$B$5:$B$185,'HDD--Daily'!AG$70:AG$250,TRUE,TRUE),1,1)</f>
        <v>0.63106864842329458</v>
      </c>
      <c r="AH34" s="206">
        <f>INDEX(LINEST(kwh!$B$5:$B$185,'HDD--Daily'!AH$70:AH$250,TRUE,TRUE),1,1)</f>
        <v>0.62909993408132836</v>
      </c>
    </row>
    <row r="35" spans="1:34" ht="15.75" x14ac:dyDescent="0.25">
      <c r="A35" s="205" t="s">
        <v>55</v>
      </c>
      <c r="B35" s="206">
        <f>INDEX(LINEST(kwh!$B$5:$B$185,'HDD--Daily'!B$70:B$250,TRUE,TRUE),1,2)</f>
        <v>5.4990021386626289</v>
      </c>
      <c r="C35" s="206">
        <f>INDEX(LINEST(kwh!$B$5:$B$185,'HDD--Daily'!C$70:C$250,TRUE,TRUE),1,2)</f>
        <v>5.0602912508530826</v>
      </c>
      <c r="D35" s="206">
        <f>INDEX(LINEST(kwh!$B$5:$B$185,'HDD--Daily'!D$70:D$250,TRUE,TRUE),1,2)</f>
        <v>4.613856604333864</v>
      </c>
      <c r="E35" s="206">
        <f>INDEX(LINEST(kwh!$B$5:$B$185,'HDD--Daily'!E$70:E$250,TRUE,TRUE),1,2)</f>
        <v>4.1672591082306534</v>
      </c>
      <c r="F35" s="206">
        <f>INDEX(LINEST(kwh!$B$5:$B$185,'HDD--Daily'!F$70:F$250,TRUE,TRUE),1,2)</f>
        <v>3.7243322398167109</v>
      </c>
      <c r="G35" s="206">
        <f>INDEX(LINEST(kwh!$B$5:$B$185,'HDD--Daily'!G$70:G$250,TRUE,TRUE),1,2)</f>
        <v>3.2891885570197861</v>
      </c>
      <c r="H35" s="206">
        <f>INDEX(LINEST(kwh!$B$5:$B$185,'HDD--Daily'!H$70:H$250,TRUE,TRUE),1,2)</f>
        <v>2.8668585777542726</v>
      </c>
      <c r="I35" s="206">
        <f>INDEX(LINEST(kwh!$B$5:$B$185,'HDD--Daily'!I$70:I$250,TRUE,TRUE),1,2)</f>
        <v>2.4634023565934742</v>
      </c>
      <c r="J35" s="206">
        <f>INDEX(LINEST(kwh!$B$5:$B$185,'HDD--Daily'!J$70:J$250,TRUE,TRUE),1,2)</f>
        <v>2.0709417516232262</v>
      </c>
      <c r="K35" s="206">
        <f>INDEX(LINEST(kwh!$B$5:$B$185,'HDD--Daily'!K$70:K$250,TRUE,TRUE),1,2)</f>
        <v>1.6940627598470499</v>
      </c>
      <c r="L35" s="206">
        <f>INDEX(LINEST(kwh!$B$5:$B$185,'HDD--Daily'!L$70:L$250,TRUE,TRUE),1,2)</f>
        <v>1.3208555913292379</v>
      </c>
      <c r="M35" s="206">
        <f>INDEX(LINEST(kwh!$B$5:$B$185,'HDD--Daily'!M$70:M$250,TRUE,TRUE),1,2)</f>
        <v>0.96406436231945136</v>
      </c>
      <c r="N35" s="101">
        <f>INDEX(LINEST(kwh!$B$5:$B$185,'HDD--Daily'!N$70:N$250,TRUE,TRUE),1,2)</f>
        <v>0.60758271251474483</v>
      </c>
      <c r="O35" s="206">
        <f>INDEX(LINEST(kwh!$B$5:$B$185,'HDD--Daily'!O$70:O$250,TRUE,TRUE),1,2)</f>
        <v>0.25245313958627236</v>
      </c>
      <c r="P35" s="206">
        <f>INDEX(LINEST(kwh!$B$5:$B$185,'HDD--Daily'!P$70:P$250,TRUE,TRUE),1,2)</f>
        <v>-0.10156207457043287</v>
      </c>
      <c r="Q35" s="206">
        <f>INDEX(LINEST(kwh!$B$5:$B$185,'HDD--Daily'!Q$70:Q$250,TRUE,TRUE),1,2)</f>
        <v>-0.4664884937755609</v>
      </c>
      <c r="R35" s="206">
        <f>INDEX(LINEST(kwh!$B$5:$B$185,'HDD--Daily'!R$70:R$250,TRUE,TRUE),1,2)</f>
        <v>-0.83840838953192609</v>
      </c>
      <c r="S35" s="206">
        <f>INDEX(LINEST(kwh!$B$5:$B$185,'HDD--Daily'!S$70:S$250,TRUE,TRUE),1,2)</f>
        <v>-1.2125987815905201</v>
      </c>
      <c r="T35" s="206">
        <f>INDEX(LINEST(kwh!$B$5:$B$185,'HDD--Daily'!T$70:T$250,TRUE,TRUE),1,2)</f>
        <v>-1.5964823623256539</v>
      </c>
      <c r="U35" s="206">
        <f>INDEX(LINEST(kwh!$B$5:$B$185,'HDD--Daily'!U$70:U$250,TRUE,TRUE),1,2)</f>
        <v>-1.9932998683407153</v>
      </c>
      <c r="V35" s="206">
        <f>INDEX(LINEST(kwh!$B$5:$B$185,'HDD--Daily'!V$70:V$250,TRUE,TRUE),1,2)</f>
        <v>-2.4169767285937649</v>
      </c>
      <c r="W35" s="206">
        <f>INDEX(LINEST(kwh!$B$5:$B$185,'HDD--Daily'!W$70:W$250,TRUE,TRUE),1,2)</f>
        <v>-2.8567590291079057</v>
      </c>
      <c r="X35" s="206">
        <f>INDEX(LINEST(kwh!$B$5:$B$185,'HDD--Daily'!X$70:X$250,TRUE,TRUE),1,2)</f>
        <v>-3.3093371253659782</v>
      </c>
      <c r="Y35" s="206">
        <f>INDEX(LINEST(kwh!$B$5:$B$185,'HDD--Daily'!Y$70:Y$250,TRUE,TRUE),1,2)</f>
        <v>-3.7653397256993877</v>
      </c>
      <c r="Z35" s="206">
        <f>INDEX(LINEST(kwh!$B$5:$B$185,'HDD--Daily'!Z$70:Z$250,TRUE,TRUE),1,2)</f>
        <v>-4.2327613146334127</v>
      </c>
      <c r="AA35" s="206">
        <f>INDEX(LINEST(kwh!$B$5:$B$185,'HDD--Daily'!AA$70:AA$250,TRUE,TRUE),1,2)</f>
        <v>-4.7067688436899005</v>
      </c>
      <c r="AB35" s="206">
        <f>INDEX(LINEST(kwh!$B$5:$B$185,'HDD--Daily'!AB$70:AB$250,TRUE,TRUE),1,2)</f>
        <v>-5.1907904255343649</v>
      </c>
      <c r="AC35" s="206">
        <f>INDEX(LINEST(kwh!$B$5:$B$185,'HDD--Daily'!AC$70:AC$250,TRUE,TRUE),1,2)</f>
        <v>-5.6854442718703773</v>
      </c>
      <c r="AD35" s="206">
        <f>INDEX(LINEST(kwh!$B$5:$B$185,'HDD--Daily'!AD$70:AD$250,TRUE,TRUE),1,2)</f>
        <v>-6.2008557107115276</v>
      </c>
      <c r="AE35" s="206">
        <f>INDEX(LINEST(kwh!$B$5:$B$185,'HDD--Daily'!AE$70:AE$250,TRUE,TRUE),1,2)</f>
        <v>-6.7294020660032086</v>
      </c>
      <c r="AF35" s="206">
        <f>INDEX(LINEST(kwh!$B$5:$B$185,'HDD--Daily'!AF$70:AF$250,TRUE,TRUE),1,2)</f>
        <v>-7.2715584024306903</v>
      </c>
      <c r="AG35" s="206">
        <f>INDEX(LINEST(kwh!$B$5:$B$185,'HDD--Daily'!AG$70:AG$250,TRUE,TRUE),1,2)</f>
        <v>-7.8258323621961186</v>
      </c>
      <c r="AH35" s="206">
        <f>INDEX(LINEST(kwh!$B$5:$B$185,'HDD--Daily'!AH$70:AH$250,TRUE,TRUE),1,2)</f>
        <v>-8.3921854598062939</v>
      </c>
    </row>
    <row r="36" spans="1:34" ht="15.75" x14ac:dyDescent="0.25">
      <c r="A36" s="205" t="s">
        <v>56</v>
      </c>
      <c r="B36" s="206">
        <f>INDEX(LINEST(kwh!$B$5:$B$185,'HDD--Daily'!B$70:B$250,TRUE,TRUE),2,2)</f>
        <v>0.42326504439703228</v>
      </c>
      <c r="C36" s="206">
        <f>INDEX(LINEST(kwh!$B$5:$B$185,'HDD--Daily'!C$70:C$250,TRUE,TRUE),2,2)</f>
        <v>0.41752881973098627</v>
      </c>
      <c r="D36" s="206">
        <f>INDEX(LINEST(kwh!$B$5:$B$185,'HDD--Daily'!D$70:D$250,TRUE,TRUE),2,2)</f>
        <v>0.41302933290447996</v>
      </c>
      <c r="E36" s="206">
        <f>INDEX(LINEST(kwh!$B$5:$B$185,'HDD--Daily'!E$70:E$250,TRUE,TRUE),2,2)</f>
        <v>0.40935005228612403</v>
      </c>
      <c r="F36" s="206">
        <f>INDEX(LINEST(kwh!$B$5:$B$185,'HDD--Daily'!F$70:F$250,TRUE,TRUE),2,2)</f>
        <v>0.40715994243047815</v>
      </c>
      <c r="G36" s="206">
        <f>INDEX(LINEST(kwh!$B$5:$B$185,'HDD--Daily'!G$70:G$250,TRUE,TRUE),2,2)</f>
        <v>0.40672788952986261</v>
      </c>
      <c r="H36" s="206">
        <f>INDEX(LINEST(kwh!$B$5:$B$185,'HDD--Daily'!H$70:H$250,TRUE,TRUE),2,2)</f>
        <v>0.40786570756901741</v>
      </c>
      <c r="I36" s="206">
        <f>INDEX(LINEST(kwh!$B$5:$B$185,'HDD--Daily'!I$70:I$250,TRUE,TRUE),2,2)</f>
        <v>0.41089389877344279</v>
      </c>
      <c r="J36" s="206">
        <f>INDEX(LINEST(kwh!$B$5:$B$185,'HDD--Daily'!J$70:J$250,TRUE,TRUE),2,2)</f>
        <v>0.41589215609702729</v>
      </c>
      <c r="K36" s="206">
        <f>INDEX(LINEST(kwh!$B$5:$B$185,'HDD--Daily'!K$70:K$250,TRUE,TRUE),2,2)</f>
        <v>0.4222420000166493</v>
      </c>
      <c r="L36" s="206">
        <f>INDEX(LINEST(kwh!$B$5:$B$185,'HDD--Daily'!L$70:L$250,TRUE,TRUE),2,2)</f>
        <v>0.43020253190535973</v>
      </c>
      <c r="M36" s="206">
        <f>INDEX(LINEST(kwh!$B$5:$B$185,'HDD--Daily'!M$70:M$250,TRUE,TRUE),2,2)</f>
        <v>0.43940543154992201</v>
      </c>
      <c r="N36" s="101">
        <f>INDEX(LINEST(kwh!$B$5:$B$185,'HDD--Daily'!N$70:N$250,TRUE,TRUE),2,2)</f>
        <v>0.45015610215426427</v>
      </c>
      <c r="O36" s="206">
        <f>INDEX(LINEST(kwh!$B$5:$B$185,'HDD--Daily'!O$70:O$250,TRUE,TRUE),2,2)</f>
        <v>0.46239182114132177</v>
      </c>
      <c r="P36" s="206">
        <f>INDEX(LINEST(kwh!$B$5:$B$185,'HDD--Daily'!P$70:P$250,TRUE,TRUE),2,2)</f>
        <v>0.47625320375716784</v>
      </c>
      <c r="Q36" s="206">
        <f>INDEX(LINEST(kwh!$B$5:$B$185,'HDD--Daily'!Q$70:Q$250,TRUE,TRUE),2,2)</f>
        <v>0.49143881059604028</v>
      </c>
      <c r="R36" s="206">
        <f>INDEX(LINEST(kwh!$B$5:$B$185,'HDD--Daily'!R$70:R$250,TRUE,TRUE),2,2)</f>
        <v>0.507912136769473</v>
      </c>
      <c r="S36" s="206">
        <f>INDEX(LINEST(kwh!$B$5:$B$185,'HDD--Daily'!S$70:S$250,TRUE,TRUE),2,2)</f>
        <v>0.52564644572442443</v>
      </c>
      <c r="T36" s="206">
        <f>INDEX(LINEST(kwh!$B$5:$B$185,'HDD--Daily'!T$70:T$250,TRUE,TRUE),2,2)</f>
        <v>0.54413441916387328</v>
      </c>
      <c r="U36" s="206">
        <f>INDEX(LINEST(kwh!$B$5:$B$185,'HDD--Daily'!U$70:U$250,TRUE,TRUE),2,2)</f>
        <v>0.56385971729981765</v>
      </c>
      <c r="V36" s="206">
        <f>INDEX(LINEST(kwh!$B$5:$B$185,'HDD--Daily'!V$70:V$250,TRUE,TRUE),2,2)</f>
        <v>0.5845083837365298</v>
      </c>
      <c r="W36" s="206">
        <f>INDEX(LINEST(kwh!$B$5:$B$185,'HDD--Daily'!W$70:W$250,TRUE,TRUE),2,2)</f>
        <v>0.60583667862814872</v>
      </c>
      <c r="X36" s="206">
        <f>INDEX(LINEST(kwh!$B$5:$B$185,'HDD--Daily'!X$70:X$250,TRUE,TRUE),2,2)</f>
        <v>0.62802863321125268</v>
      </c>
      <c r="Y36" s="206">
        <f>INDEX(LINEST(kwh!$B$5:$B$185,'HDD--Daily'!Y$70:Y$250,TRUE,TRUE),2,2)</f>
        <v>0.65074556647801751</v>
      </c>
      <c r="Z36" s="206">
        <f>INDEX(LINEST(kwh!$B$5:$B$185,'HDD--Daily'!Z$70:Z$250,TRUE,TRUE),2,2)</f>
        <v>0.67408734669295878</v>
      </c>
      <c r="AA36" s="206">
        <f>INDEX(LINEST(kwh!$B$5:$B$185,'HDD--Daily'!AA$70:AA$250,TRUE,TRUE),2,2)</f>
        <v>0.69767663155549164</v>
      </c>
      <c r="AB36" s="206">
        <f>INDEX(LINEST(kwh!$B$5:$B$185,'HDD--Daily'!AB$70:AB$250,TRUE,TRUE),2,2)</f>
        <v>0.72195147474085175</v>
      </c>
      <c r="AC36" s="206">
        <f>INDEX(LINEST(kwh!$B$5:$B$185,'HDD--Daily'!AC$70:AC$250,TRUE,TRUE),2,2)</f>
        <v>0.74649591176961894</v>
      </c>
      <c r="AD36" s="206">
        <f>INDEX(LINEST(kwh!$B$5:$B$185,'HDD--Daily'!AD$70:AD$250,TRUE,TRUE),2,2)</f>
        <v>0.77165838615046534</v>
      </c>
      <c r="AE36" s="206">
        <f>INDEX(LINEST(kwh!$B$5:$B$185,'HDD--Daily'!AE$70:AE$250,TRUE,TRUE),2,2)</f>
        <v>0.79709676319309664</v>
      </c>
      <c r="AF36" s="206">
        <f>INDEX(LINEST(kwh!$B$5:$B$185,'HDD--Daily'!AF$70:AF$250,TRUE,TRUE),2,2)</f>
        <v>0.82286428625786734</v>
      </c>
      <c r="AG36" s="206">
        <f>INDEX(LINEST(kwh!$B$5:$B$185,'HDD--Daily'!AG$70:AG$250,TRUE,TRUE),2,2)</f>
        <v>0.84900409232997021</v>
      </c>
      <c r="AH36" s="206">
        <f>INDEX(LINEST(kwh!$B$5:$B$185,'HDD--Daily'!AH$70:AH$250,TRUE,TRUE),2,2)</f>
        <v>0.87527491732464202</v>
      </c>
    </row>
    <row r="37" spans="1:34" ht="15.75" x14ac:dyDescent="0.25">
      <c r="A37" s="205" t="s">
        <v>57</v>
      </c>
      <c r="B37" s="208">
        <f>INDEX(LINEST(kwh!$B$5:$B$185,'HDD--Daily'!B$70:B$250,TRUE,TRUE),4,2)</f>
        <v>179</v>
      </c>
      <c r="C37" s="208">
        <f>INDEX(LINEST(kwh!$B$5:$B$185,'HDD--Daily'!C$70:C$250,TRUE,TRUE),4,2)</f>
        <v>179</v>
      </c>
      <c r="D37" s="208">
        <f>INDEX(LINEST(kwh!$B$5:$B$185,'HDD--Daily'!D$70:D$250,TRUE,TRUE),4,2)</f>
        <v>179</v>
      </c>
      <c r="E37" s="208">
        <f>INDEX(LINEST(kwh!$B$5:$B$185,'HDD--Daily'!E$70:E$250,TRUE,TRUE),4,2)</f>
        <v>179</v>
      </c>
      <c r="F37" s="208">
        <f>INDEX(LINEST(kwh!$B$5:$B$185,'HDD--Daily'!F$70:F$250,TRUE,TRUE),4,2)</f>
        <v>179</v>
      </c>
      <c r="G37" s="208">
        <f>INDEX(LINEST(kwh!$B$5:$B$185,'HDD--Daily'!G$70:G$250,TRUE,TRUE),4,2)</f>
        <v>179</v>
      </c>
      <c r="H37" s="208">
        <f>INDEX(LINEST(kwh!$B$5:$B$185,'HDD--Daily'!H$70:H$250,TRUE,TRUE),4,2)</f>
        <v>179</v>
      </c>
      <c r="I37" s="208">
        <f>INDEX(LINEST(kwh!$B$5:$B$185,'HDD--Daily'!I$70:I$250,TRUE,TRUE),4,2)</f>
        <v>179</v>
      </c>
      <c r="J37" s="208">
        <f>INDEX(LINEST(kwh!$B$5:$B$185,'HDD--Daily'!J$70:J$250,TRUE,TRUE),4,2)</f>
        <v>179</v>
      </c>
      <c r="K37" s="208">
        <f>INDEX(LINEST(kwh!$B$5:$B$185,'HDD--Daily'!K$70:K$250,TRUE,TRUE),4,2)</f>
        <v>179</v>
      </c>
      <c r="L37" s="208">
        <f>INDEX(LINEST(kwh!$B$5:$B$185,'HDD--Daily'!L$70:L$250,TRUE,TRUE),4,2)</f>
        <v>179</v>
      </c>
      <c r="M37" s="208">
        <f>INDEX(LINEST(kwh!$B$5:$B$185,'HDD--Daily'!M$70:M$250,TRUE,TRUE),4,2)</f>
        <v>179</v>
      </c>
      <c r="N37" s="180">
        <f>INDEX(LINEST(kwh!$B$5:$B$185,'HDD--Daily'!N$70:N$250,TRUE,TRUE),4,2)</f>
        <v>179</v>
      </c>
      <c r="O37" s="208">
        <f>INDEX(LINEST(kwh!$B$5:$B$185,'HDD--Daily'!O$70:O$250,TRUE,TRUE),4,2)</f>
        <v>179</v>
      </c>
      <c r="P37" s="208">
        <f>INDEX(LINEST(kwh!$B$5:$B$185,'HDD--Daily'!P$70:P$250,TRUE,TRUE),4,2)</f>
        <v>179</v>
      </c>
      <c r="Q37" s="208">
        <f>INDEX(LINEST(kwh!$B$5:$B$185,'HDD--Daily'!Q$70:Q$250,TRUE,TRUE),4,2)</f>
        <v>179</v>
      </c>
      <c r="R37" s="208">
        <f>INDEX(LINEST(kwh!$B$5:$B$185,'HDD--Daily'!R$70:R$250,TRUE,TRUE),4,2)</f>
        <v>179</v>
      </c>
      <c r="S37" s="208">
        <f>INDEX(LINEST(kwh!$B$5:$B$185,'HDD--Daily'!S$70:S$250,TRUE,TRUE),4,2)</f>
        <v>179</v>
      </c>
      <c r="T37" s="208">
        <f>INDEX(LINEST(kwh!$B$5:$B$185,'HDD--Daily'!T$70:T$250,TRUE,TRUE),4,2)</f>
        <v>179</v>
      </c>
      <c r="U37" s="208">
        <f>INDEX(LINEST(kwh!$B$5:$B$185,'HDD--Daily'!U$70:U$250,TRUE,TRUE),4,2)</f>
        <v>179</v>
      </c>
      <c r="V37" s="208">
        <f>INDEX(LINEST(kwh!$B$5:$B$185,'HDD--Daily'!V$70:V$250,TRUE,TRUE),4,2)</f>
        <v>179</v>
      </c>
      <c r="W37" s="208">
        <f>INDEX(LINEST(kwh!$B$5:$B$185,'HDD--Daily'!W$70:W$250,TRUE,TRUE),4,2)</f>
        <v>179</v>
      </c>
      <c r="X37" s="208">
        <f>INDEX(LINEST(kwh!$B$5:$B$185,'HDD--Daily'!X$70:X$250,TRUE,TRUE),4,2)</f>
        <v>179</v>
      </c>
      <c r="Y37" s="208">
        <f>INDEX(LINEST(kwh!$B$5:$B$185,'HDD--Daily'!Y$70:Y$250,TRUE,TRUE),4,2)</f>
        <v>179</v>
      </c>
      <c r="Z37" s="208">
        <f>INDEX(LINEST(kwh!$B$5:$B$185,'HDD--Daily'!Z$70:Z$250,TRUE,TRUE),4,2)</f>
        <v>179</v>
      </c>
      <c r="AA37" s="208">
        <f>INDEX(LINEST(kwh!$B$5:$B$185,'HDD--Daily'!AA$70:AA$250,TRUE,TRUE),4,2)</f>
        <v>179</v>
      </c>
      <c r="AB37" s="208">
        <f>INDEX(LINEST(kwh!$B$5:$B$185,'HDD--Daily'!AB$70:AB$250,TRUE,TRUE),4,2)</f>
        <v>179</v>
      </c>
      <c r="AC37" s="208">
        <f>INDEX(LINEST(kwh!$B$5:$B$185,'HDD--Daily'!AC$70:AC$250,TRUE,TRUE),4,2)</f>
        <v>179</v>
      </c>
      <c r="AD37" s="208">
        <f>INDEX(LINEST(kwh!$B$5:$B$185,'HDD--Daily'!AD$70:AD$250,TRUE,TRUE),4,2)</f>
        <v>179</v>
      </c>
      <c r="AE37" s="208">
        <f>INDEX(LINEST(kwh!$B$5:$B$185,'HDD--Daily'!AE$70:AE$250,TRUE,TRUE),4,2)</f>
        <v>179</v>
      </c>
      <c r="AF37" s="208">
        <f>INDEX(LINEST(kwh!$B$5:$B$185,'HDD--Daily'!AF$70:AF$250,TRUE,TRUE),4,2)</f>
        <v>179</v>
      </c>
      <c r="AG37" s="208">
        <f>INDEX(LINEST(kwh!$B$5:$B$185,'HDD--Daily'!AG$70:AG$250,TRUE,TRUE),4,2)</f>
        <v>179</v>
      </c>
      <c r="AH37" s="208">
        <f>INDEX(LINEST(kwh!$B$5:$B$185,'HDD--Daily'!AH$70:AH$250,TRUE,TRUE),4,2)</f>
        <v>179</v>
      </c>
    </row>
    <row r="38" spans="1:34" ht="15.75" x14ac:dyDescent="0.25">
      <c r="A38" s="205" t="s">
        <v>58</v>
      </c>
      <c r="B38" s="209">
        <f>_xlfn.T.INV.2T(0.05,+B37)*B36+B35</f>
        <v>6.3342333507264437</v>
      </c>
      <c r="C38" s="209">
        <f t="shared" ref="C38:AH38" si="6">_xlfn.T.INV.2T(0.05,+C37)*C36+C35</f>
        <v>5.8842031396136534</v>
      </c>
      <c r="D38" s="209">
        <f t="shared" si="6"/>
        <v>5.4288896312901924</v>
      </c>
      <c r="E38" s="209">
        <f t="shared" si="6"/>
        <v>4.975031790750152</v>
      </c>
      <c r="F38" s="209">
        <f t="shared" si="6"/>
        <v>4.527783166657354</v>
      </c>
      <c r="G38" s="209">
        <f t="shared" si="6"/>
        <v>4.0917869115239371</v>
      </c>
      <c r="H38" s="209">
        <f t="shared" si="6"/>
        <v>3.6717021947778106</v>
      </c>
      <c r="I38" s="209">
        <f t="shared" si="6"/>
        <v>3.2742215197754159</v>
      </c>
      <c r="J38" s="209">
        <f t="shared" si="6"/>
        <v>2.8916240031415352</v>
      </c>
      <c r="K38" s="209">
        <f t="shared" si="6"/>
        <v>2.5272751928759942</v>
      </c>
      <c r="L38" s="209">
        <f t="shared" si="6"/>
        <v>2.1697765851904429</v>
      </c>
      <c r="M38" s="209">
        <f t="shared" si="6"/>
        <v>1.8311454880563689</v>
      </c>
      <c r="N38" s="101">
        <f t="shared" si="6"/>
        <v>1.4958781949726507</v>
      </c>
      <c r="O38" s="209">
        <f t="shared" si="6"/>
        <v>1.164893432808296</v>
      </c>
      <c r="P38" s="209">
        <f t="shared" si="6"/>
        <v>0.83823096028799549</v>
      </c>
      <c r="Q38" s="209">
        <f t="shared" si="6"/>
        <v>0.50327038157419468</v>
      </c>
      <c r="R38" s="209">
        <f t="shared" si="6"/>
        <v>0.1638573898693072</v>
      </c>
      <c r="S38" s="209">
        <f t="shared" si="6"/>
        <v>-0.17533779396305782</v>
      </c>
      <c r="T38" s="209">
        <f t="shared" si="6"/>
        <v>-0.52273895624941025</v>
      </c>
      <c r="U38" s="209">
        <f t="shared" si="6"/>
        <v>-0.88063242426866961</v>
      </c>
      <c r="V38" s="209">
        <f t="shared" si="6"/>
        <v>-1.2635631588405751</v>
      </c>
      <c r="W38" s="209">
        <f t="shared" si="6"/>
        <v>-1.661258219150511</v>
      </c>
      <c r="X38" s="209">
        <f t="shared" si="6"/>
        <v>-2.0700448108421812</v>
      </c>
      <c r="Y38" s="209">
        <f t="shared" si="6"/>
        <v>-2.4812199633200698</v>
      </c>
      <c r="Z38" s="209">
        <f t="shared" si="6"/>
        <v>-2.9025810905204179</v>
      </c>
      <c r="AA38" s="209">
        <f t="shared" si="6"/>
        <v>-3.3300397555772352</v>
      </c>
      <c r="AB38" s="209">
        <f t="shared" si="6"/>
        <v>-3.7661596574583789</v>
      </c>
      <c r="AC38" s="209">
        <f t="shared" si="6"/>
        <v>-4.2123798328349453</v>
      </c>
      <c r="AD38" s="209">
        <f t="shared" si="6"/>
        <v>-4.6781380242514743</v>
      </c>
      <c r="AE38" s="209">
        <f t="shared" si="6"/>
        <v>-5.1564866918968235</v>
      </c>
      <c r="AF38" s="209">
        <f t="shared" si="6"/>
        <v>-5.647795835043957</v>
      </c>
      <c r="AG38" s="209">
        <f t="shared" si="6"/>
        <v>-6.1504879734477429</v>
      </c>
      <c r="AH38" s="209">
        <f t="shared" si="6"/>
        <v>-6.6650007093444339</v>
      </c>
    </row>
    <row r="39" spans="1:34" ht="15.75" x14ac:dyDescent="0.25">
      <c r="A39" s="205" t="s">
        <v>59</v>
      </c>
      <c r="B39" s="209">
        <f>_xlfn.T.INV.2T(0.05,+B37)*-B36+B35</f>
        <v>4.6637709265988141</v>
      </c>
      <c r="C39" s="209">
        <f t="shared" ref="C39:AH39" si="7">_xlfn.T.INV.2T(0.05,+C37)*-C36+C35</f>
        <v>4.2363793620925119</v>
      </c>
      <c r="D39" s="209">
        <f t="shared" si="7"/>
        <v>3.7988235773775361</v>
      </c>
      <c r="E39" s="209">
        <f t="shared" si="7"/>
        <v>3.3594864257111547</v>
      </c>
      <c r="F39" s="209">
        <f t="shared" si="7"/>
        <v>2.9208813129760678</v>
      </c>
      <c r="G39" s="209">
        <f t="shared" si="7"/>
        <v>2.486590202515635</v>
      </c>
      <c r="H39" s="209">
        <f t="shared" si="7"/>
        <v>2.0620149607307345</v>
      </c>
      <c r="I39" s="209">
        <f t="shared" si="7"/>
        <v>1.6525831934115325</v>
      </c>
      <c r="J39" s="209">
        <f t="shared" si="7"/>
        <v>1.2502595001049173</v>
      </c>
      <c r="K39" s="209">
        <f t="shared" si="7"/>
        <v>0.86085032681810547</v>
      </c>
      <c r="L39" s="209">
        <f t="shared" si="7"/>
        <v>0.4719345974680329</v>
      </c>
      <c r="M39" s="209">
        <f t="shared" si="7"/>
        <v>9.6983236582533938E-2</v>
      </c>
      <c r="N39" s="101">
        <f t="shared" si="7"/>
        <v>-0.28071276994316097</v>
      </c>
      <c r="O39" s="209">
        <f t="shared" si="7"/>
        <v>-0.65998715363575133</v>
      </c>
      <c r="P39" s="209">
        <f t="shared" si="7"/>
        <v>-1.0413551094288613</v>
      </c>
      <c r="Q39" s="209">
        <f t="shared" si="7"/>
        <v>-1.4362473691253164</v>
      </c>
      <c r="R39" s="209">
        <f t="shared" si="7"/>
        <v>-1.8406741689331594</v>
      </c>
      <c r="S39" s="209">
        <f t="shared" si="7"/>
        <v>-2.2498597692179825</v>
      </c>
      <c r="T39" s="209">
        <f t="shared" si="7"/>
        <v>-2.6702257684018975</v>
      </c>
      <c r="U39" s="209">
        <f t="shared" si="7"/>
        <v>-3.1059673124127611</v>
      </c>
      <c r="V39" s="209">
        <f t="shared" si="7"/>
        <v>-3.5703902983469549</v>
      </c>
      <c r="W39" s="209">
        <f t="shared" si="7"/>
        <v>-4.0522598390653002</v>
      </c>
      <c r="X39" s="209">
        <f t="shared" si="7"/>
        <v>-4.5486294398897753</v>
      </c>
      <c r="Y39" s="209">
        <f t="shared" si="7"/>
        <v>-5.0494594880787051</v>
      </c>
      <c r="Z39" s="209">
        <f t="shared" si="7"/>
        <v>-5.5629415387464078</v>
      </c>
      <c r="AA39" s="209">
        <f t="shared" si="7"/>
        <v>-6.0834979318025653</v>
      </c>
      <c r="AB39" s="209">
        <f t="shared" si="7"/>
        <v>-6.6154211936103504</v>
      </c>
      <c r="AC39" s="209">
        <f t="shared" si="7"/>
        <v>-7.1585087109058092</v>
      </c>
      <c r="AD39" s="209">
        <f t="shared" si="7"/>
        <v>-7.723573397171581</v>
      </c>
      <c r="AE39" s="209">
        <f t="shared" si="7"/>
        <v>-8.3023174401095936</v>
      </c>
      <c r="AF39" s="209">
        <f t="shared" si="7"/>
        <v>-8.8953209698174227</v>
      </c>
      <c r="AG39" s="209">
        <f t="shared" si="7"/>
        <v>-9.5011767509444951</v>
      </c>
      <c r="AH39" s="209">
        <f t="shared" si="7"/>
        <v>-10.119370210268155</v>
      </c>
    </row>
    <row r="40" spans="1:34" ht="21" x14ac:dyDescent="0.35">
      <c r="A40" s="175" t="s">
        <v>66</v>
      </c>
      <c r="B40" s="176" t="s">
        <v>20</v>
      </c>
      <c r="C40" s="176" t="s">
        <v>21</v>
      </c>
      <c r="D40" s="177" t="s">
        <v>22</v>
      </c>
      <c r="E40" s="176" t="s">
        <v>23</v>
      </c>
      <c r="F40" s="176" t="s">
        <v>24</v>
      </c>
      <c r="G40" s="176" t="s">
        <v>25</v>
      </c>
      <c r="H40" s="176" t="s">
        <v>26</v>
      </c>
      <c r="I40" s="176" t="s">
        <v>27</v>
      </c>
      <c r="J40" s="176" t="s">
        <v>28</v>
      </c>
      <c r="K40" s="176" t="s">
        <v>29</v>
      </c>
      <c r="L40" s="176" t="s">
        <v>30</v>
      </c>
      <c r="M40" s="176" t="s">
        <v>31</v>
      </c>
      <c r="N40" s="176" t="s">
        <v>32</v>
      </c>
      <c r="O40" s="176" t="s">
        <v>33</v>
      </c>
      <c r="P40" s="176" t="s">
        <v>34</v>
      </c>
      <c r="Q40" s="176" t="s">
        <v>35</v>
      </c>
      <c r="R40" s="176" t="s">
        <v>36</v>
      </c>
      <c r="S40" s="176" t="s">
        <v>37</v>
      </c>
      <c r="T40" s="176" t="s">
        <v>38</v>
      </c>
      <c r="U40" s="176" t="s">
        <v>39</v>
      </c>
      <c r="V40" s="176" t="s">
        <v>40</v>
      </c>
      <c r="W40" s="176" t="s">
        <v>41</v>
      </c>
      <c r="X40" s="176" t="s">
        <v>42</v>
      </c>
      <c r="Y40" s="176" t="s">
        <v>43</v>
      </c>
      <c r="Z40" s="176" t="s">
        <v>44</v>
      </c>
      <c r="AA40" s="176" t="s">
        <v>45</v>
      </c>
      <c r="AB40" s="176" t="s">
        <v>46</v>
      </c>
      <c r="AC40" s="176" t="s">
        <v>47</v>
      </c>
      <c r="AD40" s="176" t="s">
        <v>48</v>
      </c>
      <c r="AE40" s="176" t="s">
        <v>49</v>
      </c>
      <c r="AF40" s="176" t="s">
        <v>50</v>
      </c>
      <c r="AG40" s="176" t="s">
        <v>51</v>
      </c>
      <c r="AH40" s="176" t="s">
        <v>52</v>
      </c>
    </row>
    <row r="41" spans="1:34" ht="15.75" x14ac:dyDescent="0.25">
      <c r="A41" s="205" t="s">
        <v>53</v>
      </c>
      <c r="B41" s="206">
        <f>INDEX(LINEST(kwh!$C$5:$C$185,'HDD--Daily'!B$70:B$250,TRUE,TRUE),3,1)</f>
        <v>0.54098499122148036</v>
      </c>
      <c r="C41" s="206">
        <f>INDEX(LINEST(kwh!$C$5:$C$185,'HDD--Daily'!C$70:C$250,TRUE,TRUE),3,1)</f>
        <v>0.56767777001339814</v>
      </c>
      <c r="D41" s="206">
        <f>INDEX(LINEST(kwh!$C$5:$C$185,'HDD--Daily'!D$70:D$250,TRUE,TRUE),3,1)</f>
        <v>0.59152630572848519</v>
      </c>
      <c r="E41" s="206">
        <f>INDEX(LINEST(kwh!$C$5:$C$185,'HDD--Daily'!E$70:E$250,TRUE,TRUE),3,1)</f>
        <v>0.61261311284527198</v>
      </c>
      <c r="F41" s="206">
        <f>INDEX(LINEST(kwh!$C$5:$C$185,'HDD--Daily'!F$70:F$250,TRUE,TRUE),3,1)</f>
        <v>0.63208102761061502</v>
      </c>
      <c r="G41" s="206">
        <f>INDEX(LINEST(kwh!$C$5:$C$185,'HDD--Daily'!G$70:G$250,TRUE,TRUE),3,1)</f>
        <v>0.64922943166807945</v>
      </c>
      <c r="H41" s="206">
        <f>INDEX(LINEST(kwh!$C$5:$C$185,'HDD--Daily'!H$70:H$250,TRUE,TRUE),3,1)</f>
        <v>0.66371184401606853</v>
      </c>
      <c r="I41" s="206">
        <f>INDEX(LINEST(kwh!$C$5:$C$185,'HDD--Daily'!I$70:I$250,TRUE,TRUE),3,1)</f>
        <v>0.67536490977635655</v>
      </c>
      <c r="J41" s="206">
        <f>INDEX(LINEST(kwh!$C$5:$C$185,'HDD--Daily'!J$70:J$250,TRUE,TRUE),3,1)</f>
        <v>0.68433297473643351</v>
      </c>
      <c r="K41" s="206">
        <f>INDEX(LINEST(kwh!$C$5:$C$185,'HDD--Daily'!K$70:K$250,TRUE,TRUE),3,1)</f>
        <v>0.69143283988436188</v>
      </c>
      <c r="L41" s="206">
        <f>INDEX(LINEST(kwh!$C$5:$C$185,'HDD--Daily'!L$70:L$250,TRUE,TRUE),3,1)</f>
        <v>0.69681311574362692</v>
      </c>
      <c r="M41" s="207">
        <f>INDEX(LINEST(kwh!$C$5:$C$185,'HDD--Daily'!M$70:M$250,TRUE,TRUE),3,1)</f>
        <v>0.70067566304649764</v>
      </c>
      <c r="N41" s="207">
        <f>INDEX(LINEST(kwh!$C$5:$C$185,'HDD--Daily'!N$70:N$250,TRUE,TRUE),3,1)</f>
        <v>0.70308683221031065</v>
      </c>
      <c r="O41" s="215">
        <f>INDEX(LINEST(kwh!$C$5:$C$185,'HDD--Daily'!O$70:O$250,TRUE,TRUE),3,1)</f>
        <v>0.70444799005955849</v>
      </c>
      <c r="P41" s="214">
        <f>INDEX(LINEST(kwh!$C$5:$C$185,'HDD--Daily'!P$70:P$250,TRUE,TRUE),3,1)</f>
        <v>0.70435463652748864</v>
      </c>
      <c r="Q41" s="210">
        <f>INDEX(LINEST(kwh!$C$5:$C$185,'HDD--Daily'!Q$70:Q$250,TRUE,TRUE),3,1)</f>
        <v>0.70365268222103772</v>
      </c>
      <c r="R41" s="207">
        <f>INDEX(LINEST(kwh!$C$5:$C$185,'HDD--Daily'!R$70:R$250,TRUE,TRUE),3,1)</f>
        <v>0.70242117672902749</v>
      </c>
      <c r="S41" s="207">
        <f>INDEX(LINEST(kwh!$C$5:$C$185,'HDD--Daily'!S$70:S$250,TRUE,TRUE),3,1)</f>
        <v>0.7007518723705749</v>
      </c>
      <c r="T41" s="207">
        <f>INDEX(LINEST(kwh!$C$5:$C$185,'HDD--Daily'!T$70:T$250,TRUE,TRUE),3,1)</f>
        <v>0.69864378285985762</v>
      </c>
      <c r="U41" s="207">
        <f>INDEX(LINEST(kwh!$C$5:$C$185,'HDD--Daily'!U$70:U$250,TRUE,TRUE),3,1)</f>
        <v>0.69647260188344051</v>
      </c>
      <c r="V41" s="206">
        <f>INDEX(LINEST(kwh!$C$5:$C$185,'HDD--Daily'!V$70:V$250,TRUE,TRUE),3,1)</f>
        <v>0.69425331243217503</v>
      </c>
      <c r="W41" s="206">
        <f>INDEX(LINEST(kwh!$C$5:$C$185,'HDD--Daily'!W$70:W$250,TRUE,TRUE),3,1)</f>
        <v>0.69206061208269765</v>
      </c>
      <c r="X41" s="206">
        <f>INDEX(LINEST(kwh!$C$5:$C$185,'HDD--Daily'!X$70:X$250,TRUE,TRUE),3,1)</f>
        <v>0.68980874602750863</v>
      </c>
      <c r="Y41" s="206">
        <f>INDEX(LINEST(kwh!$C$5:$C$185,'HDD--Daily'!Y$70:Y$250,TRUE,TRUE),3,1)</f>
        <v>0.68738847780351842</v>
      </c>
      <c r="Z41" s="206">
        <f>INDEX(LINEST(kwh!$C$5:$C$185,'HDD--Daily'!Z$70:Z$250,TRUE,TRUE),3,1)</f>
        <v>0.68500790202781314</v>
      </c>
      <c r="AA41" s="206">
        <f>INDEX(LINEST(kwh!$C$5:$C$185,'HDD--Daily'!AA$70:AA$250,TRUE,TRUE),3,1)</f>
        <v>0.68275801704978922</v>
      </c>
      <c r="AB41" s="206">
        <f>INDEX(LINEST(kwh!$C$5:$C$185,'HDD--Daily'!AB$70:AB$250,TRUE,TRUE),3,1)</f>
        <v>0.68053439553585837</v>
      </c>
      <c r="AC41" s="206">
        <f>INDEX(LINEST(kwh!$C$5:$C$185,'HDD--Daily'!AC$70:AC$250,TRUE,TRUE),3,1)</f>
        <v>0.67856220957243962</v>
      </c>
      <c r="AD41" s="206">
        <f>INDEX(LINEST(kwh!$C$5:$C$185,'HDD--Daily'!AD$70:AD$250,TRUE,TRUE),3,1)</f>
        <v>0.6767742247458256</v>
      </c>
      <c r="AE41" s="206">
        <f>INDEX(LINEST(kwh!$C$5:$C$185,'HDD--Daily'!AE$70:AE$250,TRUE,TRUE),3,1)</f>
        <v>0.67526390875604569</v>
      </c>
      <c r="AF41" s="206">
        <f>INDEX(LINEST(kwh!$C$5:$C$185,'HDD--Daily'!AF$70:AF$250,TRUE,TRUE),3,1)</f>
        <v>0.67390522995945812</v>
      </c>
      <c r="AG41" s="206">
        <f>INDEX(LINEST(kwh!$C$5:$C$185,'HDD--Daily'!AG$70:AG$250,TRUE,TRUE),3,1)</f>
        <v>0.6727324272500842</v>
      </c>
      <c r="AH41" s="206">
        <f>INDEX(LINEST(kwh!$C$5:$C$185,'HDD--Daily'!AH$70:AH$250,TRUE,TRUE),3,1)</f>
        <v>0.67176636571466009</v>
      </c>
    </row>
    <row r="42" spans="1:34" ht="15.75" x14ac:dyDescent="0.25">
      <c r="A42" s="205" t="s">
        <v>54</v>
      </c>
      <c r="B42" s="206">
        <f>INDEX(LINEST(kwh!$C$5:$C$185,'HDD--Daily'!B$70:B$250,TRUE,TRUE),1,1)</f>
        <v>0.70107440250964359</v>
      </c>
      <c r="C42" s="206">
        <f>INDEX(LINEST(kwh!$C$5:$C$185,'HDD--Daily'!C$70:C$250,TRUE,TRUE),1,1)</f>
        <v>0.67966941033766481</v>
      </c>
      <c r="D42" s="206">
        <f>INDEX(LINEST(kwh!$C$5:$C$185,'HDD--Daily'!D$70:D$250,TRUE,TRUE),1,1)</f>
        <v>0.657774448384711</v>
      </c>
      <c r="E42" s="206">
        <f>INDEX(LINEST(kwh!$C$5:$C$185,'HDD--Daily'!E$70:E$250,TRUE,TRUE),1,1)</f>
        <v>0.63589473365336879</v>
      </c>
      <c r="F42" s="206">
        <f>INDEX(LINEST(kwh!$C$5:$C$185,'HDD--Daily'!F$70:F$250,TRUE,TRUE),1,1)</f>
        <v>0.61471299080999053</v>
      </c>
      <c r="G42" s="206">
        <f>INDEX(LINEST(kwh!$C$5:$C$185,'HDD--Daily'!G$70:G$250,TRUE,TRUE),1,1)</f>
        <v>0.59429024934588559</v>
      </c>
      <c r="H42" s="206">
        <f>INDEX(LINEST(kwh!$C$5:$C$185,'HDD--Daily'!H$70:H$250,TRUE,TRUE),1,1)</f>
        <v>0.57446129698524462</v>
      </c>
      <c r="I42" s="206">
        <f>INDEX(LINEST(kwh!$C$5:$C$185,'HDD--Daily'!I$70:I$250,TRUE,TRUE),1,1)</f>
        <v>0.5549897424597684</v>
      </c>
      <c r="J42" s="206">
        <f>INDEX(LINEST(kwh!$C$5:$C$185,'HDD--Daily'!J$70:J$250,TRUE,TRUE),1,1)</f>
        <v>0.53635800973752523</v>
      </c>
      <c r="K42" s="206">
        <f>INDEX(LINEST(kwh!$C$5:$C$185,'HDD--Daily'!K$70:K$250,TRUE,TRUE),1,1)</f>
        <v>0.51852146985082703</v>
      </c>
      <c r="L42" s="206">
        <f>INDEX(LINEST(kwh!$C$5:$C$185,'HDD--Daily'!L$70:L$250,TRUE,TRUE),1,1)</f>
        <v>0.50182121001417879</v>
      </c>
      <c r="M42" s="206">
        <f>INDEX(LINEST(kwh!$C$5:$C$185,'HDD--Daily'!M$70:M$250,TRUE,TRUE),1,1)</f>
        <v>0.48591411373458021</v>
      </c>
      <c r="N42" s="206">
        <f>INDEX(LINEST(kwh!$C$5:$C$185,'HDD--Daily'!N$70:N$250,TRUE,TRUE),1,1)</f>
        <v>0.47107319011350146</v>
      </c>
      <c r="O42" s="101">
        <f>INDEX(LINEST(kwh!$C$5:$C$185,'HDD--Daily'!O$70:O$250,TRUE,TRUE),1,1)</f>
        <v>0.45734668521977734</v>
      </c>
      <c r="P42" s="206">
        <f>INDEX(LINEST(kwh!$C$5:$C$185,'HDD--Daily'!P$70:P$250,TRUE,TRUE),1,1)</f>
        <v>0.44451109770026626</v>
      </c>
      <c r="Q42" s="206">
        <f>INDEX(LINEST(kwh!$C$5:$C$185,'HDD--Daily'!Q$70:Q$250,TRUE,TRUE),1,1)</f>
        <v>0.43298436177420324</v>
      </c>
      <c r="R42" s="206">
        <f>INDEX(LINEST(kwh!$C$5:$C$185,'HDD--Daily'!R$70:R$250,TRUE,TRUE),1,1)</f>
        <v>0.4225382773228844</v>
      </c>
      <c r="S42" s="206">
        <f>INDEX(LINEST(kwh!$C$5:$C$185,'HDD--Daily'!S$70:S$250,TRUE,TRUE),1,1)</f>
        <v>0.41299526471270753</v>
      </c>
      <c r="T42" s="206">
        <f>INDEX(LINEST(kwh!$C$5:$C$185,'HDD--Daily'!T$70:T$250,TRUE,TRUE),1,1)</f>
        <v>0.40429663849427011</v>
      </c>
      <c r="U42" s="206">
        <f>INDEX(LINEST(kwh!$C$5:$C$185,'HDD--Daily'!U$70:U$250,TRUE,TRUE),1,1)</f>
        <v>0.39660189362520326</v>
      </c>
      <c r="V42" s="206">
        <f>INDEX(LINEST(kwh!$C$5:$C$185,'HDD--Daily'!V$70:V$250,TRUE,TRUE),1,1)</f>
        <v>0.39000429287591465</v>
      </c>
      <c r="W42" s="206">
        <f>INDEX(LINEST(kwh!$C$5:$C$185,'HDD--Daily'!W$70:W$250,TRUE,TRUE),1,1)</f>
        <v>0.38422051996504886</v>
      </c>
      <c r="X42" s="206">
        <f>INDEX(LINEST(kwh!$C$5:$C$185,'HDD--Daily'!X$70:X$250,TRUE,TRUE),1,1)</f>
        <v>0.37912174198749204</v>
      </c>
      <c r="Y42" s="206">
        <f>INDEX(LINEST(kwh!$C$5:$C$185,'HDD--Daily'!Y$70:Y$250,TRUE,TRUE),1,1)</f>
        <v>0.37439130170357204</v>
      </c>
      <c r="Z42" s="206">
        <f>INDEX(LINEST(kwh!$C$5:$C$185,'HDD--Daily'!Z$70:Z$250,TRUE,TRUE),1,1)</f>
        <v>0.37021237554783892</v>
      </c>
      <c r="AA42" s="206">
        <f>INDEX(LINEST(kwh!$C$5:$C$185,'HDD--Daily'!AA$70:AA$250,TRUE,TRUE),1,1)</f>
        <v>0.36643206822503976</v>
      </c>
      <c r="AB42" s="206">
        <f>INDEX(LINEST(kwh!$C$5:$C$185,'HDD--Daily'!AB$70:AB$250,TRUE,TRUE),1,1)</f>
        <v>0.3630841576654697</v>
      </c>
      <c r="AC42" s="206">
        <f>INDEX(LINEST(kwh!$C$5:$C$185,'HDD--Daily'!AC$70:AC$250,TRUE,TRUE),1,1)</f>
        <v>0.36016570760920863</v>
      </c>
      <c r="AD42" s="206">
        <f>INDEX(LINEST(kwh!$C$5:$C$185,'HDD--Daily'!AD$70:AD$250,TRUE,TRUE),1,1)</f>
        <v>0.35778197629879416</v>
      </c>
      <c r="AE42" s="206">
        <f>INDEX(LINEST(kwh!$C$5:$C$185,'HDD--Daily'!AE$70:AE$250,TRUE,TRUE),1,1)</f>
        <v>0.35580300294369921</v>
      </c>
      <c r="AF42" s="206">
        <f>INDEX(LINEST(kwh!$C$5:$C$185,'HDD--Daily'!AF$70:AF$250,TRUE,TRUE),1,1)</f>
        <v>0.35415019139866855</v>
      </c>
      <c r="AG42" s="206">
        <f>INDEX(LINEST(kwh!$C$5:$C$185,'HDD--Daily'!AG$70:AG$250,TRUE,TRUE),1,1)</f>
        <v>0.35281167179730011</v>
      </c>
      <c r="AH42" s="206">
        <f>INDEX(LINEST(kwh!$C$5:$C$185,'HDD--Daily'!AH$70:AH$250,TRUE,TRUE),1,1)</f>
        <v>0.35173463301932245</v>
      </c>
    </row>
    <row r="43" spans="1:34" ht="15.75" x14ac:dyDescent="0.25">
      <c r="A43" s="205" t="s">
        <v>55</v>
      </c>
      <c r="B43" s="206">
        <f>INDEX(LINEST(kwh!$C$5:$C$185,'HDD--Daily'!B$70:B$250,TRUE,TRUE),1,2)</f>
        <v>3.6447243259698117</v>
      </c>
      <c r="C43" s="206">
        <f>INDEX(LINEST(kwh!$C$5:$C$185,'HDD--Daily'!C$70:C$250,TRUE,TRUE),1,2)</f>
        <v>3.4001469124896642</v>
      </c>
      <c r="D43" s="206">
        <f>INDEX(LINEST(kwh!$C$5:$C$185,'HDD--Daily'!D$70:D$250,TRUE,TRUE),1,2)</f>
        <v>3.1510502190291874</v>
      </c>
      <c r="E43" s="206">
        <f>INDEX(LINEST(kwh!$C$5:$C$185,'HDD--Daily'!E$70:E$250,TRUE,TRUE),1,2)</f>
        <v>2.9024105417978978</v>
      </c>
      <c r="F43" s="206">
        <f>INDEX(LINEST(kwh!$C$5:$C$185,'HDD--Daily'!F$70:F$250,TRUE,TRUE),1,2)</f>
        <v>2.6520479150935983</v>
      </c>
      <c r="G43" s="206">
        <f>INDEX(LINEST(kwh!$C$5:$C$185,'HDD--Daily'!G$70:G$250,TRUE,TRUE),1,2)</f>
        <v>2.4035750008395378</v>
      </c>
      <c r="H43" s="206">
        <f>INDEX(LINEST(kwh!$C$5:$C$185,'HDD--Daily'!H$70:H$250,TRUE,TRUE),1,2)</f>
        <v>2.1615767048419769</v>
      </c>
      <c r="I43" s="206">
        <f>INDEX(LINEST(kwh!$C$5:$C$185,'HDD--Daily'!I$70:I$250,TRUE,TRUE),1,2)</f>
        <v>1.9295203482584204</v>
      </c>
      <c r="J43" s="206">
        <f>INDEX(LINEST(kwh!$C$5:$C$185,'HDD--Daily'!J$70:J$250,TRUE,TRUE),1,2)</f>
        <v>1.7040111078266138</v>
      </c>
      <c r="K43" s="206">
        <f>INDEX(LINEST(kwh!$C$5:$C$185,'HDD--Daily'!K$70:K$250,TRUE,TRUE),1,2)</f>
        <v>1.4870085839142009</v>
      </c>
      <c r="L43" s="206">
        <f>INDEX(LINEST(kwh!$C$5:$C$185,'HDD--Daily'!L$70:L$250,TRUE,TRUE),1,2)</f>
        <v>1.2723023209965421</v>
      </c>
      <c r="M43" s="206">
        <f>INDEX(LINEST(kwh!$C$5:$C$185,'HDD--Daily'!M$70:M$250,TRUE,TRUE),1,2)</f>
        <v>1.0666685222532584</v>
      </c>
      <c r="N43" s="206">
        <f>INDEX(LINEST(kwh!$C$5:$C$185,'HDD--Daily'!N$70:N$250,TRUE,TRUE),1,2)</f>
        <v>0.86190659402965508</v>
      </c>
      <c r="O43" s="101">
        <f>INDEX(LINEST(kwh!$C$5:$C$185,'HDD--Daily'!O$70:O$250,TRUE,TRUE),1,2)</f>
        <v>0.6575795037607941</v>
      </c>
      <c r="P43" s="206">
        <f>INDEX(LINEST(kwh!$C$5:$C$185,'HDD--Daily'!P$70:P$250,TRUE,TRUE),1,2)</f>
        <v>0.45506043708789701</v>
      </c>
      <c r="Q43" s="206">
        <f>INDEX(LINEST(kwh!$C$5:$C$185,'HDD--Daily'!Q$70:Q$250,TRUE,TRUE),1,2)</f>
        <v>0.24657511068731353</v>
      </c>
      <c r="R43" s="206">
        <f>INDEX(LINEST(kwh!$C$5:$C$185,'HDD--Daily'!R$70:R$250,TRUE,TRUE),1,2)</f>
        <v>3.3915431304555099E-2</v>
      </c>
      <c r="S43" s="206">
        <f>INDEX(LINEST(kwh!$C$5:$C$185,'HDD--Daily'!S$70:S$250,TRUE,TRUE),1,2)</f>
        <v>-0.18090493861351487</v>
      </c>
      <c r="T43" s="206">
        <f>INDEX(LINEST(kwh!$C$5:$C$185,'HDD--Daily'!T$70:T$250,TRUE,TRUE),1,2)</f>
        <v>-0.39972458146289824</v>
      </c>
      <c r="U43" s="206">
        <f>INDEX(LINEST(kwh!$C$5:$C$185,'HDD--Daily'!U$70:U$250,TRUE,TRUE),1,2)</f>
        <v>-0.6269501009652334</v>
      </c>
      <c r="V43" s="206">
        <f>INDEX(LINEST(kwh!$C$5:$C$185,'HDD--Daily'!V$70:V$250,TRUE,TRUE),1,2)</f>
        <v>-0.86798929798990976</v>
      </c>
      <c r="W43" s="206">
        <f>INDEX(LINEST(kwh!$C$5:$C$185,'HDD--Daily'!W$70:W$250,TRUE,TRUE),1,2)</f>
        <v>-1.1174990824363453</v>
      </c>
      <c r="X43" s="206">
        <f>INDEX(LINEST(kwh!$C$5:$C$185,'HDD--Daily'!X$70:X$250,TRUE,TRUE),1,2)</f>
        <v>-1.3740262553498717</v>
      </c>
      <c r="Y43" s="206">
        <f>INDEX(LINEST(kwh!$C$5:$C$185,'HDD--Daily'!Y$70:Y$250,TRUE,TRUE),1,2)</f>
        <v>-1.6317144189064479</v>
      </c>
      <c r="Z43" s="206">
        <f>INDEX(LINEST(kwh!$C$5:$C$185,'HDD--Daily'!Z$70:Z$250,TRUE,TRUE),1,2)</f>
        <v>-1.8954814928841373</v>
      </c>
      <c r="AA43" s="206">
        <f>INDEX(LINEST(kwh!$C$5:$C$185,'HDD--Daily'!AA$70:AA$250,TRUE,TRUE),1,2)</f>
        <v>-2.1625673786486903</v>
      </c>
      <c r="AB43" s="206">
        <f>INDEX(LINEST(kwh!$C$5:$C$185,'HDD--Daily'!AB$70:AB$250,TRUE,TRUE),1,2)</f>
        <v>-2.4352193811441403</v>
      </c>
      <c r="AC43" s="206">
        <f>INDEX(LINEST(kwh!$C$5:$C$185,'HDD--Daily'!AC$70:AC$250,TRUE,TRUE),1,2)</f>
        <v>-2.7138353871971201</v>
      </c>
      <c r="AD43" s="206">
        <f>INDEX(LINEST(kwh!$C$5:$C$185,'HDD--Daily'!AD$70:AD$250,TRUE,TRUE),1,2)</f>
        <v>-3.0035362296498551</v>
      </c>
      <c r="AE43" s="206">
        <f>INDEX(LINEST(kwh!$C$5:$C$185,'HDD--Daily'!AE$70:AE$250,TRUE,TRUE),1,2)</f>
        <v>-3.3006506207865396</v>
      </c>
      <c r="AF43" s="206">
        <f>INDEX(LINEST(kwh!$C$5:$C$185,'HDD--Daily'!AF$70:AF$250,TRUE,TRUE),1,2)</f>
        <v>-3.6047955030501679</v>
      </c>
      <c r="AG43" s="206">
        <f>INDEX(LINEST(kwh!$C$5:$C$185,'HDD--Daily'!AG$70:AG$250,TRUE,TRUE),1,2)</f>
        <v>-3.9157886946934752</v>
      </c>
      <c r="AH43" s="206">
        <f>INDEX(LINEST(kwh!$C$5:$C$185,'HDD--Daily'!AH$70:AH$250,TRUE,TRUE),1,2)</f>
        <v>-4.2331060618403207</v>
      </c>
    </row>
    <row r="44" spans="1:34" ht="15.75" x14ac:dyDescent="0.25">
      <c r="A44" s="205" t="s">
        <v>56</v>
      </c>
      <c r="B44" s="206">
        <f>INDEX(LINEST(kwh!$C$5:$C$185,'HDD--Daily'!B$70:B$250,TRUE,TRUE),2,2)</f>
        <v>0.28300368170429452</v>
      </c>
      <c r="C44" s="206">
        <f>INDEX(LINEST(kwh!$C$5:$C$185,'HDD--Daily'!C$70:C$250,TRUE,TRUE),2,2)</f>
        <v>0.2818050713183351</v>
      </c>
      <c r="D44" s="206">
        <f>INDEX(LINEST(kwh!$C$5:$C$185,'HDD--Daily'!D$70:D$250,TRUE,TRUE),2,2)</f>
        <v>0.28135911840337696</v>
      </c>
      <c r="E44" s="206">
        <f>INDEX(LINEST(kwh!$C$5:$C$185,'HDD--Daily'!E$70:E$250,TRUE,TRUE),2,2)</f>
        <v>0.28154363482720818</v>
      </c>
      <c r="F44" s="206">
        <f>INDEX(LINEST(kwh!$C$5:$C$185,'HDD--Daily'!F$70:F$250,TRUE,TRUE),2,2)</f>
        <v>0.28200932163756731</v>
      </c>
      <c r="G44" s="206">
        <f>INDEX(LINEST(kwh!$C$5:$C$185,'HDD--Daily'!G$70:G$250,TRUE,TRUE),2,2)</f>
        <v>0.28302486287454232</v>
      </c>
      <c r="H44" s="206">
        <f>INDEX(LINEST(kwh!$C$5:$C$185,'HDD--Daily'!H$70:H$250,TRUE,TRUE),2,2)</f>
        <v>0.28471509856858435</v>
      </c>
      <c r="I44" s="206">
        <f>INDEX(LINEST(kwh!$C$5:$C$185,'HDD--Daily'!I$70:I$250,TRUE,TRUE),2,2)</f>
        <v>0.28719077196290671</v>
      </c>
      <c r="J44" s="206">
        <f>INDEX(LINEST(kwh!$C$5:$C$185,'HDD--Daily'!J$70:J$250,TRUE,TRUE),2,2)</f>
        <v>0.29066495122239183</v>
      </c>
      <c r="K44" s="206">
        <f>INDEX(LINEST(kwh!$C$5:$C$185,'HDD--Daily'!K$70:K$250,TRUE,TRUE),2,2)</f>
        <v>0.29472968448578707</v>
      </c>
      <c r="L44" s="206">
        <f>INDEX(LINEST(kwh!$C$5:$C$185,'HDD--Daily'!L$70:L$250,TRUE,TRUE),2,2)</f>
        <v>0.29963237632258027</v>
      </c>
      <c r="M44" s="206">
        <f>INDEX(LINEST(kwh!$C$5:$C$185,'HDD--Daily'!M$70:M$250,TRUE,TRUE),2,2)</f>
        <v>0.30507804412476802</v>
      </c>
      <c r="N44" s="206">
        <f>INDEX(LINEST(kwh!$C$5:$C$185,'HDD--Daily'!N$70:N$250,TRUE,TRUE),2,2)</f>
        <v>0.31141863013402049</v>
      </c>
      <c r="O44" s="101">
        <f>INDEX(LINEST(kwh!$C$5:$C$185,'HDD--Daily'!O$70:O$250,TRUE,TRUE),2,2)</f>
        <v>0.31847633977547046</v>
      </c>
      <c r="P44" s="206">
        <f>INDEX(LINEST(kwh!$C$5:$C$185,'HDD--Daily'!P$70:P$250,TRUE,TRUE),2,2)</f>
        <v>0.32654049138764868</v>
      </c>
      <c r="Q44" s="206">
        <f>INDEX(LINEST(kwh!$C$5:$C$185,'HDD--Daily'!Q$70:Q$250,TRUE,TRUE),2,2)</f>
        <v>0.33538918210992713</v>
      </c>
      <c r="R44" s="206">
        <f>INDEX(LINEST(kwh!$C$5:$C$185,'HDD--Daily'!R$70:R$250,TRUE,TRUE),2,2)</f>
        <v>0.34493232940447732</v>
      </c>
      <c r="S44" s="206">
        <f>INDEX(LINEST(kwh!$C$5:$C$185,'HDD--Daily'!S$70:S$250,TRUE,TRUE),2,2)</f>
        <v>0.35505169662832137</v>
      </c>
      <c r="T44" s="206">
        <f>INDEX(LINEST(kwh!$C$5:$C$185,'HDD--Daily'!T$70:T$250,TRUE,TRUE),2,2)</f>
        <v>0.36585359093580033</v>
      </c>
      <c r="U44" s="206">
        <f>INDEX(LINEST(kwh!$C$5:$C$185,'HDD--Daily'!U$70:U$250,TRUE,TRUE),2,2)</f>
        <v>0.37724987535109711</v>
      </c>
      <c r="V44" s="206">
        <f>INDEX(LINEST(kwh!$C$5:$C$185,'HDD--Daily'!V$70:V$250,TRUE,TRUE),2,2)</f>
        <v>0.3894767857970669</v>
      </c>
      <c r="W44" s="206">
        <f>INDEX(LINEST(kwh!$C$5:$C$185,'HDD--Daily'!W$70:W$250,TRUE,TRUE),2,2)</f>
        <v>0.40225732007690795</v>
      </c>
      <c r="X44" s="206">
        <f>INDEX(LINEST(kwh!$C$5:$C$185,'HDD--Daily'!X$70:X$250,TRUE,TRUE),2,2)</f>
        <v>0.41561151613964287</v>
      </c>
      <c r="Y44" s="206">
        <f>INDEX(LINEST(kwh!$C$5:$C$185,'HDD--Daily'!Y$70:Y$250,TRUE,TRUE),2,2)</f>
        <v>0.42938917412093147</v>
      </c>
      <c r="Z44" s="206">
        <f>INDEX(LINEST(kwh!$C$5:$C$185,'HDD--Daily'!Z$70:Z$250,TRUE,TRUE),2,2)</f>
        <v>0.44362519001212669</v>
      </c>
      <c r="AA44" s="206">
        <f>INDEX(LINEST(kwh!$C$5:$C$185,'HDD--Daily'!AA$70:AA$250,TRUE,TRUE),2,2)</f>
        <v>0.45810271628723559</v>
      </c>
      <c r="AB44" s="206">
        <f>INDEX(LINEST(kwh!$C$5:$C$185,'HDD--Daily'!AB$70:AB$250,TRUE,TRUE),2,2)</f>
        <v>0.47302244167368068</v>
      </c>
      <c r="AC44" s="206">
        <f>INDEX(LINEST(kwh!$C$5:$C$185,'HDD--Daily'!AC$70:AC$250,TRUE,TRUE),2,2)</f>
        <v>0.48816532236924387</v>
      </c>
      <c r="AD44" s="206">
        <f>INDEX(LINEST(kwh!$C$5:$C$185,'HDD--Daily'!AD$70:AD$250,TRUE,TRUE),2,2)</f>
        <v>0.50382804512099078</v>
      </c>
      <c r="AE44" s="206">
        <f>INDEX(LINEST(kwh!$C$5:$C$185,'HDD--Daily'!AE$70:AE$250,TRUE,TRUE),2,2)</f>
        <v>0.51971958940162832</v>
      </c>
      <c r="AF44" s="206">
        <f>INDEX(LINEST(kwh!$C$5:$C$185,'HDD--Daily'!AF$70:AF$250,TRUE,TRUE),2,2)</f>
        <v>0.53594329417507192</v>
      </c>
      <c r="AG44" s="206">
        <f>INDEX(LINEST(kwh!$C$5:$C$185,'HDD--Daily'!AG$70:AG$250,TRUE,TRUE),2,2)</f>
        <v>0.55243573462400042</v>
      </c>
      <c r="AH44" s="206">
        <f>INDEX(LINEST(kwh!$C$5:$C$185,'HDD--Daily'!AH$70:AH$250,TRUE,TRUE),2,2)</f>
        <v>0.56912705681955333</v>
      </c>
    </row>
    <row r="45" spans="1:34" ht="15.75" x14ac:dyDescent="0.25">
      <c r="A45" s="205" t="s">
        <v>57</v>
      </c>
      <c r="B45" s="208">
        <f>INDEX(LINEST(kwh!$C$5:$C$185,'HDD--Daily'!B$70:B$250,TRUE,TRUE),4,2)</f>
        <v>179</v>
      </c>
      <c r="C45" s="208">
        <f>INDEX(LINEST(kwh!$C$5:$C$185,'HDD--Daily'!C$70:C$250,TRUE,TRUE),4,2)</f>
        <v>179</v>
      </c>
      <c r="D45" s="208">
        <f>INDEX(LINEST(kwh!$C$5:$C$185,'HDD--Daily'!D$70:D$250,TRUE,TRUE),4,2)</f>
        <v>179</v>
      </c>
      <c r="E45" s="208">
        <f>INDEX(LINEST(kwh!$C$5:$C$185,'HDD--Daily'!E$70:E$250,TRUE,TRUE),4,2)</f>
        <v>179</v>
      </c>
      <c r="F45" s="208">
        <f>INDEX(LINEST(kwh!$C$5:$C$185,'HDD--Daily'!F$70:F$250,TRUE,TRUE),4,2)</f>
        <v>179</v>
      </c>
      <c r="G45" s="208">
        <f>INDEX(LINEST(kwh!$C$5:$C$185,'HDD--Daily'!G$70:G$250,TRUE,TRUE),4,2)</f>
        <v>179</v>
      </c>
      <c r="H45" s="208">
        <f>INDEX(LINEST(kwh!$C$5:$C$185,'HDD--Daily'!H$70:H$250,TRUE,TRUE),4,2)</f>
        <v>179</v>
      </c>
      <c r="I45" s="208">
        <f>INDEX(LINEST(kwh!$C$5:$C$185,'HDD--Daily'!I$70:I$250,TRUE,TRUE),4,2)</f>
        <v>179</v>
      </c>
      <c r="J45" s="208">
        <f>INDEX(LINEST(kwh!$C$5:$C$185,'HDD--Daily'!J$70:J$250,TRUE,TRUE),4,2)</f>
        <v>179</v>
      </c>
      <c r="K45" s="208">
        <f>INDEX(LINEST(kwh!$C$5:$C$185,'HDD--Daily'!K$70:K$250,TRUE,TRUE),4,2)</f>
        <v>179</v>
      </c>
      <c r="L45" s="208">
        <f>INDEX(LINEST(kwh!$C$5:$C$185,'HDD--Daily'!L$70:L$250,TRUE,TRUE),4,2)</f>
        <v>179</v>
      </c>
      <c r="M45" s="208">
        <f>INDEX(LINEST(kwh!$C$5:$C$185,'HDD--Daily'!M$70:M$250,TRUE,TRUE),4,2)</f>
        <v>179</v>
      </c>
      <c r="N45" s="208">
        <f>INDEX(LINEST(kwh!$C$5:$C$185,'HDD--Daily'!N$70:N$250,TRUE,TRUE),4,2)</f>
        <v>179</v>
      </c>
      <c r="O45" s="180">
        <f>INDEX(LINEST(kwh!$C$5:$C$185,'HDD--Daily'!O$70:O$250,TRUE,TRUE),4,2)</f>
        <v>179</v>
      </c>
      <c r="P45" s="208">
        <f>INDEX(LINEST(kwh!$C$5:$C$185,'HDD--Daily'!P$70:P$250,TRUE,TRUE),4,2)</f>
        <v>179</v>
      </c>
      <c r="Q45" s="208">
        <f>INDEX(LINEST(kwh!$C$5:$C$185,'HDD--Daily'!Q$70:Q$250,TRUE,TRUE),4,2)</f>
        <v>179</v>
      </c>
      <c r="R45" s="208">
        <f>INDEX(LINEST(kwh!$C$5:$C$185,'HDD--Daily'!R$70:R$250,TRUE,TRUE),4,2)</f>
        <v>179</v>
      </c>
      <c r="S45" s="208">
        <f>INDEX(LINEST(kwh!$C$5:$C$185,'HDD--Daily'!S$70:S$250,TRUE,TRUE),4,2)</f>
        <v>179</v>
      </c>
      <c r="T45" s="208">
        <f>INDEX(LINEST(kwh!$C$5:$C$185,'HDD--Daily'!T$70:T$250,TRUE,TRUE),4,2)</f>
        <v>179</v>
      </c>
      <c r="U45" s="208">
        <f>INDEX(LINEST(kwh!$C$5:$C$185,'HDD--Daily'!U$70:U$250,TRUE,TRUE),4,2)</f>
        <v>179</v>
      </c>
      <c r="V45" s="208">
        <f>INDEX(LINEST(kwh!$C$5:$C$185,'HDD--Daily'!V$70:V$250,TRUE,TRUE),4,2)</f>
        <v>179</v>
      </c>
      <c r="W45" s="208">
        <f>INDEX(LINEST(kwh!$C$5:$C$185,'HDD--Daily'!W$70:W$250,TRUE,TRUE),4,2)</f>
        <v>179</v>
      </c>
      <c r="X45" s="208">
        <f>INDEX(LINEST(kwh!$C$5:$C$185,'HDD--Daily'!X$70:X$250,TRUE,TRUE),4,2)</f>
        <v>179</v>
      </c>
      <c r="Y45" s="208">
        <f>INDEX(LINEST(kwh!$C$5:$C$185,'HDD--Daily'!Y$70:Y$250,TRUE,TRUE),4,2)</f>
        <v>179</v>
      </c>
      <c r="Z45" s="208">
        <f>INDEX(LINEST(kwh!$C$5:$C$185,'HDD--Daily'!Z$70:Z$250,TRUE,TRUE),4,2)</f>
        <v>179</v>
      </c>
      <c r="AA45" s="208">
        <f>INDEX(LINEST(kwh!$C$5:$C$185,'HDD--Daily'!AA$70:AA$250,TRUE,TRUE),4,2)</f>
        <v>179</v>
      </c>
      <c r="AB45" s="208">
        <f>INDEX(LINEST(kwh!$C$5:$C$185,'HDD--Daily'!AB$70:AB$250,TRUE,TRUE),4,2)</f>
        <v>179</v>
      </c>
      <c r="AC45" s="208">
        <f>INDEX(LINEST(kwh!$C$5:$C$185,'HDD--Daily'!AC$70:AC$250,TRUE,TRUE),4,2)</f>
        <v>179</v>
      </c>
      <c r="AD45" s="208">
        <f>INDEX(LINEST(kwh!$C$5:$C$185,'HDD--Daily'!AD$70:AD$250,TRUE,TRUE),4,2)</f>
        <v>179</v>
      </c>
      <c r="AE45" s="208">
        <f>INDEX(LINEST(kwh!$C$5:$C$185,'HDD--Daily'!AE$70:AE$250,TRUE,TRUE),4,2)</f>
        <v>179</v>
      </c>
      <c r="AF45" s="208">
        <f>INDEX(LINEST(kwh!$C$5:$C$185,'HDD--Daily'!AF$70:AF$250,TRUE,TRUE),4,2)</f>
        <v>179</v>
      </c>
      <c r="AG45" s="208">
        <f>INDEX(LINEST(kwh!$C$5:$C$185,'HDD--Daily'!AG$70:AG$250,TRUE,TRUE),4,2)</f>
        <v>179</v>
      </c>
      <c r="AH45" s="208">
        <f>INDEX(LINEST(kwh!$C$5:$C$185,'HDD--Daily'!AH$70:AH$250,TRUE,TRUE),4,2)</f>
        <v>179</v>
      </c>
    </row>
    <row r="46" spans="1:34" ht="15.75" x14ac:dyDescent="0.25">
      <c r="A46" s="205" t="s">
        <v>58</v>
      </c>
      <c r="B46" s="211">
        <f>_xlfn.T.INV.2T(0.05,+B45)*B44+B43</f>
        <v>4.2031770288740375</v>
      </c>
      <c r="C46" s="211">
        <f t="shared" ref="C46:AH46" si="8">_xlfn.T.INV.2T(0.05,+C45)*C44+C43</f>
        <v>3.9562343910062179</v>
      </c>
      <c r="D46" s="211">
        <f t="shared" si="8"/>
        <v>3.7062576962354168</v>
      </c>
      <c r="E46" s="211">
        <f t="shared" si="8"/>
        <v>3.4579821262659065</v>
      </c>
      <c r="F46" s="211">
        <f t="shared" si="8"/>
        <v>3.208538441874957</v>
      </c>
      <c r="G46" s="211">
        <f t="shared" si="8"/>
        <v>2.9620695006621092</v>
      </c>
      <c r="H46" s="211">
        <f t="shared" si="8"/>
        <v>2.7234065559440745</v>
      </c>
      <c r="I46" s="211">
        <f t="shared" si="8"/>
        <v>2.4962354591219507</v>
      </c>
      <c r="J46" s="211">
        <f t="shared" si="8"/>
        <v>2.2775818355010258</v>
      </c>
      <c r="K46" s="211">
        <f t="shared" si="8"/>
        <v>2.0686002718243865</v>
      </c>
      <c r="L46" s="211">
        <f t="shared" si="8"/>
        <v>1.863568517348722</v>
      </c>
      <c r="M46" s="211">
        <f t="shared" si="8"/>
        <v>1.6686806844703912</v>
      </c>
      <c r="N46" s="211">
        <f t="shared" si="8"/>
        <v>1.476430669072585</v>
      </c>
      <c r="O46" s="183">
        <f t="shared" si="8"/>
        <v>1.2860305955896725</v>
      </c>
      <c r="P46" s="211">
        <f t="shared" si="8"/>
        <v>1.0994245631124082</v>
      </c>
      <c r="Q46" s="211">
        <f t="shared" si="8"/>
        <v>0.90840040619647933</v>
      </c>
      <c r="R46" s="211">
        <f t="shared" si="8"/>
        <v>0.71457227122600631</v>
      </c>
      <c r="S46" s="211">
        <f t="shared" si="8"/>
        <v>0.51972050363778499</v>
      </c>
      <c r="T46" s="211">
        <f t="shared" si="8"/>
        <v>0.32221629752113112</v>
      </c>
      <c r="U46" s="211">
        <f t="shared" si="8"/>
        <v>0.11747912798110394</v>
      </c>
      <c r="V46" s="211">
        <f t="shared" si="8"/>
        <v>-9.9432640221447155E-2</v>
      </c>
      <c r="W46" s="211">
        <f t="shared" si="8"/>
        <v>-0.32372252692607517</v>
      </c>
      <c r="X46" s="211">
        <f t="shared" si="8"/>
        <v>-0.55389779218442237</v>
      </c>
      <c r="Y46" s="211">
        <f t="shared" si="8"/>
        <v>-0.78439842838091245</v>
      </c>
      <c r="Z46" s="211">
        <f t="shared" si="8"/>
        <v>-1.0200734948442527</v>
      </c>
      <c r="AA46" s="211">
        <f t="shared" si="8"/>
        <v>-1.2585907993415506</v>
      </c>
      <c r="AB46" s="211">
        <f t="shared" si="8"/>
        <v>-1.5018016266605061</v>
      </c>
      <c r="AC46" s="211">
        <f t="shared" si="8"/>
        <v>-1.7505361039529181</v>
      </c>
      <c r="AD46" s="211">
        <f t="shared" si="8"/>
        <v>-2.0093296104908784</v>
      </c>
      <c r="AE46" s="211">
        <f t="shared" si="8"/>
        <v>-2.2750851309464482</v>
      </c>
      <c r="AF46" s="211">
        <f t="shared" si="8"/>
        <v>-2.5472156884236008</v>
      </c>
      <c r="AG46" s="211">
        <f t="shared" si="8"/>
        <v>-2.8256642577117308</v>
      </c>
      <c r="AH46" s="211">
        <f t="shared" si="8"/>
        <v>-3.1100445480720929</v>
      </c>
    </row>
    <row r="47" spans="1:34" ht="15.75" x14ac:dyDescent="0.25">
      <c r="A47" s="205" t="s">
        <v>59</v>
      </c>
      <c r="B47" s="211">
        <f>_xlfn.T.INV.2T(0.05,+B45)*-B44+B43</f>
        <v>3.0862716230655853</v>
      </c>
      <c r="C47" s="211">
        <f t="shared" ref="C47:AH47" si="9">_xlfn.T.INV.2T(0.05,+C45)*-C44+C43</f>
        <v>2.8440594339731105</v>
      </c>
      <c r="D47" s="211">
        <f t="shared" si="9"/>
        <v>2.5958427418229579</v>
      </c>
      <c r="E47" s="211">
        <f t="shared" si="9"/>
        <v>2.3468389573298891</v>
      </c>
      <c r="F47" s="211">
        <f t="shared" si="9"/>
        <v>2.0955573883122396</v>
      </c>
      <c r="G47" s="211">
        <f t="shared" si="9"/>
        <v>1.8450805010169664</v>
      </c>
      <c r="H47" s="211">
        <f t="shared" si="9"/>
        <v>1.5997468537398796</v>
      </c>
      <c r="I47" s="211">
        <f t="shared" si="9"/>
        <v>1.36280523739489</v>
      </c>
      <c r="J47" s="211">
        <f t="shared" si="9"/>
        <v>1.1304403801522018</v>
      </c>
      <c r="K47" s="211">
        <f t="shared" si="9"/>
        <v>0.90541689600401509</v>
      </c>
      <c r="L47" s="211">
        <f t="shared" si="9"/>
        <v>0.68103612464436203</v>
      </c>
      <c r="M47" s="211">
        <f t="shared" si="9"/>
        <v>0.46465636003612565</v>
      </c>
      <c r="N47" s="211">
        <f t="shared" si="9"/>
        <v>0.24738251898672525</v>
      </c>
      <c r="O47" s="183">
        <f t="shared" si="9"/>
        <v>2.9128411931915732E-2</v>
      </c>
      <c r="P47" s="211">
        <f t="shared" si="9"/>
        <v>-0.18930368893661409</v>
      </c>
      <c r="Q47" s="211">
        <f t="shared" si="9"/>
        <v>-0.41525018482185228</v>
      </c>
      <c r="R47" s="211">
        <f t="shared" si="9"/>
        <v>-0.64674140861689611</v>
      </c>
      <c r="S47" s="211">
        <f t="shared" si="9"/>
        <v>-0.88153038086481472</v>
      </c>
      <c r="T47" s="211">
        <f t="shared" si="9"/>
        <v>-1.1216654604469276</v>
      </c>
      <c r="U47" s="211">
        <f t="shared" si="9"/>
        <v>-1.3713793299115706</v>
      </c>
      <c r="V47" s="211">
        <f t="shared" si="9"/>
        <v>-1.6365459557583724</v>
      </c>
      <c r="W47" s="211">
        <f t="shared" si="9"/>
        <v>-1.9112756379466154</v>
      </c>
      <c r="X47" s="211">
        <f t="shared" si="9"/>
        <v>-2.1941547185153212</v>
      </c>
      <c r="Y47" s="211">
        <f t="shared" si="9"/>
        <v>-2.4790304094319833</v>
      </c>
      <c r="Z47" s="211">
        <f t="shared" si="9"/>
        <v>-2.7708894909240218</v>
      </c>
      <c r="AA47" s="211">
        <f t="shared" si="9"/>
        <v>-3.06654395795583</v>
      </c>
      <c r="AB47" s="211">
        <f t="shared" si="9"/>
        <v>-3.3686371356277744</v>
      </c>
      <c r="AC47" s="211">
        <f t="shared" si="9"/>
        <v>-3.6771346704413221</v>
      </c>
      <c r="AD47" s="211">
        <f t="shared" si="9"/>
        <v>-3.9977428488088318</v>
      </c>
      <c r="AE47" s="211">
        <f t="shared" si="9"/>
        <v>-4.326216110626631</v>
      </c>
      <c r="AF47" s="211">
        <f t="shared" si="9"/>
        <v>-4.6623753176767355</v>
      </c>
      <c r="AG47" s="211">
        <f t="shared" si="9"/>
        <v>-5.0059131316752197</v>
      </c>
      <c r="AH47" s="211">
        <f t="shared" si="9"/>
        <v>-5.3561675756085485</v>
      </c>
    </row>
    <row r="48" spans="1:34" ht="21" x14ac:dyDescent="0.35">
      <c r="A48" s="175" t="s">
        <v>67</v>
      </c>
      <c r="B48" s="176" t="s">
        <v>20</v>
      </c>
      <c r="C48" s="176" t="s">
        <v>21</v>
      </c>
      <c r="D48" s="176" t="s">
        <v>22</v>
      </c>
      <c r="E48" s="176" t="s">
        <v>23</v>
      </c>
      <c r="F48" s="176" t="s">
        <v>24</v>
      </c>
      <c r="G48" s="176" t="s">
        <v>25</v>
      </c>
      <c r="H48" s="176" t="s">
        <v>26</v>
      </c>
      <c r="I48" s="176" t="s">
        <v>27</v>
      </c>
      <c r="J48" s="176" t="s">
        <v>28</v>
      </c>
      <c r="K48" s="176" t="s">
        <v>29</v>
      </c>
      <c r="L48" s="176" t="s">
        <v>30</v>
      </c>
      <c r="M48" s="176" t="s">
        <v>31</v>
      </c>
      <c r="N48" s="176" t="s">
        <v>32</v>
      </c>
      <c r="O48" s="176" t="s">
        <v>33</v>
      </c>
      <c r="P48" s="176" t="s">
        <v>34</v>
      </c>
      <c r="Q48" s="176" t="s">
        <v>35</v>
      </c>
      <c r="R48" s="176" t="s">
        <v>36</v>
      </c>
      <c r="S48" s="176" t="s">
        <v>37</v>
      </c>
      <c r="T48" s="176" t="s">
        <v>38</v>
      </c>
      <c r="U48" s="176" t="s">
        <v>39</v>
      </c>
      <c r="V48" s="176" t="s">
        <v>40</v>
      </c>
      <c r="W48" s="176" t="s">
        <v>41</v>
      </c>
      <c r="X48" s="176" t="s">
        <v>42</v>
      </c>
      <c r="Y48" s="176" t="s">
        <v>43</v>
      </c>
      <c r="Z48" s="176" t="s">
        <v>44</v>
      </c>
      <c r="AA48" s="176" t="s">
        <v>45</v>
      </c>
      <c r="AB48" s="176" t="s">
        <v>46</v>
      </c>
      <c r="AC48" s="176" t="s">
        <v>47</v>
      </c>
      <c r="AD48" s="176" t="s">
        <v>48</v>
      </c>
      <c r="AE48" s="176" t="s">
        <v>49</v>
      </c>
      <c r="AF48" s="176" t="s">
        <v>50</v>
      </c>
      <c r="AG48" s="176" t="s">
        <v>51</v>
      </c>
      <c r="AH48" s="176" t="s">
        <v>52</v>
      </c>
    </row>
    <row r="49" spans="1:34" ht="15.75" x14ac:dyDescent="0.25">
      <c r="A49" s="205" t="s">
        <v>53</v>
      </c>
      <c r="B49" s="206">
        <f>INDEX(LINEST(kwh!$D$5:$D$185,'HDD--Daily'!B$70:B$250,TRUE,TRUE),3,1)</f>
        <v>0.67416835270137632</v>
      </c>
      <c r="C49" s="206">
        <f>INDEX(LINEST(kwh!$D$5:$D$185,'HDD--Daily'!C$70:C$250,TRUE,TRUE),3,1)</f>
        <v>0.70373595482225326</v>
      </c>
      <c r="D49" s="206">
        <f>INDEX(LINEST(kwh!$D$5:$D$185,'HDD--Daily'!D$70:D$250,TRUE,TRUE),3,1)</f>
        <v>0.72999854303254041</v>
      </c>
      <c r="E49" s="206">
        <f>INDEX(LINEST(kwh!$D$5:$D$185,'HDD--Daily'!E$70:E$250,TRUE,TRUE),3,1)</f>
        <v>0.75333242334936823</v>
      </c>
      <c r="F49" s="206">
        <f>INDEX(LINEST(kwh!$D$5:$D$185,'HDD--Daily'!F$70:F$250,TRUE,TRUE),3,1)</f>
        <v>0.77379807344753593</v>
      </c>
      <c r="G49" s="206">
        <f>INDEX(LINEST(kwh!$D$5:$D$185,'HDD--Daily'!G$70:G$250,TRUE,TRUE),3,1)</f>
        <v>0.79105920807763408</v>
      </c>
      <c r="H49" s="206">
        <f>INDEX(LINEST(kwh!$D$5:$D$185,'HDD--Daily'!H$70:H$250,TRUE,TRUE),3,1)</f>
        <v>0.80525379162453792</v>
      </c>
      <c r="I49" s="206">
        <f>INDEX(LINEST(kwh!$D$5:$D$185,'HDD--Daily'!I$70:I$250,TRUE,TRUE),3,1)</f>
        <v>0.81620666381354479</v>
      </c>
      <c r="J49" s="206">
        <f>INDEX(LINEST(kwh!$D$5:$D$185,'HDD--Daily'!J$70:J$250,TRUE,TRUE),3,1)</f>
        <v>0.82430110078632834</v>
      </c>
      <c r="K49" s="206">
        <f>INDEX(LINEST(kwh!$D$5:$D$185,'HDD--Daily'!K$70:K$250,TRUE,TRUE),3,1)</f>
        <v>0.83034967218502942</v>
      </c>
      <c r="L49" s="206">
        <f>INDEX(LINEST(kwh!$D$5:$D$185,'HDD--Daily'!L$70:L$250,TRUE,TRUE),3,1)</f>
        <v>0.83458607114812977</v>
      </c>
      <c r="M49" s="214">
        <f>INDEX(LINEST(kwh!$D$5:$D$185,'HDD--Daily'!M$70:M$250,TRUE,TRUE),3,1)</f>
        <v>0.83717697588917028</v>
      </c>
      <c r="N49" s="215">
        <f>INDEX(LINEST(kwh!$D$5:$D$185,'HDD--Daily'!N$70:N$250,TRUE,TRUE),3,1)</f>
        <v>0.83832908889482438</v>
      </c>
      <c r="O49" s="214">
        <f>INDEX(LINEST(kwh!$D$5:$D$185,'HDD--Daily'!O$70:O$250,TRUE,TRUE),3,1)</f>
        <v>0.83829116908918111</v>
      </c>
      <c r="P49" s="214">
        <f>INDEX(LINEST(kwh!$D$5:$D$185,'HDD--Daily'!P$70:P$250,TRUE,TRUE),3,1)</f>
        <v>0.83687511175354012</v>
      </c>
      <c r="Q49" s="206">
        <f>INDEX(LINEST(kwh!$D$5:$D$185,'HDD--Daily'!Q$70:Q$250,TRUE,TRUE),3,1)</f>
        <v>0.83484597065277577</v>
      </c>
      <c r="R49" s="206">
        <f>INDEX(LINEST(kwh!$D$5:$D$185,'HDD--Daily'!R$70:R$250,TRUE,TRUE),3,1)</f>
        <v>0.83222353865349885</v>
      </c>
      <c r="S49" s="206">
        <f>INDEX(LINEST(kwh!$D$5:$D$185,'HDD--Daily'!S$70:S$250,TRUE,TRUE),3,1)</f>
        <v>0.82901247335136929</v>
      </c>
      <c r="T49" s="206">
        <f>INDEX(LINEST(kwh!$D$5:$D$185,'HDD--Daily'!T$70:T$250,TRUE,TRUE),3,1)</f>
        <v>0.82560375279436105</v>
      </c>
      <c r="U49" s="206">
        <f>INDEX(LINEST(kwh!$D$5:$D$185,'HDD--Daily'!U$70:U$250,TRUE,TRUE),3,1)</f>
        <v>0.82199428151846732</v>
      </c>
      <c r="V49" s="206">
        <f>INDEX(LINEST(kwh!$D$5:$D$185,'HDD--Daily'!V$70:V$250,TRUE,TRUE),3,1)</f>
        <v>0.81858102519345233</v>
      </c>
      <c r="W49" s="206">
        <f>INDEX(LINEST(kwh!$D$5:$D$185,'HDD--Daily'!W$70:W$250,TRUE,TRUE),3,1)</f>
        <v>0.81533317134756733</v>
      </c>
      <c r="X49" s="206">
        <f>INDEX(LINEST(kwh!$D$5:$D$185,'HDD--Daily'!X$70:X$250,TRUE,TRUE),3,1)</f>
        <v>0.81208192663646406</v>
      </c>
      <c r="Y49" s="206">
        <f>INDEX(LINEST(kwh!$D$5:$D$185,'HDD--Daily'!Y$70:Y$250,TRUE,TRUE),3,1)</f>
        <v>0.80877899936885933</v>
      </c>
      <c r="Z49" s="206">
        <f>INDEX(LINEST(kwh!$D$5:$D$185,'HDD--Daily'!Z$70:Z$250,TRUE,TRUE),3,1)</f>
        <v>0.80559444200299624</v>
      </c>
      <c r="AA49" s="206">
        <f>INDEX(LINEST(kwh!$D$5:$D$185,'HDD--Daily'!AA$70:AA$250,TRUE,TRUE),3,1)</f>
        <v>0.8026363755459992</v>
      </c>
      <c r="AB49" s="206">
        <f>INDEX(LINEST(kwh!$D$5:$D$185,'HDD--Daily'!AB$70:AB$250,TRUE,TRUE),3,1)</f>
        <v>0.79973437729980401</v>
      </c>
      <c r="AC49" s="206">
        <f>INDEX(LINEST(kwh!$D$5:$D$185,'HDD--Daily'!AC$70:AC$250,TRUE,TRUE),3,1)</f>
        <v>0.79714492005627258</v>
      </c>
      <c r="AD49" s="206">
        <f>INDEX(LINEST(kwh!$D$5:$D$185,'HDD--Daily'!AD$70:AD$250,TRUE,TRUE),3,1)</f>
        <v>0.79484871830245907</v>
      </c>
      <c r="AE49" s="206">
        <f>INDEX(LINEST(kwh!$D$5:$D$185,'HDD--Daily'!AE$70:AE$250,TRUE,TRUE),3,1)</f>
        <v>0.79288391605401498</v>
      </c>
      <c r="AF49" s="206">
        <f>INDEX(LINEST(kwh!$D$5:$D$185,'HDD--Daily'!AF$70:AF$250,TRUE,TRUE),3,1)</f>
        <v>0.79117095014408356</v>
      </c>
      <c r="AG49" s="206">
        <f>INDEX(LINEST(kwh!$D$5:$D$185,'HDD--Daily'!AG$70:AG$250,TRUE,TRUE),3,1)</f>
        <v>0.78967632701760127</v>
      </c>
      <c r="AH49" s="206">
        <f>INDEX(LINEST(kwh!$D$5:$D$185,'HDD--Daily'!AH$70:AH$250,TRUE,TRUE),3,1)</f>
        <v>0.78847443024584007</v>
      </c>
    </row>
    <row r="50" spans="1:34" ht="15.75" x14ac:dyDescent="0.25">
      <c r="A50" s="205" t="s">
        <v>54</v>
      </c>
      <c r="B50" s="206">
        <f>INDEX(LINEST(kwh!$D$5:$D$185,'HDD--Daily'!B$70:B$250,TRUE,TRUE),1,1)</f>
        <v>2.0144274670105333</v>
      </c>
      <c r="C50" s="206">
        <f>INDEX(LINEST(kwh!$D$5:$D$185,'HDD--Daily'!C$70:C$250,TRUE,TRUE),1,1)</f>
        <v>1.9478145326396901</v>
      </c>
      <c r="D50" s="206">
        <f>INDEX(LINEST(kwh!$D$5:$D$185,'HDD--Daily'!D$70:D$250,TRUE,TRUE),1,1)</f>
        <v>1.8808186199466013</v>
      </c>
      <c r="E50" s="206">
        <f>INDEX(LINEST(kwh!$D$5:$D$185,'HDD--Daily'!E$70:E$250,TRUE,TRUE),1,1)</f>
        <v>1.8150197921538831</v>
      </c>
      <c r="F50" s="206">
        <f>INDEX(LINEST(kwh!$D$5:$D$185,'HDD--Daily'!F$70:F$250,TRUE,TRUE),1,1)</f>
        <v>1.7506357264562811</v>
      </c>
      <c r="G50" s="206">
        <f>INDEX(LINEST(kwh!$D$5:$D$185,'HDD--Daily'!G$70:G$250,TRUE,TRUE),1,1)</f>
        <v>1.6884956704302685</v>
      </c>
      <c r="H50" s="206">
        <f>INDEX(LINEST(kwh!$D$5:$D$185,'HDD--Daily'!H$70:H$250,TRUE,TRUE),1,1)</f>
        <v>1.6286708786686124</v>
      </c>
      <c r="I50" s="206">
        <f>INDEX(LINEST(kwh!$D$5:$D$185,'HDD--Daily'!I$70:I$250,TRUE,TRUE),1,1)</f>
        <v>1.5704052185635136</v>
      </c>
      <c r="J50" s="206">
        <f>INDEX(LINEST(kwh!$D$5:$D$185,'HDD--Daily'!J$70:J$250,TRUE,TRUE),1,1)</f>
        <v>1.5151649951182871</v>
      </c>
      <c r="K50" s="206">
        <f>INDEX(LINEST(kwh!$D$5:$D$185,'HDD--Daily'!K$70:K$250,TRUE,TRUE),1,1)</f>
        <v>1.4625751919959371</v>
      </c>
      <c r="L50" s="206">
        <f>INDEX(LINEST(kwh!$D$5:$D$185,'HDD--Daily'!L$70:L$250,TRUE,TRUE),1,1)</f>
        <v>1.4135864463983034</v>
      </c>
      <c r="M50" s="206">
        <f>INDEX(LINEST(kwh!$D$5:$D$185,'HDD--Daily'!M$70:M$250,TRUE,TRUE),1,1)</f>
        <v>1.3671166932368177</v>
      </c>
      <c r="N50" s="101">
        <f>INDEX(LINEST(kwh!$D$5:$D$185,'HDD--Daily'!N$70:N$250,TRUE,TRUE),1,1)</f>
        <v>1.323997378833407</v>
      </c>
      <c r="O50" s="206">
        <f>INDEX(LINEST(kwh!$D$5:$D$185,'HDD--Daily'!O$70:O$250,TRUE,TRUE),1,1)</f>
        <v>1.284146183743629</v>
      </c>
      <c r="P50" s="206">
        <f>INDEX(LINEST(kwh!$D$5:$D$185,'HDD--Daily'!P$70:P$250,TRUE,TRUE),1,1)</f>
        <v>1.2471342221166684</v>
      </c>
      <c r="Q50" s="206">
        <f>INDEX(LINEST(kwh!$D$5:$D$185,'HDD--Daily'!Q$70:Q$250,TRUE,TRUE),1,1)</f>
        <v>1.2139258688960035</v>
      </c>
      <c r="R50" s="206">
        <f>INDEX(LINEST(kwh!$D$5:$D$185,'HDD--Daily'!R$70:R$250,TRUE,TRUE),1,1)</f>
        <v>1.1838132816364815</v>
      </c>
      <c r="S50" s="206">
        <f>INDEX(LINEST(kwh!$D$5:$D$185,'HDD--Daily'!S$70:S$250,TRUE,TRUE),1,1)</f>
        <v>1.1562171917456483</v>
      </c>
      <c r="T50" s="206">
        <f>INDEX(LINEST(kwh!$D$5:$D$185,'HDD--Daily'!T$70:T$250,TRUE,TRUE),1,1)</f>
        <v>1.1312380684923273</v>
      </c>
      <c r="U50" s="206">
        <f>INDEX(LINEST(kwh!$D$5:$D$185,'HDD--Daily'!U$70:U$250,TRUE,TRUE),1,1)</f>
        <v>1.1090040051144547</v>
      </c>
      <c r="V50" s="206">
        <f>INDEX(LINEST(kwh!$D$5:$D$185,'HDD--Daily'!V$70:V$250,TRUE,TRUE),1,1)</f>
        <v>1.090026848528497</v>
      </c>
      <c r="W50" s="206">
        <f>INDEX(LINEST(kwh!$D$5:$D$185,'HDD--Daily'!W$70:W$250,TRUE,TRUE),1,1)</f>
        <v>1.0734257181397202</v>
      </c>
      <c r="X50" s="206">
        <f>INDEX(LINEST(kwh!$D$5:$D$185,'HDD--Daily'!X$70:X$250,TRUE,TRUE),1,1)</f>
        <v>1.0587909410520298</v>
      </c>
      <c r="Y50" s="206">
        <f>INDEX(LINEST(kwh!$D$5:$D$185,'HDD--Daily'!Y$70:Y$250,TRUE,TRUE),1,1)</f>
        <v>1.0452869065375701</v>
      </c>
      <c r="Z50" s="206">
        <f>INDEX(LINEST(kwh!$D$5:$D$185,'HDD--Daily'!Z$70:Z$250,TRUE,TRUE),1,1)</f>
        <v>1.0333735080308881</v>
      </c>
      <c r="AA50" s="206">
        <f>INDEX(LINEST(kwh!$D$5:$D$185,'HDD--Daily'!AA$70:AA$250,TRUE,TRUE),1,1)</f>
        <v>1.0226227262269456</v>
      </c>
      <c r="AB50" s="206">
        <f>INDEX(LINEST(kwh!$D$5:$D$185,'HDD--Daily'!AB$70:AB$250,TRUE,TRUE),1,1)</f>
        <v>1.0130971499681685</v>
      </c>
      <c r="AC50" s="206">
        <f>INDEX(LINEST(kwh!$D$5:$D$185,'HDD--Daily'!AC$70:AC$250,TRUE,TRUE),1,1)</f>
        <v>1.0047826287817141</v>
      </c>
      <c r="AD50" s="206">
        <f>INDEX(LINEST(kwh!$D$5:$D$185,'HDD--Daily'!AD$70:AD$250,TRUE,TRUE),1,1)</f>
        <v>0.99800965804457664</v>
      </c>
      <c r="AE50" s="206">
        <f>INDEX(LINEST(kwh!$D$5:$D$185,'HDD--Daily'!AE$70:AE$250,TRUE,TRUE),1,1)</f>
        <v>0.99236992823100156</v>
      </c>
      <c r="AF50" s="206">
        <f>INDEX(LINEST(kwh!$D$5:$D$185,'HDD--Daily'!AF$70:AF$250,TRUE,TRUE),1,1)</f>
        <v>0.98768665318528748</v>
      </c>
      <c r="AG50" s="206">
        <f>INDEX(LINEST(kwh!$D$5:$D$185,'HDD--Daily'!AG$70:AG$250,TRUE,TRUE),1,1)</f>
        <v>0.98388032022059524</v>
      </c>
      <c r="AH50" s="206">
        <f>INDEX(LINEST(kwh!$D$5:$D$185,'HDD--Daily'!AH$70:AH$250,TRUE,TRUE),1,1)</f>
        <v>0.98083456710065076</v>
      </c>
    </row>
    <row r="51" spans="1:34" ht="15.75" x14ac:dyDescent="0.25">
      <c r="A51" s="205" t="s">
        <v>55</v>
      </c>
      <c r="B51" s="206">
        <f>INDEX(LINEST(kwh!$D$5:$D$185,'HDD--Daily'!B$70:B$250,TRUE,TRUE),1,2)</f>
        <v>9.143726464632433</v>
      </c>
      <c r="C51" s="206">
        <f>INDEX(LINEST(kwh!$D$5:$D$185,'HDD--Daily'!C$70:C$250,TRUE,TRUE),1,2)</f>
        <v>8.4604381633427401</v>
      </c>
      <c r="D51" s="206">
        <f>INDEX(LINEST(kwh!$D$5:$D$185,'HDD--Daily'!D$70:D$250,TRUE,TRUE),1,2)</f>
        <v>7.7649068233630452</v>
      </c>
      <c r="E51" s="206">
        <f>INDEX(LINEST(kwh!$D$5:$D$185,'HDD--Daily'!E$70:E$250,TRUE,TRUE),1,2)</f>
        <v>7.0696696500285441</v>
      </c>
      <c r="F51" s="206">
        <f>INDEX(LINEST(kwh!$D$5:$D$185,'HDD--Daily'!F$70:F$250,TRUE,TRUE),1,2)</f>
        <v>6.3763801549103096</v>
      </c>
      <c r="G51" s="206">
        <f>INDEX(LINEST(kwh!$D$5:$D$185,'HDD--Daily'!G$70:G$250,TRUE,TRUE),1,2)</f>
        <v>5.6927635578593261</v>
      </c>
      <c r="H51" s="206">
        <f>INDEX(LINEST(kwh!$D$5:$D$185,'HDD--Daily'!H$70:H$250,TRUE,TRUE),1,2)</f>
        <v>5.0284352825962344</v>
      </c>
      <c r="I51" s="206">
        <f>INDEX(LINEST(kwh!$D$5:$D$185,'HDD--Daily'!I$70:I$250,TRUE,TRUE),1,2)</f>
        <v>4.3929227048518946</v>
      </c>
      <c r="J51" s="206">
        <f>INDEX(LINEST(kwh!$D$5:$D$185,'HDD--Daily'!J$70:J$250,TRUE,TRUE),1,2)</f>
        <v>3.7749528594498347</v>
      </c>
      <c r="K51" s="206">
        <f>INDEX(LINEST(kwh!$D$5:$D$185,'HDD--Daily'!K$70:K$250,TRUE,TRUE),1,2)</f>
        <v>3.1810713437612481</v>
      </c>
      <c r="L51" s="206">
        <f>INDEX(LINEST(kwh!$D$5:$D$185,'HDD--Daily'!L$70:L$250,TRUE,TRUE),1,2)</f>
        <v>2.5931579123257773</v>
      </c>
      <c r="M51" s="206">
        <f>INDEX(LINEST(kwh!$D$5:$D$185,'HDD--Daily'!M$70:M$250,TRUE,TRUE),1,2)</f>
        <v>2.0307328845727071</v>
      </c>
      <c r="N51" s="101">
        <f>INDEX(LINEST(kwh!$D$5:$D$185,'HDD--Daily'!N$70:N$250,TRUE,TRUE),1,2)</f>
        <v>1.4694893065443964</v>
      </c>
      <c r="O51" s="206">
        <f>INDEX(LINEST(kwh!$D$5:$D$185,'HDD--Daily'!O$70:O$250,TRUE,TRUE),1,2)</f>
        <v>0.9100326433470638</v>
      </c>
      <c r="P51" s="206">
        <f>INDEX(LINEST(kwh!$D$5:$D$185,'HDD--Daily'!P$70:P$250,TRUE,TRUE),1,2)</f>
        <v>0.35349836251746858</v>
      </c>
      <c r="Q51" s="206">
        <f>INDEX(LINEST(kwh!$D$5:$D$185,'HDD--Daily'!Q$70:Q$250,TRUE,TRUE),1,2)</f>
        <v>-0.21991338308824382</v>
      </c>
      <c r="R51" s="206">
        <f>INDEX(LINEST(kwh!$D$5:$D$185,'HDD--Daily'!R$70:R$250,TRUE,TRUE),1,2)</f>
        <v>-0.80449295822738875</v>
      </c>
      <c r="S51" s="206">
        <f>INDEX(LINEST(kwh!$D$5:$D$185,'HDD--Daily'!S$70:S$250,TRUE,TRUE),1,2)</f>
        <v>-1.3935037202040448</v>
      </c>
      <c r="T51" s="206">
        <f>INDEX(LINEST(kwh!$D$5:$D$185,'HDD--Daily'!T$70:T$250,TRUE,TRUE),1,2)</f>
        <v>-1.9962069437885575</v>
      </c>
      <c r="U51" s="206">
        <f>INDEX(LINEST(kwh!$D$5:$D$185,'HDD--Daily'!U$70:U$250,TRUE,TRUE),1,2)</f>
        <v>-2.620249969305938</v>
      </c>
      <c r="V51" s="206">
        <f>INDEX(LINEST(kwh!$D$5:$D$185,'HDD--Daily'!V$70:V$250,TRUE,TRUE),1,2)</f>
        <v>-3.2849660265836924</v>
      </c>
      <c r="W51" s="206">
        <f>INDEX(LINEST(kwh!$D$5:$D$185,'HDD--Daily'!W$70:W$250,TRUE,TRUE),1,2)</f>
        <v>-3.9742581115442306</v>
      </c>
      <c r="X51" s="206">
        <f>INDEX(LINEST(kwh!$D$5:$D$185,'HDD--Daily'!X$70:X$250,TRUE,TRUE),1,2)</f>
        <v>-4.683363380715857</v>
      </c>
      <c r="Y51" s="206">
        <f>INDEX(LINEST(kwh!$D$5:$D$185,'HDD--Daily'!Y$70:Y$250,TRUE,TRUE),1,2)</f>
        <v>-5.3970541446058533</v>
      </c>
      <c r="Z51" s="206">
        <f>INDEX(LINEST(kwh!$D$5:$D$185,'HDD--Daily'!Z$70:Z$250,TRUE,TRUE),1,2)</f>
        <v>-6.1282428075175766</v>
      </c>
      <c r="AA51" s="206">
        <f>INDEX(LINEST(kwh!$D$5:$D$185,'HDD--Daily'!AA$70:AA$250,TRUE,TRUE),1,2)</f>
        <v>-6.8693362223386103</v>
      </c>
      <c r="AB51" s="206">
        <f>INDEX(LINEST(kwh!$D$5:$D$185,'HDD--Daily'!AB$70:AB$250,TRUE,TRUE),1,2)</f>
        <v>-7.6260098066785069</v>
      </c>
      <c r="AC51" s="206">
        <f>INDEX(LINEST(kwh!$D$5:$D$185,'HDD--Daily'!AC$70:AC$250,TRUE,TRUE),1,2)</f>
        <v>-8.3992796590675063</v>
      </c>
      <c r="AD51" s="206">
        <f>INDEX(LINEST(kwh!$D$5:$D$185,'HDD--Daily'!AD$70:AD$250,TRUE,TRUE),1,2)</f>
        <v>-9.2043919403613899</v>
      </c>
      <c r="AE51" s="206">
        <f>INDEX(LINEST(kwh!$D$5:$D$185,'HDD--Daily'!AE$70:AE$250,TRUE,TRUE),1,2)</f>
        <v>-10.030052686789766</v>
      </c>
      <c r="AF51" s="206">
        <f>INDEX(LINEST(kwh!$D$5:$D$185,'HDD--Daily'!AF$70:AF$250,TRUE,TRUE),1,2)</f>
        <v>-10.876353905480855</v>
      </c>
      <c r="AG51" s="206">
        <f>INDEX(LINEST(kwh!$D$5:$D$185,'HDD--Daily'!AG$70:AG$250,TRUE,TRUE),1,2)</f>
        <v>-11.741621056889613</v>
      </c>
      <c r="AH51" s="206">
        <f>INDEX(LINEST(kwh!$D$5:$D$185,'HDD--Daily'!AH$70:AH$250,TRUE,TRUE),1,2)</f>
        <v>-12.625291521646616</v>
      </c>
    </row>
    <row r="52" spans="1:34" ht="15.75" x14ac:dyDescent="0.25">
      <c r="A52" s="205" t="s">
        <v>56</v>
      </c>
      <c r="B52" s="206">
        <f>INDEX(LINEST(kwh!$D$5:$D$185,'HDD--Daily'!B$70:B$250,TRUE,TRUE),2,2)</f>
        <v>0.61372134155018032</v>
      </c>
      <c r="C52" s="206">
        <f>INDEX(LINEST(kwh!$D$5:$D$185,'HDD--Daily'!C$70:C$250,TRUE,TRUE),2,2)</f>
        <v>0.60045497309967011</v>
      </c>
      <c r="D52" s="206">
        <f>INDEX(LINEST(kwh!$D$5:$D$185,'HDD--Daily'!D$70:D$250,TRUE,TRUE),2,2)</f>
        <v>0.58878664828122873</v>
      </c>
      <c r="E52" s="206">
        <f>INDEX(LINEST(kwh!$D$5:$D$185,'HDD--Daily'!E$70:E$250,TRUE,TRUE),2,2)</f>
        <v>0.57826278049439417</v>
      </c>
      <c r="F52" s="206">
        <f>INDEX(LINEST(kwh!$D$5:$D$185,'HDD--Daily'!F$70:F$250,TRUE,TRUE),2,2)</f>
        <v>0.56915620267308586</v>
      </c>
      <c r="G52" s="206">
        <f>INDEX(LINEST(kwh!$D$5:$D$185,'HDD--Daily'!G$70:G$250,TRUE,TRUE),2,2)</f>
        <v>0.56223850494535643</v>
      </c>
      <c r="H52" s="206">
        <f>INDEX(LINEST(kwh!$D$5:$D$185,'HDD--Daily'!H$70:H$250,TRUE,TRUE),2,2)</f>
        <v>0.55768012806893286</v>
      </c>
      <c r="I52" s="206">
        <f>INDEX(LINEST(kwh!$D$5:$D$185,'HDD--Daily'!I$70:I$250,TRUE,TRUE),2,2)</f>
        <v>0.55620332675836248</v>
      </c>
      <c r="J52" s="206">
        <f>INDEX(LINEST(kwh!$D$5:$D$185,'HDD--Daily'!J$70:J$250,TRUE,TRUE),2,2)</f>
        <v>0.55815976856095972</v>
      </c>
      <c r="K52" s="206">
        <f>INDEX(LINEST(kwh!$D$5:$D$185,'HDD--Daily'!K$70:K$250,TRUE,TRUE),2,2)</f>
        <v>0.56249974555165128</v>
      </c>
      <c r="L52" s="206">
        <f>INDEX(LINEST(kwh!$D$5:$D$185,'HDD--Daily'!L$70:L$250,TRUE,TRUE),2,2)</f>
        <v>0.56965973490156485</v>
      </c>
      <c r="M52" s="206">
        <f>INDEX(LINEST(kwh!$D$5:$D$185,'HDD--Daily'!M$70:M$250,TRUE,TRUE),2,2)</f>
        <v>0.57915365100868765</v>
      </c>
      <c r="N52" s="101">
        <f>INDEX(LINEST(kwh!$D$5:$D$185,'HDD--Daily'!N$70:N$250,TRUE,TRUE),2,2)</f>
        <v>0.59148230270988233</v>
      </c>
      <c r="O52" s="206">
        <f>INDEX(LINEST(kwh!$D$5:$D$185,'HDD--Daily'!O$70:O$250,TRUE,TRUE),2,2)</f>
        <v>0.60634951524927572</v>
      </c>
      <c r="P52" s="206">
        <f>INDEX(LINEST(kwh!$D$5:$D$185,'HDD--Daily'!P$70:P$250,TRUE,TRUE),2,2)</f>
        <v>0.62432046419948739</v>
      </c>
      <c r="Q52" s="206">
        <f>INDEX(LINEST(kwh!$D$5:$D$185,'HDD--Daily'!Q$70:Q$250,TRUE,TRUE),2,2)</f>
        <v>0.64444979264080049</v>
      </c>
      <c r="R52" s="206">
        <f>INDEX(LINEST(kwh!$D$5:$D$185,'HDD--Daily'!R$70:R$250,TRUE,TRUE),2,2)</f>
        <v>0.66664458641750768</v>
      </c>
      <c r="S52" s="206">
        <f>INDEX(LINEST(kwh!$D$5:$D$185,'HDD--Daily'!S$70:S$250,TRUE,TRUE),2,2)</f>
        <v>0.69080271832570639</v>
      </c>
      <c r="T52" s="206">
        <f>INDEX(LINEST(kwh!$D$5:$D$185,'HDD--Daily'!T$70:T$250,TRUE,TRUE),2,2)</f>
        <v>0.71636071821893066</v>
      </c>
      <c r="U52" s="206">
        <f>INDEX(LINEST(kwh!$D$5:$D$185,'HDD--Daily'!U$70:U$250,TRUE,TRUE),2,2)</f>
        <v>0.74360633999439141</v>
      </c>
      <c r="V52" s="206">
        <f>INDEX(LINEST(kwh!$D$5:$D$185,'HDD--Daily'!V$70:V$250,TRUE,TRUE),2,2)</f>
        <v>0.77221458948106469</v>
      </c>
      <c r="W52" s="206">
        <f>INDEX(LINEST(kwh!$D$5:$D$185,'HDD--Daily'!W$70:W$250,TRUE,TRUE),2,2)</f>
        <v>0.80179202385760751</v>
      </c>
      <c r="X52" s="206">
        <f>INDEX(LINEST(kwh!$D$5:$D$185,'HDD--Daily'!X$70:X$250,TRUE,TRUE),2,2)</f>
        <v>0.8326318614463426</v>
      </c>
      <c r="Y52" s="206">
        <f>INDEX(LINEST(kwh!$D$5:$D$185,'HDD--Daily'!Y$70:Y$250,TRUE,TRUE),2,2)</f>
        <v>0.86439519620212979</v>
      </c>
      <c r="Z52" s="206">
        <f>INDEX(LINEST(kwh!$D$5:$D$185,'HDD--Daily'!Z$70:Z$250,TRUE,TRUE),2,2)</f>
        <v>0.89705001695083098</v>
      </c>
      <c r="AA52" s="206">
        <f>INDEX(LINEST(kwh!$D$5:$D$185,'HDD--Daily'!AA$70:AA$250,TRUE,TRUE),2,2)</f>
        <v>0.9300301896010712</v>
      </c>
      <c r="AB52" s="206">
        <f>INDEX(LINEST(kwh!$D$5:$D$185,'HDD--Daily'!AB$70:AB$250,TRUE,TRUE),2,2)</f>
        <v>0.96398182634207508</v>
      </c>
      <c r="AC52" s="206">
        <f>INDEX(LINEST(kwh!$D$5:$D$185,'HDD--Daily'!AC$70:AC$250,TRUE,TRUE),2,2)</f>
        <v>0.99817652872496831</v>
      </c>
      <c r="AD52" s="206">
        <f>INDEX(LINEST(kwh!$D$5:$D$185,'HDD--Daily'!AD$70:AD$250,TRUE,TRUE),2,2)</f>
        <v>1.0331477022950193</v>
      </c>
      <c r="AE52" s="206">
        <f>INDEX(LINEST(kwh!$D$5:$D$185,'HDD--Daily'!AE$70:AE$250,TRUE,TRUE),2,2)</f>
        <v>1.0683330687506489</v>
      </c>
      <c r="AF52" s="206">
        <f>INDEX(LINEST(kwh!$D$5:$D$185,'HDD--Daily'!AF$70:AF$250,TRUE,TRUE),2,2)</f>
        <v>1.1039218567495899</v>
      </c>
      <c r="AG52" s="206">
        <f>INDEX(LINEST(kwh!$D$5:$D$185,'HDD--Daily'!AG$70:AG$250,TRUE,TRUE),2,2)</f>
        <v>1.1399093232281339</v>
      </c>
      <c r="AH52" s="206">
        <f>INDEX(LINEST(kwh!$D$5:$D$185,'HDD--Daily'!AH$70:AH$250,TRUE,TRUE),2,2)</f>
        <v>1.1759668524407059</v>
      </c>
    </row>
    <row r="53" spans="1:34" ht="15.75" x14ac:dyDescent="0.25">
      <c r="A53" s="205" t="s">
        <v>57</v>
      </c>
      <c r="B53" s="208">
        <f>INDEX(LINEST(kwh!$D$5:$D$185,'HDD--Daily'!B$70:B$250,TRUE,TRUE),4,2)</f>
        <v>179</v>
      </c>
      <c r="C53" s="208">
        <f>INDEX(LINEST(kwh!$D$5:$D$185,'HDD--Daily'!C$70:C$250,TRUE,TRUE),4,2)</f>
        <v>179</v>
      </c>
      <c r="D53" s="208">
        <f>INDEX(LINEST(kwh!$D$5:$D$185,'HDD--Daily'!D$70:D$250,TRUE,TRUE),4,2)</f>
        <v>179</v>
      </c>
      <c r="E53" s="208">
        <f>INDEX(LINEST(kwh!$D$5:$D$185,'HDD--Daily'!E$70:E$250,TRUE,TRUE),4,2)</f>
        <v>179</v>
      </c>
      <c r="F53" s="208">
        <f>INDEX(LINEST(kwh!$D$5:$D$185,'HDD--Daily'!F$70:F$250,TRUE,TRUE),4,2)</f>
        <v>179</v>
      </c>
      <c r="G53" s="208">
        <f>INDEX(LINEST(kwh!$D$5:$D$185,'HDD--Daily'!G$70:G$250,TRUE,TRUE),4,2)</f>
        <v>179</v>
      </c>
      <c r="H53" s="208">
        <f>INDEX(LINEST(kwh!$D$5:$D$185,'HDD--Daily'!H$70:H$250,TRUE,TRUE),4,2)</f>
        <v>179</v>
      </c>
      <c r="I53" s="208">
        <f>INDEX(LINEST(kwh!$D$5:$D$185,'HDD--Daily'!I$70:I$250,TRUE,TRUE),4,2)</f>
        <v>179</v>
      </c>
      <c r="J53" s="208">
        <f>INDEX(LINEST(kwh!$D$5:$D$185,'HDD--Daily'!J$70:J$250,TRUE,TRUE),4,2)</f>
        <v>179</v>
      </c>
      <c r="K53" s="208">
        <f>INDEX(LINEST(kwh!$D$5:$D$185,'HDD--Daily'!K$70:K$250,TRUE,TRUE),4,2)</f>
        <v>179</v>
      </c>
      <c r="L53" s="208">
        <f>INDEX(LINEST(kwh!$D$5:$D$185,'HDD--Daily'!L$70:L$250,TRUE,TRUE),4,2)</f>
        <v>179</v>
      </c>
      <c r="M53" s="208">
        <f>INDEX(LINEST(kwh!$D$5:$D$185,'HDD--Daily'!M$70:M$250,TRUE,TRUE),4,2)</f>
        <v>179</v>
      </c>
      <c r="N53" s="180">
        <f>INDEX(LINEST(kwh!$D$5:$D$185,'HDD--Daily'!N$70:N$250,TRUE,TRUE),4,2)</f>
        <v>179</v>
      </c>
      <c r="O53" s="208">
        <f>INDEX(LINEST(kwh!$D$5:$D$185,'HDD--Daily'!O$70:O$250,TRUE,TRUE),4,2)</f>
        <v>179</v>
      </c>
      <c r="P53" s="208">
        <f>INDEX(LINEST(kwh!$D$5:$D$185,'HDD--Daily'!P$70:P$250,TRUE,TRUE),4,2)</f>
        <v>179</v>
      </c>
      <c r="Q53" s="208">
        <f>INDEX(LINEST(kwh!$D$5:$D$185,'HDD--Daily'!Q$70:Q$250,TRUE,TRUE),4,2)</f>
        <v>179</v>
      </c>
      <c r="R53" s="208">
        <f>INDEX(LINEST(kwh!$D$5:$D$185,'HDD--Daily'!R$70:R$250,TRUE,TRUE),4,2)</f>
        <v>179</v>
      </c>
      <c r="S53" s="208">
        <f>INDEX(LINEST(kwh!$D$5:$D$185,'HDD--Daily'!S$70:S$250,TRUE,TRUE),4,2)</f>
        <v>179</v>
      </c>
      <c r="T53" s="208">
        <f>INDEX(LINEST(kwh!$D$5:$D$185,'HDD--Daily'!T$70:T$250,TRUE,TRUE),4,2)</f>
        <v>179</v>
      </c>
      <c r="U53" s="208">
        <f>INDEX(LINEST(kwh!$D$5:$D$185,'HDD--Daily'!U$70:U$250,TRUE,TRUE),4,2)</f>
        <v>179</v>
      </c>
      <c r="V53" s="208">
        <f>INDEX(LINEST(kwh!$D$5:$D$185,'HDD--Daily'!V$70:V$250,TRUE,TRUE),4,2)</f>
        <v>179</v>
      </c>
      <c r="W53" s="208">
        <f>INDEX(LINEST(kwh!$D$5:$D$185,'HDD--Daily'!W$70:W$250,TRUE,TRUE),4,2)</f>
        <v>179</v>
      </c>
      <c r="X53" s="208">
        <f>INDEX(LINEST(kwh!$D$5:$D$185,'HDD--Daily'!X$70:X$250,TRUE,TRUE),4,2)</f>
        <v>179</v>
      </c>
      <c r="Y53" s="208">
        <f>INDEX(LINEST(kwh!$D$5:$D$185,'HDD--Daily'!Y$70:Y$250,TRUE,TRUE),4,2)</f>
        <v>179</v>
      </c>
      <c r="Z53" s="208">
        <f>INDEX(LINEST(kwh!$D$5:$D$185,'HDD--Daily'!Z$70:Z$250,TRUE,TRUE),4,2)</f>
        <v>179</v>
      </c>
      <c r="AA53" s="208">
        <f>INDEX(LINEST(kwh!$D$5:$D$185,'HDD--Daily'!AA$70:AA$250,TRUE,TRUE),4,2)</f>
        <v>179</v>
      </c>
      <c r="AB53" s="208">
        <f>INDEX(LINEST(kwh!$D$5:$D$185,'HDD--Daily'!AB$70:AB$250,TRUE,TRUE),4,2)</f>
        <v>179</v>
      </c>
      <c r="AC53" s="208">
        <f>INDEX(LINEST(kwh!$D$5:$D$185,'HDD--Daily'!AC$70:AC$250,TRUE,TRUE),4,2)</f>
        <v>179</v>
      </c>
      <c r="AD53" s="208">
        <f>INDEX(LINEST(kwh!$D$5:$D$185,'HDD--Daily'!AD$70:AD$250,TRUE,TRUE),4,2)</f>
        <v>179</v>
      </c>
      <c r="AE53" s="208">
        <f>INDEX(LINEST(kwh!$D$5:$D$185,'HDD--Daily'!AE$70:AE$250,TRUE,TRUE),4,2)</f>
        <v>179</v>
      </c>
      <c r="AF53" s="208">
        <f>INDEX(LINEST(kwh!$D$5:$D$185,'HDD--Daily'!AF$70:AF$250,TRUE,TRUE),4,2)</f>
        <v>179</v>
      </c>
      <c r="AG53" s="208">
        <f>INDEX(LINEST(kwh!$D$5:$D$185,'HDD--Daily'!AG$70:AG$250,TRUE,TRUE),4,2)</f>
        <v>179</v>
      </c>
      <c r="AH53" s="208">
        <f>INDEX(LINEST(kwh!$D$5:$D$185,'HDD--Daily'!AH$70:AH$250,TRUE,TRUE),4,2)</f>
        <v>179</v>
      </c>
    </row>
    <row r="54" spans="1:34" ht="15.75" x14ac:dyDescent="0.25">
      <c r="A54" s="205" t="s">
        <v>58</v>
      </c>
      <c r="B54" s="209">
        <f>_xlfn.T.INV.2T(0.05,+B53)*B52+B51</f>
        <v>10.354786122777881</v>
      </c>
      <c r="C54" s="209">
        <f t="shared" ref="C54:AH54" si="10">_xlfn.T.INV.2T(0.05,+C53)*C52+C51</f>
        <v>9.6453192245374524</v>
      </c>
      <c r="D54" s="209">
        <f t="shared" si="10"/>
        <v>8.9267627157896996</v>
      </c>
      <c r="E54" s="209">
        <f t="shared" si="10"/>
        <v>8.2107587369664099</v>
      </c>
      <c r="F54" s="209">
        <f t="shared" si="10"/>
        <v>7.4994991823496875</v>
      </c>
      <c r="G54" s="209">
        <f t="shared" si="10"/>
        <v>6.8022318547829022</v>
      </c>
      <c r="H54" s="209">
        <f t="shared" si="10"/>
        <v>6.1289085096600671</v>
      </c>
      <c r="I54" s="209">
        <f t="shared" si="10"/>
        <v>5.4904817518648743</v>
      </c>
      <c r="J54" s="209">
        <f t="shared" si="10"/>
        <v>4.8763725637028745</v>
      </c>
      <c r="K54" s="209">
        <f t="shared" si="10"/>
        <v>4.2910551481927666</v>
      </c>
      <c r="L54" s="209">
        <f t="shared" si="10"/>
        <v>3.7172705626477267</v>
      </c>
      <c r="M54" s="209">
        <f t="shared" si="10"/>
        <v>3.1735799311372772</v>
      </c>
      <c r="N54" s="101">
        <f t="shared" si="10"/>
        <v>2.636664548502873</v>
      </c>
      <c r="O54" s="209">
        <f t="shared" si="10"/>
        <v>2.1065454365956011</v>
      </c>
      <c r="P54" s="209">
        <f t="shared" si="10"/>
        <v>1.5854733269807464</v>
      </c>
      <c r="Q54" s="209">
        <f t="shared" si="10"/>
        <v>1.0517828945678567</v>
      </c>
      <c r="R54" s="209">
        <f t="shared" si="10"/>
        <v>0.51100042659127909</v>
      </c>
      <c r="S54" s="209">
        <f t="shared" si="10"/>
        <v>-3.0338962419469429E-2</v>
      </c>
      <c r="T54" s="209">
        <f t="shared" si="10"/>
        <v>-0.58260844593656302</v>
      </c>
      <c r="U54" s="209">
        <f t="shared" si="10"/>
        <v>-1.1528875379560373</v>
      </c>
      <c r="V54" s="209">
        <f t="shared" si="10"/>
        <v>-1.761150781069047</v>
      </c>
      <c r="W54" s="209">
        <f t="shared" si="10"/>
        <v>-2.3920775540552635</v>
      </c>
      <c r="X54" s="209">
        <f t="shared" si="10"/>
        <v>-3.0403264041342508</v>
      </c>
      <c r="Y54" s="209">
        <f t="shared" si="10"/>
        <v>-3.6913384069537267</v>
      </c>
      <c r="Z54" s="209">
        <f t="shared" si="10"/>
        <v>-4.3580891346409185</v>
      </c>
      <c r="AA54" s="209">
        <f t="shared" si="10"/>
        <v>-5.034102595562203</v>
      </c>
      <c r="AB54" s="209">
        <f t="shared" si="10"/>
        <v>-5.7237792306332658</v>
      </c>
      <c r="AC54" s="209">
        <f t="shared" si="10"/>
        <v>-6.42957249100151</v>
      </c>
      <c r="AD54" s="209">
        <f t="shared" si="10"/>
        <v>-7.1656759654617979</v>
      </c>
      <c r="AE54" s="209">
        <f t="shared" si="10"/>
        <v>-7.9219052370715772</v>
      </c>
      <c r="AF54" s="209">
        <f t="shared" si="10"/>
        <v>-8.6979789070205236</v>
      </c>
      <c r="AG54" s="209">
        <f t="shared" si="10"/>
        <v>-9.4922317952769824</v>
      </c>
      <c r="AH54" s="209">
        <f t="shared" si="10"/>
        <v>-10.304749741707921</v>
      </c>
    </row>
    <row r="55" spans="1:34" ht="15.75" x14ac:dyDescent="0.25">
      <c r="A55" s="205" t="s">
        <v>59</v>
      </c>
      <c r="B55" s="209">
        <f>_xlfn.T.INV.2T(0.05,+B53)*-B52+B51</f>
        <v>7.932666806486985</v>
      </c>
      <c r="C55" s="209">
        <f t="shared" ref="C55:AH55" si="11">_xlfn.T.INV.2T(0.05,+C53)*-C52+C51</f>
        <v>7.275557102148027</v>
      </c>
      <c r="D55" s="209">
        <f t="shared" si="11"/>
        <v>6.6030509309363898</v>
      </c>
      <c r="E55" s="209">
        <f t="shared" si="11"/>
        <v>5.9285805630906783</v>
      </c>
      <c r="F55" s="209">
        <f t="shared" si="11"/>
        <v>5.2532611274709318</v>
      </c>
      <c r="G55" s="209">
        <f t="shared" si="11"/>
        <v>4.58329526093575</v>
      </c>
      <c r="H55" s="209">
        <f t="shared" si="11"/>
        <v>3.9279620555324017</v>
      </c>
      <c r="I55" s="209">
        <f t="shared" si="11"/>
        <v>3.2953636578389149</v>
      </c>
      <c r="J55" s="209">
        <f t="shared" si="11"/>
        <v>2.6735331551967954</v>
      </c>
      <c r="K55" s="209">
        <f t="shared" si="11"/>
        <v>2.0710875393297301</v>
      </c>
      <c r="L55" s="209">
        <f t="shared" si="11"/>
        <v>1.4690452620038277</v>
      </c>
      <c r="M55" s="209">
        <f t="shared" si="11"/>
        <v>0.88788583800813692</v>
      </c>
      <c r="N55" s="101">
        <f t="shared" si="11"/>
        <v>0.30231406458591992</v>
      </c>
      <c r="O55" s="209">
        <f t="shared" si="11"/>
        <v>-0.28648014990147352</v>
      </c>
      <c r="P55" s="209">
        <f t="shared" si="11"/>
        <v>-0.87847660194580923</v>
      </c>
      <c r="Q55" s="209">
        <f t="shared" si="11"/>
        <v>-1.4916096607443443</v>
      </c>
      <c r="R55" s="209">
        <f t="shared" si="11"/>
        <v>-2.1199863430460564</v>
      </c>
      <c r="S55" s="209">
        <f t="shared" si="11"/>
        <v>-2.7566684779886201</v>
      </c>
      <c r="T55" s="209">
        <f t="shared" si="11"/>
        <v>-3.4098054416405521</v>
      </c>
      <c r="U55" s="209">
        <f t="shared" si="11"/>
        <v>-4.0876124006558392</v>
      </c>
      <c r="V55" s="209">
        <f t="shared" si="11"/>
        <v>-4.8087812720983383</v>
      </c>
      <c r="W55" s="209">
        <f t="shared" si="11"/>
        <v>-5.5564386690331977</v>
      </c>
      <c r="X55" s="209">
        <f t="shared" si="11"/>
        <v>-6.3264003572974632</v>
      </c>
      <c r="Y55" s="209">
        <f t="shared" si="11"/>
        <v>-7.1027698822579799</v>
      </c>
      <c r="Z55" s="209">
        <f t="shared" si="11"/>
        <v>-7.8983964803942346</v>
      </c>
      <c r="AA55" s="209">
        <f t="shared" si="11"/>
        <v>-8.7045698491150176</v>
      </c>
      <c r="AB55" s="209">
        <f t="shared" si="11"/>
        <v>-9.5282403827237481</v>
      </c>
      <c r="AC55" s="209">
        <f t="shared" si="11"/>
        <v>-10.368986827133503</v>
      </c>
      <c r="AD55" s="209">
        <f t="shared" si="11"/>
        <v>-11.243107915260982</v>
      </c>
      <c r="AE55" s="209">
        <f t="shared" si="11"/>
        <v>-12.138200136507955</v>
      </c>
      <c r="AF55" s="209">
        <f t="shared" si="11"/>
        <v>-13.054728903941186</v>
      </c>
      <c r="AG55" s="209">
        <f t="shared" si="11"/>
        <v>-13.991010318502244</v>
      </c>
      <c r="AH55" s="209">
        <f t="shared" si="11"/>
        <v>-14.945833301585312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66D2A-BBAC-46F4-BCEE-397F6DA1E956}">
  <dimension ref="A1:O80"/>
  <sheetViews>
    <sheetView workbookViewId="0">
      <selection activeCell="O13" sqref="O13:O15"/>
    </sheetView>
    <sheetView workbookViewId="1"/>
  </sheetViews>
  <sheetFormatPr defaultRowHeight="15" x14ac:dyDescent="0.25"/>
  <cols>
    <col min="11" max="11" width="14.7109375" customWidth="1"/>
    <col min="14" max="14" width="11.285156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0.9397136334695273</v>
      </c>
      <c r="K4" s="40" t="s">
        <v>468</v>
      </c>
      <c r="L4" s="40"/>
      <c r="M4" s="40"/>
      <c r="N4" s="40"/>
    </row>
    <row r="5" spans="1:15" x14ac:dyDescent="0.25">
      <c r="A5" t="s">
        <v>136</v>
      </c>
      <c r="B5">
        <v>0.88306171292850111</v>
      </c>
      <c r="K5" s="40" t="s">
        <v>484</v>
      </c>
      <c r="L5" s="40" t="s">
        <v>478</v>
      </c>
      <c r="M5" s="40" t="s">
        <v>470</v>
      </c>
      <c r="N5" s="40" t="s">
        <v>471</v>
      </c>
    </row>
    <row r="6" spans="1:15" x14ac:dyDescent="0.25">
      <c r="A6" t="s">
        <v>137</v>
      </c>
      <c r="B6">
        <v>0.88089618909384371</v>
      </c>
      <c r="K6" s="41">
        <f>HDD!A281</f>
        <v>44835</v>
      </c>
      <c r="L6" s="42">
        <f>HDD!R281</f>
        <v>90.3</v>
      </c>
      <c r="M6" s="43">
        <f>$B$18*L6+B$17</f>
        <v>0.41649794239901938</v>
      </c>
      <c r="N6" s="43">
        <f t="shared" ref="N6:N11" si="0">$L$3*M6</f>
        <v>12.203389712291267</v>
      </c>
    </row>
    <row r="7" spans="1:15" x14ac:dyDescent="0.25">
      <c r="A7" t="s">
        <v>138</v>
      </c>
      <c r="B7">
        <v>2.9792027730854094</v>
      </c>
      <c r="K7" s="41">
        <f>HDD!A282</f>
        <v>44866</v>
      </c>
      <c r="L7" s="42">
        <f>HDD!R282</f>
        <v>265.5</v>
      </c>
      <c r="M7" s="43">
        <f t="shared" ref="M7:M11" si="1">$B$18*L7+B$17</f>
        <v>4.9619881476731598</v>
      </c>
      <c r="N7" s="43">
        <f t="shared" si="0"/>
        <v>145.38625272682359</v>
      </c>
    </row>
    <row r="8" spans="1:15" ht="15.75" thickBot="1" x14ac:dyDescent="0.3">
      <c r="A8" s="21" t="s">
        <v>139</v>
      </c>
      <c r="B8" s="21">
        <v>56</v>
      </c>
      <c r="K8" s="41">
        <f>HDD!A283</f>
        <v>44896</v>
      </c>
      <c r="L8" s="42">
        <f>HDD!R283</f>
        <v>542.54999999999995</v>
      </c>
      <c r="M8" s="43">
        <f t="shared" si="1"/>
        <v>12.14993370344485</v>
      </c>
      <c r="N8" s="43">
        <f t="shared" si="0"/>
        <v>355.99305751093408</v>
      </c>
    </row>
    <row r="9" spans="1:15" x14ac:dyDescent="0.25">
      <c r="K9" s="41">
        <f>HDD!A284</f>
        <v>44927</v>
      </c>
      <c r="L9" s="42">
        <f>HDD!R284</f>
        <v>522</v>
      </c>
      <c r="M9" s="43">
        <f t="shared" si="1"/>
        <v>11.61677260916184</v>
      </c>
      <c r="N9" s="43">
        <f t="shared" si="0"/>
        <v>340.37143744844195</v>
      </c>
    </row>
    <row r="10" spans="1:15" ht="15.75" thickBot="1" x14ac:dyDescent="0.3">
      <c r="A10" t="s">
        <v>140</v>
      </c>
      <c r="K10" s="41">
        <f>HDD!A285</f>
        <v>44958</v>
      </c>
      <c r="L10" s="42">
        <f>HDD!R285</f>
        <v>545.9</v>
      </c>
      <c r="M10" s="43">
        <f t="shared" si="1"/>
        <v>12.236848042415561</v>
      </c>
      <c r="N10" s="43">
        <f t="shared" si="0"/>
        <v>358.53964764277595</v>
      </c>
    </row>
    <row r="11" spans="1:15" x14ac:dyDescent="0.25">
      <c r="A11" s="22"/>
      <c r="B11" s="22" t="s">
        <v>141</v>
      </c>
      <c r="C11" s="22" t="s">
        <v>142</v>
      </c>
      <c r="D11" s="22" t="s">
        <v>143</v>
      </c>
      <c r="E11" s="22" t="s">
        <v>144</v>
      </c>
      <c r="F11" s="22" t="s">
        <v>145</v>
      </c>
      <c r="K11" s="41">
        <f>HDD!A286</f>
        <v>44986</v>
      </c>
      <c r="L11" s="42">
        <f>HDD!R286</f>
        <v>436.45000000000005</v>
      </c>
      <c r="M11" s="43">
        <f t="shared" si="1"/>
        <v>9.3972138930590869</v>
      </c>
      <c r="N11" s="43">
        <f t="shared" si="0"/>
        <v>275.33836706663124</v>
      </c>
    </row>
    <row r="12" spans="1:15" x14ac:dyDescent="0.25">
      <c r="A12" t="s">
        <v>146</v>
      </c>
      <c r="B12">
        <v>1</v>
      </c>
      <c r="C12">
        <v>3619.3302645465146</v>
      </c>
      <c r="D12">
        <v>3619.3302645465146</v>
      </c>
      <c r="E12">
        <v>407.78203351809907</v>
      </c>
      <c r="F12">
        <v>7.8441805032743064E-27</v>
      </c>
      <c r="K12" s="40"/>
      <c r="L12" s="40"/>
      <c r="M12" s="43">
        <f>SUM(M6:M11)</f>
        <v>50.779254338153521</v>
      </c>
      <c r="N12" s="43">
        <f>SUM(N6:N11)</f>
        <v>1487.8321521078981</v>
      </c>
    </row>
    <row r="13" spans="1:15" x14ac:dyDescent="0.25">
      <c r="A13" t="s">
        <v>147</v>
      </c>
      <c r="B13">
        <v>54</v>
      </c>
      <c r="C13">
        <v>479.28505481062876</v>
      </c>
      <c r="D13">
        <v>8.8756491631597925</v>
      </c>
      <c r="K13" s="40" t="s">
        <v>481</v>
      </c>
      <c r="L13" s="40"/>
      <c r="M13" s="40"/>
      <c r="N13" s="44">
        <v>1084.1605999999999</v>
      </c>
      <c r="O13" s="47">
        <f>N12/N13</f>
        <v>1.3723355673577311</v>
      </c>
    </row>
    <row r="14" spans="1:15" ht="15.75" thickBot="1" x14ac:dyDescent="0.3">
      <c r="A14" s="21" t="s">
        <v>148</v>
      </c>
      <c r="B14" s="21">
        <v>55</v>
      </c>
      <c r="C14" s="21">
        <v>4098.6153193571436</v>
      </c>
      <c r="D14" s="21"/>
      <c r="E14" s="21"/>
      <c r="F14" s="21"/>
      <c r="K14" s="46" t="s">
        <v>482</v>
      </c>
      <c r="L14" s="46"/>
      <c r="M14" s="46"/>
      <c r="N14" s="33">
        <v>411.14839999999998</v>
      </c>
      <c r="O14" s="24">
        <f>SUM(N6:N8)/N14</f>
        <v>1.2491419155469143</v>
      </c>
    </row>
    <row r="15" spans="1:15" ht="15.75" thickBot="1" x14ac:dyDescent="0.3">
      <c r="K15" t="s">
        <v>483</v>
      </c>
      <c r="N15" s="33">
        <v>673.01220000000001</v>
      </c>
      <c r="O15" s="24">
        <f>SUM(N9:N11)/N15</f>
        <v>1.4475955297063696</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-1.9262975229905628</v>
      </c>
      <c r="C17">
        <v>0.56294133233015975</v>
      </c>
      <c r="D17">
        <v>-3.4218441822651737</v>
      </c>
      <c r="E17">
        <v>1.1927439993155739E-3</v>
      </c>
      <c r="F17">
        <v>-3.0549269406442905</v>
      </c>
      <c r="G17">
        <v>-0.7976681053368353</v>
      </c>
      <c r="H17">
        <v>-3.0549269406442905</v>
      </c>
      <c r="I17">
        <v>-0.7976681053368353</v>
      </c>
    </row>
    <row r="18" spans="1:9" ht="15.75" thickBot="1" x14ac:dyDescent="0.3">
      <c r="A18" s="21" t="s">
        <v>157</v>
      </c>
      <c r="B18" s="21">
        <v>2.5944578797226826E-2</v>
      </c>
      <c r="C18" s="21">
        <v>1.2847912813634551E-3</v>
      </c>
      <c r="D18" s="21">
        <v>20.193613681510776</v>
      </c>
      <c r="E18" s="21">
        <v>7.8441805032741945E-27</v>
      </c>
      <c r="F18" s="21">
        <v>2.3368727367576638E-2</v>
      </c>
      <c r="G18" s="21">
        <v>2.8520430226877013E-2</v>
      </c>
      <c r="H18" s="21">
        <v>2.3368727367576638E-2</v>
      </c>
      <c r="I18" s="21">
        <v>2.8520430226877013E-2</v>
      </c>
    </row>
    <row r="22" spans="1:9" x14ac:dyDescent="0.25">
      <c r="A22" t="s">
        <v>158</v>
      </c>
    </row>
    <row r="23" spans="1:9" ht="15.75" thickBot="1" x14ac:dyDescent="0.3"/>
    <row r="24" spans="1:9" x14ac:dyDescent="0.25">
      <c r="A24" s="22" t="s">
        <v>160</v>
      </c>
      <c r="B24" s="22" t="s">
        <v>161</v>
      </c>
      <c r="C24" s="22" t="s">
        <v>162</v>
      </c>
    </row>
    <row r="25" spans="1:9" x14ac:dyDescent="0.25">
      <c r="A25">
        <v>1</v>
      </c>
      <c r="B25">
        <v>6.7923781818175115</v>
      </c>
      <c r="C25">
        <v>-1.6073781818175119</v>
      </c>
    </row>
    <row r="26" spans="1:9" x14ac:dyDescent="0.25">
      <c r="A26">
        <v>2</v>
      </c>
      <c r="B26">
        <v>16.720071258576358</v>
      </c>
      <c r="C26">
        <v>4.0199287414236409</v>
      </c>
    </row>
    <row r="27" spans="1:9" x14ac:dyDescent="0.25">
      <c r="A27">
        <v>3</v>
      </c>
      <c r="B27">
        <v>21.051518688773374</v>
      </c>
      <c r="C27">
        <v>-0.31151868877337563</v>
      </c>
    </row>
    <row r="28" spans="1:9" x14ac:dyDescent="0.25">
      <c r="A28">
        <v>4</v>
      </c>
      <c r="B28">
        <v>16.477489446822283</v>
      </c>
      <c r="C28">
        <v>-6.1074894468222833</v>
      </c>
    </row>
    <row r="29" spans="1:9" x14ac:dyDescent="0.25">
      <c r="A29">
        <v>5</v>
      </c>
      <c r="B29">
        <v>11.433863328641392</v>
      </c>
      <c r="C29">
        <v>-7.2858633286413923</v>
      </c>
    </row>
    <row r="30" spans="1:9" x14ac:dyDescent="0.25">
      <c r="A30">
        <v>6</v>
      </c>
      <c r="B30">
        <v>3.5441169164047137</v>
      </c>
      <c r="C30">
        <v>-3.5441169164047137</v>
      </c>
    </row>
    <row r="31" spans="1:9" x14ac:dyDescent="0.25">
      <c r="A31">
        <v>7</v>
      </c>
      <c r="B31">
        <v>-0.51361520748156209</v>
      </c>
      <c r="C31">
        <v>0.51361520748156209</v>
      </c>
    </row>
    <row r="32" spans="1:9" x14ac:dyDescent="0.25">
      <c r="A32">
        <v>8</v>
      </c>
      <c r="B32">
        <v>-1.7615494476281723</v>
      </c>
      <c r="C32">
        <v>1.7615494476281723</v>
      </c>
    </row>
    <row r="33" spans="1:3" x14ac:dyDescent="0.25">
      <c r="A33">
        <v>9</v>
      </c>
      <c r="B33">
        <v>-1.9262975229905628</v>
      </c>
      <c r="C33">
        <v>1.9262975229905628</v>
      </c>
    </row>
    <row r="34" spans="1:3" x14ac:dyDescent="0.25">
      <c r="A34">
        <v>10</v>
      </c>
      <c r="B34">
        <v>-1.9250002940507014</v>
      </c>
      <c r="C34">
        <v>2.9620002940507013</v>
      </c>
    </row>
    <row r="35" spans="1:3" x14ac:dyDescent="0.25">
      <c r="A35">
        <v>11</v>
      </c>
      <c r="B35">
        <v>-1.6331237825818996</v>
      </c>
      <c r="C35">
        <v>1.6331237825818996</v>
      </c>
    </row>
    <row r="36" spans="1:3" x14ac:dyDescent="0.25">
      <c r="A36">
        <v>12</v>
      </c>
      <c r="B36">
        <v>1.0962459068863626</v>
      </c>
      <c r="C36">
        <v>-1.0962459068863626</v>
      </c>
    </row>
    <row r="37" spans="1:3" x14ac:dyDescent="0.25">
      <c r="A37">
        <v>13</v>
      </c>
      <c r="B37">
        <v>3.817832222715456</v>
      </c>
      <c r="C37">
        <v>-3.817832222715456</v>
      </c>
    </row>
    <row r="38" spans="1:3" x14ac:dyDescent="0.25">
      <c r="A38">
        <v>14</v>
      </c>
      <c r="B38">
        <v>10.739845845815573</v>
      </c>
      <c r="C38">
        <v>-3.4808458458155735</v>
      </c>
    </row>
    <row r="39" spans="1:3" x14ac:dyDescent="0.25">
      <c r="A39">
        <v>15</v>
      </c>
      <c r="B39">
        <v>15.339819666563891</v>
      </c>
      <c r="C39">
        <v>-0.82181966656389172</v>
      </c>
    </row>
    <row r="40" spans="1:3" x14ac:dyDescent="0.25">
      <c r="A40">
        <v>16</v>
      </c>
      <c r="B40">
        <v>11.819140323780209</v>
      </c>
      <c r="C40">
        <v>0.62485967621979022</v>
      </c>
    </row>
    <row r="41" spans="1:3" x14ac:dyDescent="0.25">
      <c r="A41">
        <v>17</v>
      </c>
      <c r="B41">
        <v>6.996043125375742</v>
      </c>
      <c r="C41">
        <v>-3.8850431253757423</v>
      </c>
    </row>
    <row r="42" spans="1:3" x14ac:dyDescent="0.25">
      <c r="A42">
        <v>18</v>
      </c>
      <c r="B42">
        <v>2.411636051905762</v>
      </c>
      <c r="C42">
        <v>-2.411636051905762</v>
      </c>
    </row>
    <row r="43" spans="1:3" x14ac:dyDescent="0.25">
      <c r="A43">
        <v>19</v>
      </c>
      <c r="B43">
        <v>-0.86256979230426301</v>
      </c>
      <c r="C43">
        <v>0.86256979230426301</v>
      </c>
    </row>
    <row r="44" spans="1:3" x14ac:dyDescent="0.25">
      <c r="A44">
        <v>20</v>
      </c>
      <c r="B44">
        <v>-1.679824024416908</v>
      </c>
      <c r="C44">
        <v>1.679824024416908</v>
      </c>
    </row>
    <row r="45" spans="1:3" x14ac:dyDescent="0.25">
      <c r="A45">
        <v>21</v>
      </c>
      <c r="B45">
        <v>-1.9172169204115335</v>
      </c>
      <c r="C45">
        <v>1.9172169204115335</v>
      </c>
    </row>
    <row r="46" spans="1:3" x14ac:dyDescent="0.25">
      <c r="A46">
        <v>22</v>
      </c>
      <c r="B46">
        <v>-1.9224058361709788</v>
      </c>
      <c r="C46">
        <v>1.9224058361709788</v>
      </c>
    </row>
    <row r="47" spans="1:3" x14ac:dyDescent="0.25">
      <c r="A47">
        <v>23</v>
      </c>
      <c r="B47">
        <v>-1.3957308865872742</v>
      </c>
      <c r="C47">
        <v>1.3957308865872742</v>
      </c>
    </row>
    <row r="48" spans="1:3" x14ac:dyDescent="0.25">
      <c r="A48">
        <v>24</v>
      </c>
      <c r="B48">
        <v>0.13370203350924736</v>
      </c>
      <c r="C48">
        <v>-0.13370203350924736</v>
      </c>
    </row>
    <row r="49" spans="1:3" x14ac:dyDescent="0.25">
      <c r="A49">
        <v>25</v>
      </c>
      <c r="B49">
        <v>9.2104129257190515</v>
      </c>
      <c r="C49">
        <v>-5.0624129257190518</v>
      </c>
    </row>
    <row r="50" spans="1:3" x14ac:dyDescent="0.25">
      <c r="A50">
        <v>26</v>
      </c>
      <c r="B50">
        <v>12.174581053302218</v>
      </c>
      <c r="C50">
        <v>4.4174189466977811</v>
      </c>
    </row>
    <row r="51" spans="1:3" x14ac:dyDescent="0.25">
      <c r="A51">
        <v>27</v>
      </c>
      <c r="B51">
        <v>17.039189577782246</v>
      </c>
      <c r="C51">
        <v>2.6638104222177539</v>
      </c>
    </row>
    <row r="52" spans="1:3" x14ac:dyDescent="0.25">
      <c r="A52">
        <v>28</v>
      </c>
      <c r="B52">
        <v>15.584995936197686</v>
      </c>
      <c r="C52">
        <v>2.044004063802312</v>
      </c>
    </row>
    <row r="53" spans="1:3" x14ac:dyDescent="0.25">
      <c r="A53">
        <v>29</v>
      </c>
      <c r="B53">
        <v>12.184958884821107</v>
      </c>
      <c r="C53">
        <v>-0.77795888482110698</v>
      </c>
    </row>
    <row r="54" spans="1:3" x14ac:dyDescent="0.25">
      <c r="A54">
        <v>30</v>
      </c>
      <c r="B54">
        <v>4.2783484963662328</v>
      </c>
      <c r="C54">
        <v>-3.2413484963662329</v>
      </c>
    </row>
    <row r="55" spans="1:3" x14ac:dyDescent="0.25">
      <c r="A55">
        <v>31</v>
      </c>
      <c r="B55">
        <v>9.1680552825581518E-3</v>
      </c>
      <c r="C55">
        <v>-9.1680552825581518E-3</v>
      </c>
    </row>
    <row r="56" spans="1:3" x14ac:dyDescent="0.25">
      <c r="A56">
        <v>32</v>
      </c>
      <c r="B56">
        <v>-1.8393831840198529</v>
      </c>
      <c r="C56">
        <v>1.8393831840198529</v>
      </c>
    </row>
    <row r="57" spans="1:3" x14ac:dyDescent="0.25">
      <c r="A57">
        <v>33</v>
      </c>
      <c r="B57">
        <v>-1.9262975229905628</v>
      </c>
      <c r="C57">
        <v>1.9262975229905628</v>
      </c>
    </row>
    <row r="58" spans="1:3" x14ac:dyDescent="0.25">
      <c r="A58">
        <v>34</v>
      </c>
      <c r="B58">
        <v>-1.8744083653961092</v>
      </c>
      <c r="C58">
        <v>1.8744083653961092</v>
      </c>
    </row>
    <row r="59" spans="1:3" x14ac:dyDescent="0.25">
      <c r="A59">
        <v>35</v>
      </c>
      <c r="B59">
        <v>-1.0688291937422163</v>
      </c>
      <c r="C59">
        <v>1.0688291937422163</v>
      </c>
    </row>
    <row r="60" spans="1:3" x14ac:dyDescent="0.25">
      <c r="A60">
        <v>36</v>
      </c>
      <c r="B60">
        <v>1.4919007335440715</v>
      </c>
      <c r="C60">
        <v>-1.4919007335440715</v>
      </c>
    </row>
    <row r="61" spans="1:3" x14ac:dyDescent="0.25">
      <c r="A61">
        <v>37</v>
      </c>
      <c r="B61">
        <v>9.1585237681245992</v>
      </c>
      <c r="C61">
        <v>-2.9365237681245997</v>
      </c>
    </row>
    <row r="62" spans="1:3" x14ac:dyDescent="0.25">
      <c r="A62">
        <v>38</v>
      </c>
      <c r="B62">
        <v>16.534567520176182</v>
      </c>
      <c r="C62">
        <v>1.0944324798238156</v>
      </c>
    </row>
    <row r="63" spans="1:3" x14ac:dyDescent="0.25">
      <c r="A63">
        <v>39</v>
      </c>
      <c r="B63">
        <v>20.933470855245993</v>
      </c>
      <c r="C63">
        <v>6.0285291447540033</v>
      </c>
    </row>
    <row r="64" spans="1:3" x14ac:dyDescent="0.25">
      <c r="A64">
        <v>40</v>
      </c>
      <c r="B64">
        <v>17.855146580955033</v>
      </c>
      <c r="C64">
        <v>-0.22614658095503515</v>
      </c>
    </row>
    <row r="65" spans="1:3" x14ac:dyDescent="0.25">
      <c r="A65">
        <v>41</v>
      </c>
      <c r="B65">
        <v>16.076645704405134</v>
      </c>
      <c r="C65">
        <v>-3.6326457044051352</v>
      </c>
    </row>
    <row r="66" spans="1:3" x14ac:dyDescent="0.25">
      <c r="A66">
        <v>42</v>
      </c>
      <c r="B66">
        <v>4.7479453725960381</v>
      </c>
      <c r="C66">
        <v>-4.7479453725960381</v>
      </c>
    </row>
    <row r="67" spans="1:3" x14ac:dyDescent="0.25">
      <c r="A67">
        <v>43</v>
      </c>
      <c r="B67">
        <v>-0.58626002811379707</v>
      </c>
      <c r="C67">
        <v>0.58626002811379707</v>
      </c>
    </row>
    <row r="68" spans="1:3" x14ac:dyDescent="0.25">
      <c r="A68">
        <v>44</v>
      </c>
      <c r="B68">
        <v>-1.7758189659666472</v>
      </c>
      <c r="C68">
        <v>1.7758189659666472</v>
      </c>
    </row>
    <row r="69" spans="1:3" x14ac:dyDescent="0.25">
      <c r="A69">
        <v>45</v>
      </c>
      <c r="B69">
        <v>-1.9250002940507014</v>
      </c>
      <c r="C69">
        <v>1.9250002940507014</v>
      </c>
    </row>
    <row r="70" spans="1:3" x14ac:dyDescent="0.25">
      <c r="A70">
        <v>46</v>
      </c>
      <c r="B70">
        <v>-1.8757055943359704</v>
      </c>
      <c r="C70">
        <v>1.8757055943359704</v>
      </c>
    </row>
    <row r="71" spans="1:3" x14ac:dyDescent="0.25">
      <c r="A71">
        <v>47</v>
      </c>
      <c r="B71">
        <v>-1.1401767854345901</v>
      </c>
      <c r="C71">
        <v>1.1401767854345901</v>
      </c>
    </row>
    <row r="72" spans="1:3" x14ac:dyDescent="0.25">
      <c r="A72">
        <v>48</v>
      </c>
      <c r="B72">
        <v>0.44892866589555291</v>
      </c>
      <c r="C72">
        <v>-0.44892866589555291</v>
      </c>
    </row>
    <row r="73" spans="1:3" x14ac:dyDescent="0.25">
      <c r="A73">
        <v>49</v>
      </c>
      <c r="B73">
        <v>8.7252493022109086</v>
      </c>
      <c r="C73">
        <v>-2.503249302210909</v>
      </c>
    </row>
    <row r="74" spans="1:3" x14ac:dyDescent="0.25">
      <c r="A74">
        <v>50</v>
      </c>
      <c r="B74">
        <v>12.336734670784885</v>
      </c>
      <c r="C74">
        <v>-4.0407346707848859</v>
      </c>
    </row>
    <row r="75" spans="1:3" x14ac:dyDescent="0.25">
      <c r="A75">
        <v>51</v>
      </c>
      <c r="B75">
        <v>21.854503402547547</v>
      </c>
      <c r="C75">
        <v>6.1444965974524521</v>
      </c>
    </row>
    <row r="76" spans="1:3" x14ac:dyDescent="0.25">
      <c r="A76">
        <v>52</v>
      </c>
      <c r="B76">
        <v>24.585170320955665</v>
      </c>
      <c r="C76">
        <v>4.4508296790443325</v>
      </c>
    </row>
    <row r="77" spans="1:3" x14ac:dyDescent="0.25">
      <c r="A77">
        <v>53</v>
      </c>
      <c r="B77">
        <v>15.936544978900105</v>
      </c>
      <c r="C77">
        <v>2.7294550210998914</v>
      </c>
    </row>
    <row r="78" spans="1:3" x14ac:dyDescent="0.25">
      <c r="A78">
        <v>54</v>
      </c>
      <c r="B78">
        <v>4.291320785764845</v>
      </c>
      <c r="C78">
        <v>-3.2543207857648451</v>
      </c>
    </row>
    <row r="79" spans="1:3" x14ac:dyDescent="0.25">
      <c r="A79">
        <v>55</v>
      </c>
      <c r="B79">
        <v>-0.73544135619785145</v>
      </c>
      <c r="C79">
        <v>0.73544135619785145</v>
      </c>
    </row>
    <row r="80" spans="1:3" ht="15.75" thickBot="1" x14ac:dyDescent="0.3">
      <c r="A80" s="21">
        <v>56</v>
      </c>
      <c r="B80" s="21">
        <v>-1.3373555842935139</v>
      </c>
      <c r="C80" s="21">
        <v>1.3373555842935139</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3094-6EA5-4E90-9763-4F50DFBE65CA}">
  <dimension ref="A1:O80"/>
  <sheetViews>
    <sheetView workbookViewId="0">
      <selection activeCell="O13" sqref="O13:O15"/>
    </sheetView>
    <sheetView workbookViewId="1"/>
  </sheetViews>
  <sheetFormatPr defaultRowHeight="15" x14ac:dyDescent="0.25"/>
  <cols>
    <col min="11" max="11" width="24.5703125" customWidth="1"/>
    <col min="14" max="14" width="11.425781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0.98100086357855565</v>
      </c>
      <c r="K4" s="40" t="s">
        <v>468</v>
      </c>
      <c r="L4" s="40"/>
      <c r="M4" s="40"/>
      <c r="N4" s="40"/>
    </row>
    <row r="5" spans="1:15" x14ac:dyDescent="0.25">
      <c r="A5" t="s">
        <v>136</v>
      </c>
      <c r="B5">
        <v>0.96236269434187194</v>
      </c>
      <c r="K5" s="40" t="s">
        <v>484</v>
      </c>
      <c r="L5" s="40" t="s">
        <v>469</v>
      </c>
      <c r="M5" s="40" t="s">
        <v>470</v>
      </c>
      <c r="N5" s="40" t="s">
        <v>471</v>
      </c>
    </row>
    <row r="6" spans="1:15" x14ac:dyDescent="0.25">
      <c r="A6" t="s">
        <v>137</v>
      </c>
      <c r="B6">
        <v>0.96166570720005473</v>
      </c>
      <c r="K6" s="41">
        <f>HDD!A281</f>
        <v>44835</v>
      </c>
      <c r="L6" s="42">
        <f>HDD!J281</f>
        <v>25.25</v>
      </c>
      <c r="M6" s="43">
        <f>$B$18*L6+B$17</f>
        <v>2.9419816280350655</v>
      </c>
      <c r="N6" s="43">
        <f t="shared" ref="N6:N11" si="0">$L$3*M6</f>
        <v>86.200061701427416</v>
      </c>
    </row>
    <row r="7" spans="1:15" x14ac:dyDescent="0.25">
      <c r="A7" t="s">
        <v>138</v>
      </c>
      <c r="B7">
        <v>5.2791142921928014</v>
      </c>
      <c r="K7" s="41">
        <f>HDD!A282</f>
        <v>44866</v>
      </c>
      <c r="L7" s="42">
        <f>HDD!J282</f>
        <v>122.35</v>
      </c>
      <c r="M7" s="43">
        <f t="shared" ref="M7:M11" si="1">$B$18*L7+B$17</f>
        <v>14.392824298981957</v>
      </c>
      <c r="N7" s="43">
        <f t="shared" si="0"/>
        <v>421.70975196017133</v>
      </c>
    </row>
    <row r="8" spans="1:15" ht="15.75" thickBot="1" x14ac:dyDescent="0.3">
      <c r="A8" s="21" t="s">
        <v>139</v>
      </c>
      <c r="B8" s="21">
        <v>56</v>
      </c>
      <c r="K8" s="41">
        <f>HDD!A283</f>
        <v>44896</v>
      </c>
      <c r="L8" s="42">
        <f>HDD!J283</f>
        <v>326</v>
      </c>
      <c r="M8" s="43">
        <f t="shared" si="1"/>
        <v>38.408932537275831</v>
      </c>
      <c r="N8" s="43">
        <f t="shared" si="0"/>
        <v>1125.3817233421819</v>
      </c>
    </row>
    <row r="9" spans="1:15" x14ac:dyDescent="0.25">
      <c r="K9" s="41">
        <f>HDD!A284</f>
        <v>44927</v>
      </c>
      <c r="L9" s="42">
        <f>HDD!J284</f>
        <v>290.8</v>
      </c>
      <c r="M9" s="43">
        <f t="shared" si="1"/>
        <v>34.257854658621554</v>
      </c>
      <c r="N9" s="43">
        <f t="shared" si="0"/>
        <v>1003.7551414976116</v>
      </c>
    </row>
    <row r="10" spans="1:15" ht="15.75" thickBot="1" x14ac:dyDescent="0.3">
      <c r="A10" t="s">
        <v>140</v>
      </c>
      <c r="K10" s="41">
        <f>HDD!A285</f>
        <v>44958</v>
      </c>
      <c r="L10" s="42">
        <f>HDD!J285</f>
        <v>345.55</v>
      </c>
      <c r="M10" s="43">
        <f t="shared" si="1"/>
        <v>40.714431756812516</v>
      </c>
      <c r="N10" s="43">
        <f t="shared" si="0"/>
        <v>1192.9328504746068</v>
      </c>
    </row>
    <row r="11" spans="1:15" x14ac:dyDescent="0.25">
      <c r="A11" s="22"/>
      <c r="B11" s="22" t="s">
        <v>141</v>
      </c>
      <c r="C11" s="22" t="s">
        <v>142</v>
      </c>
      <c r="D11" s="22" t="s">
        <v>143</v>
      </c>
      <c r="E11" s="22" t="s">
        <v>144</v>
      </c>
      <c r="F11" s="22" t="s">
        <v>145</v>
      </c>
      <c r="K11" s="41">
        <f>HDD!A286</f>
        <v>44986</v>
      </c>
      <c r="L11" s="42">
        <f>HDD!J286</f>
        <v>214.35</v>
      </c>
      <c r="M11" s="43">
        <f t="shared" si="1"/>
        <v>25.242232390919281</v>
      </c>
      <c r="N11" s="43">
        <f t="shared" si="0"/>
        <v>739.59740905393494</v>
      </c>
    </row>
    <row r="12" spans="1:15" x14ac:dyDescent="0.25">
      <c r="A12" t="s">
        <v>146</v>
      </c>
      <c r="B12">
        <v>1</v>
      </c>
      <c r="C12">
        <v>38480.095591211728</v>
      </c>
      <c r="D12">
        <v>38480.095591211728</v>
      </c>
      <c r="E12">
        <v>1380.7466976116625</v>
      </c>
      <c r="F12">
        <v>3.8323105117672594E-40</v>
      </c>
      <c r="K12" s="40"/>
      <c r="L12" s="40"/>
      <c r="M12" s="43">
        <f>SUM(M6:M11)</f>
        <v>155.95825727064621</v>
      </c>
      <c r="N12" s="43">
        <f>SUM(N6:N11)</f>
        <v>4569.5769380299344</v>
      </c>
    </row>
    <row r="13" spans="1:15" x14ac:dyDescent="0.25">
      <c r="A13" t="s">
        <v>147</v>
      </c>
      <c r="B13">
        <v>54</v>
      </c>
      <c r="C13">
        <v>1504.9285763418522</v>
      </c>
      <c r="D13">
        <v>27.869047710034302</v>
      </c>
      <c r="K13" s="34" t="s">
        <v>473</v>
      </c>
      <c r="L13" s="34"/>
      <c r="M13" s="34"/>
      <c r="N13" s="95">
        <v>2874.6406999999999</v>
      </c>
      <c r="O13" s="96">
        <f>N12/N13</f>
        <v>1.5896167260242069</v>
      </c>
    </row>
    <row r="14" spans="1:15" ht="15.75" thickBot="1" x14ac:dyDescent="0.3">
      <c r="A14" s="21" t="s">
        <v>148</v>
      </c>
      <c r="B14" s="21">
        <v>55</v>
      </c>
      <c r="C14" s="21">
        <v>39985.02416755358</v>
      </c>
      <c r="D14" s="21"/>
      <c r="E14" s="21"/>
      <c r="F14" s="21"/>
      <c r="K14" s="34" t="s">
        <v>474</v>
      </c>
      <c r="L14" s="34"/>
      <c r="M14" s="34"/>
      <c r="N14" s="97">
        <v>931.06989999999996</v>
      </c>
      <c r="O14" s="96">
        <f>SUM(N6:N8)/N14</f>
        <v>1.7542093638767409</v>
      </c>
    </row>
    <row r="15" spans="1:15" ht="15.75" thickBot="1" x14ac:dyDescent="0.3">
      <c r="K15" s="34" t="s">
        <v>475</v>
      </c>
      <c r="L15" s="34"/>
      <c r="M15" s="34"/>
      <c r="N15" s="97">
        <v>1943.5708000000002</v>
      </c>
      <c r="O15" s="96">
        <f>SUM(N9:N11)/N15</f>
        <v>1.5107684273843549</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-3.5709179806428182E-2</v>
      </c>
      <c r="C17">
        <v>0.92267870451966316</v>
      </c>
      <c r="D17">
        <v>-3.8701640811161897E-2</v>
      </c>
      <c r="E17">
        <v>0.96927099341239864</v>
      </c>
      <c r="F17">
        <v>-1.8855686041500896</v>
      </c>
      <c r="G17">
        <v>1.8141502445372333</v>
      </c>
      <c r="H17">
        <v>-1.8855686041500896</v>
      </c>
      <c r="I17">
        <v>1.8141502445372333</v>
      </c>
    </row>
    <row r="18" spans="1:9" ht="15.75" thickBot="1" x14ac:dyDescent="0.3">
      <c r="A18" s="21" t="s">
        <v>157</v>
      </c>
      <c r="B18" s="21">
        <v>0.11792834882540569</v>
      </c>
      <c r="C18" s="21">
        <v>3.1736659415977971E-3</v>
      </c>
      <c r="D18" s="21">
        <v>37.158400094886517</v>
      </c>
      <c r="E18" s="21">
        <v>3.8323105117672594E-40</v>
      </c>
      <c r="F18" s="21">
        <v>0.11156553171146842</v>
      </c>
      <c r="G18" s="21">
        <v>0.12429116593934296</v>
      </c>
      <c r="H18" s="21">
        <v>0.11156553171146842</v>
      </c>
      <c r="I18" s="21">
        <v>0.12429116593934296</v>
      </c>
    </row>
    <row r="22" spans="1:9" x14ac:dyDescent="0.25">
      <c r="A22" t="s">
        <v>158</v>
      </c>
    </row>
    <row r="23" spans="1:9" ht="15.75" thickBot="1" x14ac:dyDescent="0.3"/>
    <row r="24" spans="1:9" x14ac:dyDescent="0.25">
      <c r="A24" s="22" t="s">
        <v>160</v>
      </c>
      <c r="B24" s="22" t="s">
        <v>161</v>
      </c>
      <c r="C24" s="22" t="s">
        <v>162</v>
      </c>
    </row>
    <row r="25" spans="1:9" x14ac:dyDescent="0.25">
      <c r="A25">
        <v>1</v>
      </c>
      <c r="B25">
        <v>16.963662303375802</v>
      </c>
      <c r="C25">
        <v>10.183337696624193</v>
      </c>
    </row>
    <row r="26" spans="1:9" x14ac:dyDescent="0.25">
      <c r="A26">
        <v>2</v>
      </c>
      <c r="B26">
        <v>56.681930187772437</v>
      </c>
      <c r="C26">
        <v>2.6120698122275599</v>
      </c>
    </row>
    <row r="27" spans="1:9" x14ac:dyDescent="0.25">
      <c r="A27">
        <v>3</v>
      </c>
      <c r="B27">
        <v>75.426641233570678</v>
      </c>
      <c r="C27">
        <v>-1.6146412335706799</v>
      </c>
    </row>
    <row r="28" spans="1:9" x14ac:dyDescent="0.25">
      <c r="A28">
        <v>4</v>
      </c>
      <c r="B28">
        <v>57.979142024851896</v>
      </c>
      <c r="C28">
        <v>-4.9071420248519004</v>
      </c>
    </row>
    <row r="29" spans="1:9" x14ac:dyDescent="0.25">
      <c r="A29">
        <v>5</v>
      </c>
      <c r="B29">
        <v>34.299129580710442</v>
      </c>
      <c r="C29">
        <v>-3.004129580710444</v>
      </c>
    </row>
    <row r="30" spans="1:9" x14ac:dyDescent="0.25">
      <c r="A30">
        <v>6</v>
      </c>
      <c r="B30">
        <v>8.4256498484164304</v>
      </c>
      <c r="C30">
        <v>-0.98164984841643133</v>
      </c>
    </row>
    <row r="31" spans="1:9" x14ac:dyDescent="0.25">
      <c r="A31">
        <v>7</v>
      </c>
      <c r="B31">
        <v>0.41241854573011344</v>
      </c>
      <c r="C31">
        <v>-0.41241854573011344</v>
      </c>
    </row>
    <row r="32" spans="1:9" x14ac:dyDescent="0.25">
      <c r="A32">
        <v>8</v>
      </c>
      <c r="B32">
        <v>5.2737081812626083E-2</v>
      </c>
      <c r="C32">
        <v>-5.2737081812626083E-2</v>
      </c>
    </row>
    <row r="33" spans="1:3" x14ac:dyDescent="0.25">
      <c r="A33">
        <v>9</v>
      </c>
      <c r="B33">
        <v>-3.5709179806428182E-2</v>
      </c>
      <c r="C33">
        <v>3.5709179806428182E-2</v>
      </c>
    </row>
    <row r="34" spans="1:3" x14ac:dyDescent="0.25">
      <c r="A34">
        <v>10</v>
      </c>
      <c r="B34">
        <v>-3.5709179806428182E-2</v>
      </c>
      <c r="C34">
        <v>1.0727091798064281</v>
      </c>
    </row>
    <row r="35" spans="1:3" x14ac:dyDescent="0.25">
      <c r="A35">
        <v>11</v>
      </c>
      <c r="B35">
        <v>0.18245826552057234</v>
      </c>
      <c r="C35">
        <v>-0.18245826552057234</v>
      </c>
    </row>
    <row r="36" spans="1:3" x14ac:dyDescent="0.25">
      <c r="A36">
        <v>12</v>
      </c>
      <c r="B36">
        <v>5.2121023429241253</v>
      </c>
      <c r="C36">
        <v>-2.9531023429241259</v>
      </c>
    </row>
    <row r="37" spans="1:3" x14ac:dyDescent="0.25">
      <c r="A37">
        <v>13</v>
      </c>
      <c r="B37">
        <v>10.672184893540408</v>
      </c>
      <c r="C37">
        <v>-3.2281848935404085</v>
      </c>
    </row>
    <row r="38" spans="1:3" x14ac:dyDescent="0.25">
      <c r="A38">
        <v>14</v>
      </c>
      <c r="B38">
        <v>32.258969146030921</v>
      </c>
      <c r="C38">
        <v>1.1100308539690786</v>
      </c>
    </row>
    <row r="39" spans="1:3" x14ac:dyDescent="0.25">
      <c r="A39">
        <v>15</v>
      </c>
      <c r="B39">
        <v>50.148699662844962</v>
      </c>
      <c r="C39">
        <v>2.9233003371550339</v>
      </c>
    </row>
    <row r="40" spans="1:3" x14ac:dyDescent="0.25">
      <c r="A40">
        <v>16</v>
      </c>
      <c r="B40">
        <v>36.197775996799464</v>
      </c>
      <c r="C40">
        <v>8.5782240032005319</v>
      </c>
    </row>
    <row r="41" spans="1:3" x14ac:dyDescent="0.25">
      <c r="A41">
        <v>17</v>
      </c>
      <c r="B41">
        <v>19.858803267039509</v>
      </c>
      <c r="C41">
        <v>-3.0818032670395112</v>
      </c>
    </row>
    <row r="42" spans="1:3" x14ac:dyDescent="0.25">
      <c r="A42">
        <v>18</v>
      </c>
      <c r="B42">
        <v>5.843019009140046</v>
      </c>
      <c r="C42">
        <v>-4.6210190091400465</v>
      </c>
    </row>
    <row r="43" spans="1:3" x14ac:dyDescent="0.25">
      <c r="A43">
        <v>19</v>
      </c>
      <c r="B43">
        <v>0.2296296050507346</v>
      </c>
      <c r="C43">
        <v>2.029370394949265</v>
      </c>
    </row>
    <row r="44" spans="1:3" x14ac:dyDescent="0.25">
      <c r="A44">
        <v>20</v>
      </c>
      <c r="B44">
        <v>-3.5709179806428182E-2</v>
      </c>
      <c r="C44">
        <v>3.5709179806428182E-2</v>
      </c>
    </row>
    <row r="45" spans="1:3" x14ac:dyDescent="0.25">
      <c r="A45">
        <v>21</v>
      </c>
      <c r="B45">
        <v>-3.5709179806428182E-2</v>
      </c>
      <c r="C45">
        <v>3.5709179806428182E-2</v>
      </c>
    </row>
    <row r="46" spans="1:3" x14ac:dyDescent="0.25">
      <c r="A46">
        <v>22</v>
      </c>
      <c r="B46">
        <v>-3.5709179806428182E-2</v>
      </c>
      <c r="C46">
        <v>3.5709179806428182E-2</v>
      </c>
    </row>
    <row r="47" spans="1:3" x14ac:dyDescent="0.25">
      <c r="A47">
        <v>23</v>
      </c>
      <c r="B47">
        <v>0.40062571084757287</v>
      </c>
      <c r="C47">
        <v>-0.40062571084757287</v>
      </c>
    </row>
    <row r="48" spans="1:3" x14ac:dyDescent="0.25">
      <c r="A48">
        <v>24</v>
      </c>
      <c r="B48">
        <v>1.9985548374318198</v>
      </c>
      <c r="C48">
        <v>-1.9985548374318198</v>
      </c>
    </row>
    <row r="49" spans="1:3" x14ac:dyDescent="0.25">
      <c r="A49">
        <v>25</v>
      </c>
      <c r="B49">
        <v>25.649085194366929</v>
      </c>
      <c r="C49">
        <v>-2.6500851943669304</v>
      </c>
    </row>
    <row r="50" spans="1:3" x14ac:dyDescent="0.25">
      <c r="A50">
        <v>26</v>
      </c>
      <c r="B50">
        <v>36.976103099047151</v>
      </c>
      <c r="C50">
        <v>12.984896900952847</v>
      </c>
    </row>
    <row r="51" spans="1:3" x14ac:dyDescent="0.25">
      <c r="A51">
        <v>27</v>
      </c>
      <c r="B51">
        <v>58.686712117804333</v>
      </c>
      <c r="C51">
        <v>5.7922878821956658</v>
      </c>
    </row>
    <row r="52" spans="1:3" x14ac:dyDescent="0.25">
      <c r="A52">
        <v>28</v>
      </c>
      <c r="B52">
        <v>53.155872557892806</v>
      </c>
      <c r="C52">
        <v>-1.1208725578928096</v>
      </c>
    </row>
    <row r="53" spans="1:3" x14ac:dyDescent="0.25">
      <c r="A53">
        <v>29</v>
      </c>
      <c r="B53">
        <v>36.663592974659835</v>
      </c>
      <c r="C53">
        <v>-5.3685929746598369</v>
      </c>
    </row>
    <row r="54" spans="1:3" x14ac:dyDescent="0.25">
      <c r="A54">
        <v>30</v>
      </c>
      <c r="B54">
        <v>10.595531466803896</v>
      </c>
      <c r="C54">
        <v>-4.0531466803896521E-2</v>
      </c>
    </row>
    <row r="55" spans="1:3" x14ac:dyDescent="0.25">
      <c r="A55">
        <v>31</v>
      </c>
      <c r="B55">
        <v>2.1695509432286584</v>
      </c>
      <c r="C55">
        <v>-2.1695509432286584</v>
      </c>
    </row>
    <row r="56" spans="1:3" x14ac:dyDescent="0.25">
      <c r="A56">
        <v>32</v>
      </c>
      <c r="B56">
        <v>-3.5709179806428182E-2</v>
      </c>
      <c r="C56">
        <v>3.5709179806428182E-2</v>
      </c>
    </row>
    <row r="57" spans="1:3" x14ac:dyDescent="0.25">
      <c r="A57">
        <v>33</v>
      </c>
      <c r="B57">
        <v>-3.5709179806428182E-2</v>
      </c>
      <c r="C57">
        <v>3.5709179806428182E-2</v>
      </c>
    </row>
    <row r="58" spans="1:3" x14ac:dyDescent="0.25">
      <c r="A58">
        <v>34</v>
      </c>
      <c r="B58">
        <v>-3.5709179806428182E-2</v>
      </c>
      <c r="C58">
        <v>3.5709179806428182E-2</v>
      </c>
    </row>
    <row r="59" spans="1:3" x14ac:dyDescent="0.25">
      <c r="A59">
        <v>35</v>
      </c>
      <c r="B59">
        <v>0.63648240849838422</v>
      </c>
      <c r="C59">
        <v>-0.63648240849838422</v>
      </c>
    </row>
    <row r="60" spans="1:3" x14ac:dyDescent="0.25">
      <c r="A60">
        <v>36</v>
      </c>
      <c r="B60">
        <v>5.5894730591654227</v>
      </c>
      <c r="C60">
        <v>-4.3674730591654232</v>
      </c>
    </row>
    <row r="61" spans="1:3" x14ac:dyDescent="0.25">
      <c r="A61">
        <v>37</v>
      </c>
      <c r="B61">
        <v>27.901516656932181</v>
      </c>
      <c r="C61">
        <v>-4.9025166569321854</v>
      </c>
    </row>
    <row r="62" spans="1:3" x14ac:dyDescent="0.25">
      <c r="A62">
        <v>38</v>
      </c>
      <c r="B62">
        <v>55.773881901816821</v>
      </c>
      <c r="C62">
        <v>9.7421180981831696</v>
      </c>
    </row>
    <row r="63" spans="1:3" x14ac:dyDescent="0.25">
      <c r="A63">
        <v>39</v>
      </c>
      <c r="B63">
        <v>75.721462105634188</v>
      </c>
      <c r="C63">
        <v>0.16453789436580735</v>
      </c>
    </row>
    <row r="64" spans="1:3" x14ac:dyDescent="0.25">
      <c r="A64">
        <v>40</v>
      </c>
      <c r="B64">
        <v>63.698666942884088</v>
      </c>
      <c r="C64">
        <v>-13.737666942884097</v>
      </c>
    </row>
    <row r="65" spans="1:3" x14ac:dyDescent="0.25">
      <c r="A65">
        <v>41</v>
      </c>
      <c r="B65">
        <v>53.904717572934132</v>
      </c>
      <c r="C65">
        <v>-6.0177175729341315</v>
      </c>
    </row>
    <row r="66" spans="1:3" x14ac:dyDescent="0.25">
      <c r="A66">
        <v>42</v>
      </c>
      <c r="B66">
        <v>11.845571964353194</v>
      </c>
      <c r="C66">
        <v>-3.3645719643531962</v>
      </c>
    </row>
    <row r="67" spans="1:3" x14ac:dyDescent="0.25">
      <c r="A67">
        <v>43</v>
      </c>
      <c r="B67">
        <v>0.67186091314600593</v>
      </c>
      <c r="C67">
        <v>-0.48686091314600632</v>
      </c>
    </row>
    <row r="68" spans="1:3" x14ac:dyDescent="0.25">
      <c r="A68">
        <v>44</v>
      </c>
      <c r="B68">
        <v>5.8633499253896382E-2</v>
      </c>
      <c r="C68">
        <v>-5.8633499253896382E-2</v>
      </c>
    </row>
    <row r="69" spans="1:3" x14ac:dyDescent="0.25">
      <c r="A69">
        <v>45</v>
      </c>
      <c r="B69">
        <v>-3.5709179806428182E-2</v>
      </c>
      <c r="C69">
        <v>3.5709179806428182E-2</v>
      </c>
    </row>
    <row r="70" spans="1:3" x14ac:dyDescent="0.25">
      <c r="A70">
        <v>46</v>
      </c>
      <c r="B70">
        <v>-3.5709179806428182E-2</v>
      </c>
      <c r="C70">
        <v>3.5709179806428182E-2</v>
      </c>
    </row>
    <row r="71" spans="1:3" x14ac:dyDescent="0.25">
      <c r="A71">
        <v>47</v>
      </c>
      <c r="B71">
        <v>0.6836537480285465</v>
      </c>
      <c r="C71">
        <v>-0.6836537480285465</v>
      </c>
    </row>
    <row r="72" spans="1:3" x14ac:dyDescent="0.25">
      <c r="A72">
        <v>48</v>
      </c>
      <c r="B72">
        <v>2.3051685443778744</v>
      </c>
      <c r="C72">
        <v>-2.1201685443778748</v>
      </c>
    </row>
    <row r="73" spans="1:3" x14ac:dyDescent="0.25">
      <c r="A73">
        <v>49</v>
      </c>
      <c r="B73">
        <v>25.808288465281226</v>
      </c>
      <c r="C73">
        <v>14.819711534718774</v>
      </c>
    </row>
    <row r="74" spans="1:3" x14ac:dyDescent="0.25">
      <c r="A74">
        <v>50</v>
      </c>
      <c r="B74">
        <v>36.864071167663013</v>
      </c>
      <c r="C74">
        <v>-3.4950711676630135</v>
      </c>
    </row>
    <row r="75" spans="1:3" x14ac:dyDescent="0.25">
      <c r="A75">
        <v>51</v>
      </c>
      <c r="B75">
        <v>78.958595280891558</v>
      </c>
      <c r="C75">
        <v>4.1864047191084381</v>
      </c>
    </row>
    <row r="76" spans="1:3" x14ac:dyDescent="0.25">
      <c r="A76">
        <v>52</v>
      </c>
      <c r="B76">
        <v>94.053423930543488</v>
      </c>
      <c r="C76">
        <v>-11.945423930543498</v>
      </c>
    </row>
    <row r="77" spans="1:3" x14ac:dyDescent="0.25">
      <c r="A77">
        <v>53</v>
      </c>
      <c r="B77">
        <v>52.489577387029257</v>
      </c>
      <c r="C77">
        <v>14.06342261297074</v>
      </c>
    </row>
    <row r="78" spans="1:3" x14ac:dyDescent="0.25">
      <c r="A78">
        <v>54</v>
      </c>
      <c r="B78">
        <v>10.866766669102326</v>
      </c>
      <c r="C78">
        <v>0.72523333089767306</v>
      </c>
    </row>
    <row r="79" spans="1:3" x14ac:dyDescent="0.25">
      <c r="A79">
        <v>55</v>
      </c>
      <c r="B79">
        <v>0.88413194103173631</v>
      </c>
      <c r="C79">
        <v>-0.6991319410317367</v>
      </c>
    </row>
    <row r="80" spans="1:3" ht="15.75" thickBot="1" x14ac:dyDescent="0.3">
      <c r="A80" s="21">
        <v>56</v>
      </c>
      <c r="B80" s="21">
        <v>5.5657422824638078E-3</v>
      </c>
      <c r="C80" s="21">
        <v>-5.5657422824638078E-3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57DC-CE77-439D-8316-34A6BF180C1A}">
  <dimension ref="A1:O79"/>
  <sheetViews>
    <sheetView workbookViewId="0">
      <selection activeCell="O12" sqref="O12:O14"/>
    </sheetView>
    <sheetView workbookViewId="1"/>
  </sheetViews>
  <sheetFormatPr defaultRowHeight="15" x14ac:dyDescent="0.25"/>
  <cols>
    <col min="1" max="1" width="20.42578125" customWidth="1"/>
    <col min="2" max="2" width="12.28515625" customWidth="1"/>
    <col min="3" max="3" width="13.42578125" customWidth="1"/>
    <col min="4" max="4" width="12.7109375" customWidth="1"/>
    <col min="5" max="5" width="13.140625" customWidth="1"/>
    <col min="6" max="6" width="11.85546875" customWidth="1"/>
    <col min="7" max="7" width="10.5703125" customWidth="1"/>
    <col min="8" max="8" width="11.85546875" customWidth="1"/>
    <col min="9" max="9" width="13.7109375" customWidth="1"/>
    <col min="11" max="11" width="14.5703125" customWidth="1"/>
    <col min="13" max="13" width="10.42578125" customWidth="1"/>
    <col min="14" max="14" width="10.7109375" customWidth="1"/>
  </cols>
  <sheetData>
    <row r="1" spans="1:15" ht="29.25" thickBot="1" x14ac:dyDescent="0.5">
      <c r="A1" s="45" t="s">
        <v>486</v>
      </c>
    </row>
    <row r="2" spans="1:15" x14ac:dyDescent="0.25">
      <c r="A2" s="23" t="s">
        <v>134</v>
      </c>
      <c r="B2" s="23"/>
      <c r="K2" s="26" t="s">
        <v>467</v>
      </c>
      <c r="L2" s="26">
        <v>29.3</v>
      </c>
      <c r="M2" s="26"/>
      <c r="N2" s="26"/>
    </row>
    <row r="3" spans="1:15" x14ac:dyDescent="0.25">
      <c r="A3" t="s">
        <v>135</v>
      </c>
      <c r="B3">
        <v>0.98344937318441072</v>
      </c>
      <c r="K3" s="40" t="s">
        <v>468</v>
      </c>
      <c r="L3" s="40"/>
      <c r="M3" s="40"/>
      <c r="N3" s="40"/>
    </row>
    <row r="4" spans="1:15" x14ac:dyDescent="0.25">
      <c r="A4" t="s">
        <v>136</v>
      </c>
      <c r="B4">
        <v>0.96717266961681037</v>
      </c>
      <c r="K4" s="40" t="s">
        <v>484</v>
      </c>
      <c r="L4" s="40" t="s">
        <v>485</v>
      </c>
      <c r="M4" s="40" t="s">
        <v>470</v>
      </c>
      <c r="N4" s="40" t="s">
        <v>471</v>
      </c>
    </row>
    <row r="5" spans="1:15" x14ac:dyDescent="0.25">
      <c r="A5" t="s">
        <v>137</v>
      </c>
      <c r="B5">
        <v>0.96656475609119574</v>
      </c>
      <c r="K5" s="41">
        <f>HDD!A281</f>
        <v>44835</v>
      </c>
      <c r="L5" s="42">
        <f>HDD!N281</f>
        <v>50.5</v>
      </c>
      <c r="M5" s="43">
        <f>$B$17*L5+B$16</f>
        <v>3.7872306531238902</v>
      </c>
      <c r="N5" s="43">
        <f t="shared" ref="N5:N10" si="0">$L$2*M5</f>
        <v>110.96585813652999</v>
      </c>
    </row>
    <row r="6" spans="1:15" x14ac:dyDescent="0.25">
      <c r="A6" t="s">
        <v>138</v>
      </c>
      <c r="B6">
        <v>5.0395014632492305</v>
      </c>
      <c r="K6" s="41">
        <f>HDD!A282</f>
        <v>44866</v>
      </c>
      <c r="L6" s="42">
        <f>HDD!N282</f>
        <v>187.55</v>
      </c>
      <c r="M6" s="43">
        <f t="shared" ref="M6:M10" si="1">$B$17*L6+B$16</f>
        <v>17.603100158620755</v>
      </c>
      <c r="N6" s="43">
        <f t="shared" si="0"/>
        <v>515.77083464758812</v>
      </c>
    </row>
    <row r="7" spans="1:15" ht="15.75" thickBot="1" x14ac:dyDescent="0.3">
      <c r="A7" s="21" t="s">
        <v>139</v>
      </c>
      <c r="B7" s="21">
        <v>56</v>
      </c>
      <c r="K7" s="41">
        <f>HDD!A283</f>
        <v>44896</v>
      </c>
      <c r="L7" s="42">
        <f>HDD!N283</f>
        <v>430.25</v>
      </c>
      <c r="M7" s="43">
        <f t="shared" si="1"/>
        <v>42.069437473353254</v>
      </c>
      <c r="N7" s="43">
        <f t="shared" si="0"/>
        <v>1232.6345179692503</v>
      </c>
    </row>
    <row r="8" spans="1:15" x14ac:dyDescent="0.25">
      <c r="K8" s="41">
        <f>HDD!A284</f>
        <v>44927</v>
      </c>
      <c r="L8" s="42">
        <f>HDD!N284</f>
        <v>403.35</v>
      </c>
      <c r="M8" s="43">
        <f t="shared" si="1"/>
        <v>39.357676147575319</v>
      </c>
      <c r="N8" s="43">
        <f t="shared" si="0"/>
        <v>1153.1799111239568</v>
      </c>
    </row>
    <row r="9" spans="1:15" ht="15.75" thickBot="1" x14ac:dyDescent="0.3">
      <c r="A9" t="s">
        <v>140</v>
      </c>
      <c r="K9" s="41">
        <f>HDD!A285</f>
        <v>44958</v>
      </c>
      <c r="L9" s="42">
        <f>HDD!N285</f>
        <v>442.2</v>
      </c>
      <c r="M9" s="43">
        <f t="shared" si="1"/>
        <v>43.274104679414449</v>
      </c>
      <c r="N9" s="43">
        <f t="shared" si="0"/>
        <v>1267.9312671068435</v>
      </c>
    </row>
    <row r="10" spans="1:15" x14ac:dyDescent="0.25">
      <c r="A10" s="22"/>
      <c r="B10" s="22" t="s">
        <v>141</v>
      </c>
      <c r="C10" s="22" t="s">
        <v>142</v>
      </c>
      <c r="D10" s="22" t="s">
        <v>143</v>
      </c>
      <c r="E10" s="22" t="s">
        <v>144</v>
      </c>
      <c r="F10" s="22" t="s">
        <v>145</v>
      </c>
      <c r="K10" s="41">
        <f>HDD!A286</f>
        <v>44986</v>
      </c>
      <c r="L10" s="42">
        <f>HDD!N286</f>
        <v>320.75</v>
      </c>
      <c r="M10" s="43">
        <f t="shared" si="1"/>
        <v>31.030855124926354</v>
      </c>
      <c r="N10" s="43">
        <f t="shared" si="0"/>
        <v>909.20405516034225</v>
      </c>
    </row>
    <row r="11" spans="1:15" x14ac:dyDescent="0.25">
      <c r="A11" t="s">
        <v>146</v>
      </c>
      <c r="B11">
        <v>1</v>
      </c>
      <c r="C11">
        <v>40405.209302085204</v>
      </c>
      <c r="D11">
        <v>40405.209302085204</v>
      </c>
      <c r="E11">
        <v>1590.9708023669393</v>
      </c>
      <c r="F11">
        <v>9.5296753324326654E-42</v>
      </c>
      <c r="K11" s="40"/>
      <c r="L11" s="40"/>
      <c r="M11" s="43">
        <f>SUM(M5:M10)</f>
        <v>177.12240423701402</v>
      </c>
      <c r="N11" s="43">
        <f>SUM(N5:N10)</f>
        <v>5189.6864441445114</v>
      </c>
    </row>
    <row r="12" spans="1:15" x14ac:dyDescent="0.25">
      <c r="A12" t="s">
        <v>147</v>
      </c>
      <c r="B12">
        <v>54</v>
      </c>
      <c r="C12">
        <v>1371.4150498969213</v>
      </c>
      <c r="D12">
        <v>25.396574998091136</v>
      </c>
      <c r="K12" s="34" t="s">
        <v>473</v>
      </c>
      <c r="L12" s="34"/>
      <c r="M12" s="34"/>
      <c r="N12" s="95">
        <v>2874.6406999999999</v>
      </c>
      <c r="O12" s="96">
        <f>N11/N12</f>
        <v>1.8053339480459285</v>
      </c>
    </row>
    <row r="13" spans="1:15" ht="15.75" thickBot="1" x14ac:dyDescent="0.3">
      <c r="A13" s="21" t="s">
        <v>148</v>
      </c>
      <c r="B13" s="21">
        <v>55</v>
      </c>
      <c r="C13" s="21">
        <v>41776.624351982129</v>
      </c>
      <c r="D13" s="21"/>
      <c r="E13" s="21"/>
      <c r="F13" s="21"/>
      <c r="K13" s="34" t="s">
        <v>474</v>
      </c>
      <c r="L13" s="34"/>
      <c r="M13" s="34"/>
      <c r="N13" s="97">
        <v>931.06989999999996</v>
      </c>
      <c r="O13" s="96">
        <f>SUM(N5:N7)/N13</f>
        <v>1.9970264431847367</v>
      </c>
    </row>
    <row r="14" spans="1:15" ht="15.75" thickBot="1" x14ac:dyDescent="0.3">
      <c r="B14">
        <v>-1.3036223934108904</v>
      </c>
      <c r="K14" s="34" t="s">
        <v>475</v>
      </c>
      <c r="L14" s="34"/>
      <c r="M14" s="34"/>
      <c r="N14" s="97">
        <v>1943.5708000000002</v>
      </c>
      <c r="O14" s="96">
        <f>SUM(N8:N10)/N14</f>
        <v>1.7135034305882462</v>
      </c>
    </row>
    <row r="15" spans="1:15" x14ac:dyDescent="0.25">
      <c r="A15" s="22"/>
      <c r="B15" s="22" t="s">
        <v>149</v>
      </c>
      <c r="C15" s="22" t="s">
        <v>138</v>
      </c>
      <c r="D15" s="22" t="s">
        <v>150</v>
      </c>
      <c r="E15" s="22" t="s">
        <v>151</v>
      </c>
      <c r="F15" s="22" t="s">
        <v>152</v>
      </c>
      <c r="G15" s="22" t="s">
        <v>153</v>
      </c>
      <c r="H15" s="22" t="s">
        <v>154</v>
      </c>
      <c r="I15" s="22" t="s">
        <v>155</v>
      </c>
    </row>
    <row r="16" spans="1:15" x14ac:dyDescent="0.25">
      <c r="A16" t="s">
        <v>156</v>
      </c>
      <c r="B16">
        <v>-1.3036223934108904</v>
      </c>
      <c r="C16">
        <v>0.91418544245798183</v>
      </c>
      <c r="D16">
        <v>-1.4259933847839719</v>
      </c>
      <c r="E16">
        <v>0.15962593069331757</v>
      </c>
      <c r="F16">
        <v>-3.1364538525579335</v>
      </c>
      <c r="G16">
        <v>0.52920906573615278</v>
      </c>
      <c r="H16">
        <v>-3.1364538525579335</v>
      </c>
      <c r="I16">
        <v>0.52920906573615278</v>
      </c>
    </row>
    <row r="17" spans="1:9" ht="15.75" thickBot="1" x14ac:dyDescent="0.3">
      <c r="A17" s="21" t="s">
        <v>157</v>
      </c>
      <c r="B17" s="21">
        <v>0.1008089712185105</v>
      </c>
      <c r="C17" s="21">
        <v>2.5273656460639972E-3</v>
      </c>
      <c r="D17" s="21">
        <v>39.88697534743568</v>
      </c>
      <c r="E17" s="21">
        <v>9.5296753324322589E-42</v>
      </c>
      <c r="F17" s="21">
        <v>9.5741908181038754E-2</v>
      </c>
      <c r="G17" s="21">
        <v>0.10587603425598224</v>
      </c>
      <c r="H17" s="21">
        <v>9.5741908181038754E-2</v>
      </c>
      <c r="I17" s="21">
        <v>0.10587603425598224</v>
      </c>
    </row>
    <row r="21" spans="1:9" x14ac:dyDescent="0.25">
      <c r="A21" t="s">
        <v>158</v>
      </c>
      <c r="F21" t="s">
        <v>159</v>
      </c>
    </row>
    <row r="22" spans="1:9" ht="15.75" thickBot="1" x14ac:dyDescent="0.3"/>
    <row r="23" spans="1:9" x14ac:dyDescent="0.25">
      <c r="A23" s="22" t="s">
        <v>160</v>
      </c>
      <c r="B23" s="22" t="s">
        <v>161</v>
      </c>
      <c r="C23" s="22" t="s">
        <v>162</v>
      </c>
      <c r="D23" s="22" t="s">
        <v>163</v>
      </c>
      <c r="F23" s="22" t="s">
        <v>164</v>
      </c>
      <c r="G23" s="22" t="s">
        <v>165</v>
      </c>
    </row>
    <row r="24" spans="1:9" x14ac:dyDescent="0.25">
      <c r="A24">
        <v>1</v>
      </c>
      <c r="B24">
        <v>21.857238744041897</v>
      </c>
      <c r="C24">
        <v>7.2897612559580978</v>
      </c>
      <c r="D24">
        <v>1.4598565889132931</v>
      </c>
      <c r="F24">
        <v>0.8928571428571429</v>
      </c>
      <c r="G24">
        <v>0</v>
      </c>
    </row>
    <row r="25" spans="1:9" x14ac:dyDescent="0.25">
      <c r="A25">
        <v>2</v>
      </c>
      <c r="B25">
        <v>58.944859255331906</v>
      </c>
      <c r="C25">
        <v>2.349140744668091</v>
      </c>
      <c r="D25">
        <v>0.47044182572995158</v>
      </c>
      <c r="F25">
        <v>2.6785714285714288</v>
      </c>
      <c r="G25">
        <v>0</v>
      </c>
    </row>
    <row r="26" spans="1:9" x14ac:dyDescent="0.25">
      <c r="A26">
        <v>3</v>
      </c>
      <c r="B26">
        <v>75.538015917898733</v>
      </c>
      <c r="C26">
        <v>0.2739840821012649</v>
      </c>
      <c r="D26">
        <v>5.4868390536930274E-2</v>
      </c>
      <c r="F26">
        <v>4.4642857142857144</v>
      </c>
      <c r="G26">
        <v>0</v>
      </c>
    </row>
    <row r="27" spans="1:9" x14ac:dyDescent="0.25">
      <c r="A27">
        <v>4</v>
      </c>
      <c r="B27">
        <v>59.136396300647071</v>
      </c>
      <c r="C27">
        <v>-4.0643963006470756</v>
      </c>
      <c r="D27">
        <v>-0.81394102099090104</v>
      </c>
      <c r="F27">
        <v>6.2500000000000009</v>
      </c>
      <c r="G27">
        <v>0</v>
      </c>
    </row>
    <row r="28" spans="1:9" x14ac:dyDescent="0.25">
      <c r="A28">
        <v>5</v>
      </c>
      <c r="B28">
        <v>38.969561608384055</v>
      </c>
      <c r="C28">
        <v>-5.6745616083840531</v>
      </c>
      <c r="D28">
        <v>-1.1363947133965633</v>
      </c>
      <c r="F28">
        <v>8.0357142857142865</v>
      </c>
      <c r="G28">
        <v>0</v>
      </c>
    </row>
    <row r="29" spans="1:9" x14ac:dyDescent="0.25">
      <c r="A29">
        <v>6</v>
      </c>
      <c r="B29">
        <v>12.139253918577484</v>
      </c>
      <c r="C29">
        <v>-2.6952539185774853</v>
      </c>
      <c r="D29">
        <v>-0.5397548772415286</v>
      </c>
      <c r="F29">
        <v>9.8214285714285712</v>
      </c>
      <c r="G29">
        <v>0</v>
      </c>
    </row>
    <row r="30" spans="1:9" x14ac:dyDescent="0.25">
      <c r="A30">
        <v>7</v>
      </c>
      <c r="B30">
        <v>0.35972563169453275</v>
      </c>
      <c r="C30">
        <v>-0.24872563169453299</v>
      </c>
      <c r="D30">
        <v>-4.9810102074894641E-2</v>
      </c>
      <c r="F30">
        <v>11.607142857142858</v>
      </c>
      <c r="G30">
        <v>0</v>
      </c>
    </row>
    <row r="31" spans="1:9" x14ac:dyDescent="0.25">
      <c r="A31">
        <v>8</v>
      </c>
      <c r="B31">
        <v>-1.0919235538520182</v>
      </c>
      <c r="C31">
        <v>1.0919235538520182</v>
      </c>
      <c r="D31">
        <v>0.21866995896163691</v>
      </c>
      <c r="F31">
        <v>13.392857142857142</v>
      </c>
      <c r="G31">
        <v>0</v>
      </c>
    </row>
    <row r="32" spans="1:9" x14ac:dyDescent="0.25">
      <c r="A32">
        <v>9</v>
      </c>
      <c r="B32">
        <v>-1.3036223934108904</v>
      </c>
      <c r="C32">
        <v>1.3036223934108904</v>
      </c>
      <c r="D32">
        <v>0.26106502993089858</v>
      </c>
      <c r="F32">
        <v>15.178571428571429</v>
      </c>
      <c r="G32">
        <v>0</v>
      </c>
    </row>
    <row r="33" spans="1:7" x14ac:dyDescent="0.25">
      <c r="A33">
        <v>10</v>
      </c>
      <c r="B33">
        <v>-1.3036223934108904</v>
      </c>
      <c r="C33">
        <v>2.3406223934108903</v>
      </c>
      <c r="D33">
        <v>0.46873593019059656</v>
      </c>
      <c r="F33">
        <v>16.964285714285715</v>
      </c>
      <c r="G33">
        <v>0</v>
      </c>
    </row>
    <row r="34" spans="1:7" x14ac:dyDescent="0.25">
      <c r="A34">
        <v>11</v>
      </c>
      <c r="B34">
        <v>-0.79957753731833792</v>
      </c>
      <c r="C34">
        <v>0.79957753731833792</v>
      </c>
      <c r="D34">
        <v>0.16012438476598989</v>
      </c>
      <c r="F34">
        <v>18.75</v>
      </c>
      <c r="G34">
        <v>0</v>
      </c>
    </row>
    <row r="35" spans="1:7" x14ac:dyDescent="0.25">
      <c r="A35">
        <v>12</v>
      </c>
      <c r="B35">
        <v>6.1663223738807371</v>
      </c>
      <c r="C35">
        <v>-1.9073223738807377</v>
      </c>
      <c r="D35">
        <v>-0.38196273333585062</v>
      </c>
      <c r="F35">
        <v>20.535714285714285</v>
      </c>
      <c r="G35">
        <v>0</v>
      </c>
    </row>
    <row r="36" spans="1:7" x14ac:dyDescent="0.25">
      <c r="A36">
        <v>13</v>
      </c>
      <c r="B36">
        <v>13.616105346928663</v>
      </c>
      <c r="C36">
        <v>-4.1721053469286637</v>
      </c>
      <c r="D36">
        <v>-0.83551096757471099</v>
      </c>
      <c r="F36">
        <v>22.321428571428573</v>
      </c>
      <c r="G36">
        <v>0</v>
      </c>
    </row>
    <row r="37" spans="1:7" x14ac:dyDescent="0.25">
      <c r="A37">
        <v>14</v>
      </c>
      <c r="B37">
        <v>36.630793476114604</v>
      </c>
      <c r="C37">
        <v>-1.2617934761146046</v>
      </c>
      <c r="D37">
        <v>-0.25268831931199004</v>
      </c>
      <c r="F37">
        <v>24.107142857142858</v>
      </c>
      <c r="G37">
        <v>0</v>
      </c>
    </row>
    <row r="38" spans="1:7" x14ac:dyDescent="0.25">
      <c r="A38">
        <v>15</v>
      </c>
      <c r="B38">
        <v>53.496134360971418</v>
      </c>
      <c r="C38">
        <v>1.5758656390285779</v>
      </c>
      <c r="D38">
        <v>0.31558479840442533</v>
      </c>
      <c r="F38">
        <v>25.892857142857142</v>
      </c>
      <c r="G38">
        <v>0</v>
      </c>
    </row>
    <row r="39" spans="1:7" x14ac:dyDescent="0.25">
      <c r="A39">
        <v>16</v>
      </c>
      <c r="B39">
        <v>40.66819277341596</v>
      </c>
      <c r="C39">
        <v>6.1078072265840362</v>
      </c>
      <c r="D39">
        <v>1.2231570157737668</v>
      </c>
      <c r="F39">
        <v>27.678571428571431</v>
      </c>
      <c r="G39">
        <v>0.11099999999999977</v>
      </c>
    </row>
    <row r="40" spans="1:7" x14ac:dyDescent="0.25">
      <c r="A40">
        <v>17</v>
      </c>
      <c r="B40">
        <v>24.024631625239874</v>
      </c>
      <c r="C40">
        <v>-5.247631625239876</v>
      </c>
      <c r="D40">
        <v>-1.050897187892794</v>
      </c>
      <c r="F40">
        <v>29.464285714285715</v>
      </c>
      <c r="G40">
        <v>0.11099999999999977</v>
      </c>
    </row>
    <row r="41" spans="1:7" x14ac:dyDescent="0.25">
      <c r="A41">
        <v>18</v>
      </c>
      <c r="B41">
        <v>8.570616337442214</v>
      </c>
      <c r="C41">
        <v>-5.3486163374422144</v>
      </c>
      <c r="D41">
        <v>-1.0711205110321633</v>
      </c>
      <c r="F41">
        <v>31.25</v>
      </c>
      <c r="G41">
        <v>0.11099999999999977</v>
      </c>
    </row>
    <row r="42" spans="1:7" x14ac:dyDescent="0.25">
      <c r="A42">
        <v>19</v>
      </c>
      <c r="B42">
        <v>0.15306724069658628</v>
      </c>
      <c r="C42">
        <v>4.1059327593034132</v>
      </c>
      <c r="D42">
        <v>0.82225916348150985</v>
      </c>
      <c r="F42">
        <v>33.035714285714292</v>
      </c>
      <c r="G42">
        <v>0.11099999999999977</v>
      </c>
    </row>
    <row r="43" spans="1:7" x14ac:dyDescent="0.25">
      <c r="A43">
        <v>20</v>
      </c>
      <c r="B43">
        <v>-1.2078538707533053</v>
      </c>
      <c r="C43">
        <v>1.2078538707533053</v>
      </c>
      <c r="D43">
        <v>0.2418863073495659</v>
      </c>
      <c r="F43">
        <v>34.821428571428577</v>
      </c>
      <c r="G43">
        <v>1.0369999999999999</v>
      </c>
    </row>
    <row r="44" spans="1:7" x14ac:dyDescent="0.25">
      <c r="A44">
        <v>21</v>
      </c>
      <c r="B44">
        <v>-1.3036223934108904</v>
      </c>
      <c r="C44">
        <v>1.3036223934108904</v>
      </c>
      <c r="D44">
        <v>0.26106502993089858</v>
      </c>
      <c r="F44">
        <v>36.607142857142861</v>
      </c>
      <c r="G44">
        <v>2.1849999999999996</v>
      </c>
    </row>
    <row r="45" spans="1:7" x14ac:dyDescent="0.25">
      <c r="A45">
        <v>22</v>
      </c>
      <c r="B45">
        <v>-1.3036223934108904</v>
      </c>
      <c r="C45">
        <v>1.3036223934108904</v>
      </c>
      <c r="D45">
        <v>0.26106502993089858</v>
      </c>
      <c r="F45">
        <v>38.392857142857146</v>
      </c>
      <c r="G45">
        <v>2.1849999999999996</v>
      </c>
    </row>
    <row r="46" spans="1:7" x14ac:dyDescent="0.25">
      <c r="A46">
        <v>23</v>
      </c>
      <c r="B46">
        <v>-0.31065402690856203</v>
      </c>
      <c r="C46">
        <v>0.31065402690856203</v>
      </c>
      <c r="D46">
        <v>6.2211958956028469E-2</v>
      </c>
      <c r="F46">
        <v>40.178571428571431</v>
      </c>
      <c r="G46">
        <v>2.1849999999999996</v>
      </c>
    </row>
    <row r="47" spans="1:7" x14ac:dyDescent="0.25">
      <c r="A47">
        <v>24</v>
      </c>
      <c r="B47">
        <v>2.6077656898673167</v>
      </c>
      <c r="C47">
        <v>-2.496765689867317</v>
      </c>
      <c r="D47">
        <v>-0.50000537951038737</v>
      </c>
      <c r="F47">
        <v>41.964285714285722</v>
      </c>
      <c r="G47">
        <v>3.2219999999999995</v>
      </c>
    </row>
    <row r="48" spans="1:7" x14ac:dyDescent="0.25">
      <c r="A48">
        <v>25</v>
      </c>
      <c r="B48">
        <v>30.814115836806558</v>
      </c>
      <c r="C48">
        <v>-5.8151158368065587</v>
      </c>
      <c r="D48">
        <v>-1.1645422767059259</v>
      </c>
      <c r="F48">
        <v>43.750000000000007</v>
      </c>
      <c r="G48">
        <v>3.2219999999999995</v>
      </c>
    </row>
    <row r="49" spans="1:7" x14ac:dyDescent="0.25">
      <c r="A49">
        <v>26</v>
      </c>
      <c r="B49">
        <v>41.646039794235506</v>
      </c>
      <c r="C49">
        <v>10.314960205764493</v>
      </c>
      <c r="D49">
        <v>2.0656866654523354</v>
      </c>
      <c r="F49">
        <v>45.535714285714292</v>
      </c>
      <c r="G49">
        <v>4.2589999999999995</v>
      </c>
    </row>
    <row r="50" spans="1:7" x14ac:dyDescent="0.25">
      <c r="A50">
        <v>27</v>
      </c>
      <c r="B50">
        <v>60.456993823609565</v>
      </c>
      <c r="C50">
        <v>6.022006176390434</v>
      </c>
      <c r="D50">
        <v>1.2059743915337158</v>
      </c>
      <c r="F50">
        <v>47.321428571428577</v>
      </c>
      <c r="G50">
        <v>4.2589999999999995</v>
      </c>
    </row>
    <row r="51" spans="1:7" x14ac:dyDescent="0.25">
      <c r="A51">
        <v>28</v>
      </c>
      <c r="B51">
        <v>55.446787954049597</v>
      </c>
      <c r="C51">
        <v>-1.4117879540496006</v>
      </c>
      <c r="D51">
        <v>-0.28272639864346932</v>
      </c>
      <c r="F51">
        <v>49.107142857142861</v>
      </c>
      <c r="G51">
        <v>9.4439999999999991</v>
      </c>
    </row>
    <row r="52" spans="1:7" x14ac:dyDescent="0.25">
      <c r="A52">
        <v>29</v>
      </c>
      <c r="B52">
        <v>41.439381403237562</v>
      </c>
      <c r="C52">
        <v>-8.1443814032375599</v>
      </c>
      <c r="D52">
        <v>-1.6310038747046158</v>
      </c>
      <c r="F52">
        <v>50.892857142857146</v>
      </c>
      <c r="G52">
        <v>9.4439999999999991</v>
      </c>
    </row>
    <row r="53" spans="1:7" x14ac:dyDescent="0.25">
      <c r="A53">
        <v>30</v>
      </c>
      <c r="B53">
        <v>14.372172631067492</v>
      </c>
      <c r="C53">
        <v>-1.8171726310674927</v>
      </c>
      <c r="D53">
        <v>-0.36390923454298002</v>
      </c>
      <c r="F53">
        <v>52.678571428571438</v>
      </c>
      <c r="G53">
        <v>10.480999999999998</v>
      </c>
    </row>
    <row r="54" spans="1:7" x14ac:dyDescent="0.25">
      <c r="A54">
        <v>31</v>
      </c>
      <c r="B54">
        <v>2.6531297269156466</v>
      </c>
      <c r="C54">
        <v>-2.6531297269156466</v>
      </c>
      <c r="D54">
        <v>-0.53131903461363461</v>
      </c>
      <c r="F54">
        <v>54.464285714285722</v>
      </c>
      <c r="G54">
        <v>12.555</v>
      </c>
    </row>
    <row r="55" spans="1:7" x14ac:dyDescent="0.25">
      <c r="A55">
        <v>32</v>
      </c>
      <c r="B55">
        <v>-1.2431370106797841</v>
      </c>
      <c r="C55">
        <v>1.3541370106797839</v>
      </c>
      <c r="D55">
        <v>0.27118114954951494</v>
      </c>
      <c r="F55">
        <v>56.250000000000007</v>
      </c>
      <c r="G55">
        <v>13.591999999999999</v>
      </c>
    </row>
    <row r="56" spans="1:7" x14ac:dyDescent="0.25">
      <c r="A56">
        <v>33</v>
      </c>
      <c r="B56">
        <v>-1.3036223934108904</v>
      </c>
      <c r="C56">
        <v>1.3036223934108904</v>
      </c>
      <c r="D56">
        <v>0.26106502993089858</v>
      </c>
      <c r="F56">
        <v>58.035714285714292</v>
      </c>
      <c r="G56">
        <v>18.776999999999997</v>
      </c>
    </row>
    <row r="57" spans="1:7" x14ac:dyDescent="0.25">
      <c r="A57">
        <v>34</v>
      </c>
      <c r="B57">
        <v>-1.2784201506062627</v>
      </c>
      <c r="C57">
        <v>1.2784201506062627</v>
      </c>
      <c r="D57">
        <v>0.2560179976726531</v>
      </c>
      <c r="F57">
        <v>59.821428571428577</v>
      </c>
      <c r="G57">
        <v>24.998999999999995</v>
      </c>
    </row>
    <row r="58" spans="1:7" x14ac:dyDescent="0.25">
      <c r="A58">
        <v>35</v>
      </c>
      <c r="B58">
        <v>0.30428069752435194</v>
      </c>
      <c r="C58">
        <v>-0.30428069752435194</v>
      </c>
      <c r="D58">
        <v>-6.0935628145160105E-2</v>
      </c>
      <c r="F58">
        <v>61.607142857142861</v>
      </c>
      <c r="G58">
        <v>24.998999999999999</v>
      </c>
    </row>
    <row r="59" spans="1:7" x14ac:dyDescent="0.25">
      <c r="A59">
        <v>36</v>
      </c>
      <c r="B59">
        <v>6.922389658019565</v>
      </c>
      <c r="C59">
        <v>-3.7003896580195654</v>
      </c>
      <c r="D59">
        <v>-0.7410446013429115</v>
      </c>
      <c r="F59">
        <v>63.392857142857146</v>
      </c>
      <c r="G59">
        <v>29.146999999999995</v>
      </c>
    </row>
    <row r="60" spans="1:7" x14ac:dyDescent="0.25">
      <c r="A60">
        <v>37</v>
      </c>
      <c r="B60">
        <v>31.731477474895001</v>
      </c>
      <c r="C60">
        <v>-6.7324774748950063</v>
      </c>
      <c r="D60">
        <v>-1.34825425090606</v>
      </c>
      <c r="F60">
        <v>65.178571428571431</v>
      </c>
      <c r="G60">
        <v>33.295000000000002</v>
      </c>
    </row>
    <row r="61" spans="1:7" x14ac:dyDescent="0.25">
      <c r="A61">
        <v>38</v>
      </c>
      <c r="B61">
        <v>58.198872868314929</v>
      </c>
      <c r="C61">
        <v>9.3171271316850621</v>
      </c>
      <c r="D61">
        <v>1.8658593821322031</v>
      </c>
      <c r="F61">
        <v>66.964285714285708</v>
      </c>
      <c r="G61">
        <v>33.295000000000002</v>
      </c>
    </row>
    <row r="62" spans="1:7" x14ac:dyDescent="0.25">
      <c r="A62">
        <v>39</v>
      </c>
      <c r="B62">
        <v>75.366640666827266</v>
      </c>
      <c r="C62">
        <v>2.51935933317273</v>
      </c>
      <c r="D62">
        <v>0.50453001041239465</v>
      </c>
      <c r="F62">
        <v>68.75</v>
      </c>
      <c r="G62">
        <v>35.369</v>
      </c>
    </row>
    <row r="63" spans="1:7" x14ac:dyDescent="0.25">
      <c r="A63">
        <v>40</v>
      </c>
      <c r="B63">
        <v>64.297815627034822</v>
      </c>
      <c r="C63">
        <v>-12.336815627034831</v>
      </c>
      <c r="D63">
        <v>-2.4705859282586635</v>
      </c>
      <c r="F63">
        <v>70.535714285714292</v>
      </c>
      <c r="G63">
        <v>35.369</v>
      </c>
    </row>
    <row r="64" spans="1:7" x14ac:dyDescent="0.25">
      <c r="A64">
        <v>41</v>
      </c>
      <c r="B64">
        <v>56.480079909039333</v>
      </c>
      <c r="C64">
        <v>-6.5930799090393322</v>
      </c>
      <c r="D64">
        <v>-1.320338322270324</v>
      </c>
      <c r="F64">
        <v>72.321428571428569</v>
      </c>
      <c r="G64">
        <v>42.628</v>
      </c>
    </row>
    <row r="65" spans="1:7" x14ac:dyDescent="0.25">
      <c r="A65">
        <v>42</v>
      </c>
      <c r="B65">
        <v>15.959913927759033</v>
      </c>
      <c r="C65">
        <v>-5.4789139277590344</v>
      </c>
      <c r="D65">
        <v>-1.0972140673318387</v>
      </c>
      <c r="F65">
        <v>74.107142857142861</v>
      </c>
      <c r="G65">
        <v>46.775999999999996</v>
      </c>
    </row>
    <row r="66" spans="1:7" x14ac:dyDescent="0.25">
      <c r="A66">
        <v>43</v>
      </c>
      <c r="B66">
        <v>0.60166716261895781</v>
      </c>
      <c r="C66">
        <v>1.5833328373810418</v>
      </c>
      <c r="D66">
        <v>0.31708018876534522</v>
      </c>
      <c r="F66">
        <v>75.892857142857139</v>
      </c>
      <c r="G66">
        <v>49.887</v>
      </c>
    </row>
    <row r="67" spans="1:7" x14ac:dyDescent="0.25">
      <c r="A67">
        <v>44</v>
      </c>
      <c r="B67">
        <v>-1.1020044509738693</v>
      </c>
      <c r="C67">
        <v>1.1020044509738693</v>
      </c>
      <c r="D67">
        <v>0.22068877186493507</v>
      </c>
      <c r="F67">
        <v>77.678571428571431</v>
      </c>
      <c r="G67">
        <v>51.960999999999991</v>
      </c>
    </row>
    <row r="68" spans="1:7" x14ac:dyDescent="0.25">
      <c r="A68">
        <v>45</v>
      </c>
      <c r="B68">
        <v>-1.3036223934108904</v>
      </c>
      <c r="C68">
        <v>1.3036223934108904</v>
      </c>
      <c r="D68">
        <v>0.26106502993089858</v>
      </c>
      <c r="F68">
        <v>79.464285714285708</v>
      </c>
      <c r="G68">
        <v>51.960999999999999</v>
      </c>
    </row>
    <row r="69" spans="1:7" x14ac:dyDescent="0.25">
      <c r="A69">
        <v>46</v>
      </c>
      <c r="B69">
        <v>-1.2834605991671884</v>
      </c>
      <c r="C69">
        <v>1.2834605991671884</v>
      </c>
      <c r="D69">
        <v>0.25702740412430225</v>
      </c>
      <c r="F69">
        <v>81.25</v>
      </c>
      <c r="G69">
        <v>54.034999999999997</v>
      </c>
    </row>
    <row r="70" spans="1:7" x14ac:dyDescent="0.25">
      <c r="A70">
        <v>47</v>
      </c>
      <c r="B70">
        <v>0.18835038062306508</v>
      </c>
      <c r="C70">
        <v>-0.18835038062306508</v>
      </c>
      <c r="D70">
        <v>-3.7719279757231154E-2</v>
      </c>
      <c r="F70">
        <v>83.035714285714292</v>
      </c>
      <c r="G70">
        <v>55.071999999999996</v>
      </c>
    </row>
    <row r="71" spans="1:7" x14ac:dyDescent="0.25">
      <c r="A71">
        <v>48</v>
      </c>
      <c r="B71">
        <v>3.1067700973989441</v>
      </c>
      <c r="C71">
        <v>-0.92177009739894444</v>
      </c>
      <c r="D71">
        <v>-0.18459481770425101</v>
      </c>
      <c r="F71">
        <v>84.821428571428569</v>
      </c>
      <c r="G71">
        <v>55.071999999999996</v>
      </c>
    </row>
    <row r="72" spans="1:7" x14ac:dyDescent="0.25">
      <c r="A72">
        <v>49</v>
      </c>
      <c r="B72">
        <v>29.881632853035335</v>
      </c>
      <c r="C72">
        <v>12.746367146964666</v>
      </c>
      <c r="D72">
        <v>2.5526032212640217</v>
      </c>
      <c r="F72">
        <v>86.607142857142861</v>
      </c>
      <c r="G72">
        <v>61.293999999999997</v>
      </c>
    </row>
    <row r="73" spans="1:7" x14ac:dyDescent="0.25">
      <c r="A73">
        <v>50</v>
      </c>
      <c r="B73">
        <v>41.913183567964566</v>
      </c>
      <c r="C73">
        <v>-6.5441835679645664</v>
      </c>
      <c r="D73">
        <v>-1.3105462806402353</v>
      </c>
      <c r="F73">
        <v>88.392857142857139</v>
      </c>
      <c r="G73">
        <v>66.478999999999999</v>
      </c>
    </row>
    <row r="74" spans="1:7" x14ac:dyDescent="0.25">
      <c r="A74">
        <v>51</v>
      </c>
      <c r="B74">
        <v>78.607649091502381</v>
      </c>
      <c r="C74">
        <v>6.5373509084976149</v>
      </c>
      <c r="D74">
        <v>1.3091779638199175</v>
      </c>
      <c r="F74">
        <v>90.178571428571431</v>
      </c>
      <c r="G74">
        <v>67.515999999999991</v>
      </c>
    </row>
    <row r="75" spans="1:7" x14ac:dyDescent="0.25">
      <c r="A75">
        <v>52</v>
      </c>
      <c r="B75">
        <v>90.417420069750875</v>
      </c>
      <c r="C75">
        <v>-6.3094200697508853</v>
      </c>
      <c r="D75">
        <v>-1.2635322526535901</v>
      </c>
      <c r="F75">
        <v>91.964285714285708</v>
      </c>
      <c r="G75">
        <v>68.552999999999997</v>
      </c>
    </row>
    <row r="76" spans="1:7" x14ac:dyDescent="0.25">
      <c r="A76">
        <v>53</v>
      </c>
      <c r="B76">
        <v>55.744174419144201</v>
      </c>
      <c r="C76">
        <v>12.808825580855796</v>
      </c>
      <c r="D76">
        <v>2.5651112243450069</v>
      </c>
      <c r="F76">
        <v>93.75</v>
      </c>
      <c r="G76">
        <v>75.811999999999998</v>
      </c>
    </row>
    <row r="77" spans="1:7" x14ac:dyDescent="0.25">
      <c r="A77">
        <v>54</v>
      </c>
      <c r="B77">
        <v>14.377213079628419</v>
      </c>
      <c r="C77">
        <v>-0.78521307962842002</v>
      </c>
      <c r="D77">
        <v>-0.15724774073493145</v>
      </c>
      <c r="F77">
        <v>95.535714285714292</v>
      </c>
      <c r="G77">
        <v>77.885999999999996</v>
      </c>
    </row>
    <row r="78" spans="1:7" x14ac:dyDescent="0.25">
      <c r="A78">
        <v>55</v>
      </c>
      <c r="B78">
        <v>0.83352779642153196</v>
      </c>
      <c r="C78">
        <v>1.3514722035784676</v>
      </c>
      <c r="D78">
        <v>0.27064749198948718</v>
      </c>
      <c r="F78">
        <v>97.321428571428569</v>
      </c>
      <c r="G78">
        <v>84.10799999999999</v>
      </c>
    </row>
    <row r="79" spans="1:7" ht="15.75" thickBot="1" x14ac:dyDescent="0.3">
      <c r="A79" s="21">
        <v>56</v>
      </c>
      <c r="B79" s="21">
        <v>-0.55259555783298708</v>
      </c>
      <c r="C79" s="21">
        <v>0.66359555783298685</v>
      </c>
      <c r="D79" s="21">
        <v>0.13289246567359003</v>
      </c>
      <c r="F79" s="21">
        <v>99.107142857142861</v>
      </c>
      <c r="G79" s="21">
        <v>85.144999999999996</v>
      </c>
    </row>
  </sheetData>
  <sortState xmlns:xlrd2="http://schemas.microsoft.com/office/spreadsheetml/2017/richdata2" ref="G24:G79">
    <sortCondition ref="G24"/>
  </sortState>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82821-6B58-4F4C-8801-BFA93CE1E927}">
  <dimension ref="A1:O48"/>
  <sheetViews>
    <sheetView workbookViewId="0">
      <selection activeCell="O13" sqref="O13:O15"/>
    </sheetView>
    <sheetView workbookViewId="1"/>
  </sheetViews>
  <sheetFormatPr defaultRowHeight="15" x14ac:dyDescent="0.25"/>
  <cols>
    <col min="11" max="11" width="17.7109375" customWidth="1"/>
    <col min="14" max="14" width="12.1406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0.9805304862218458</v>
      </c>
      <c r="K4" s="40" t="s">
        <v>468</v>
      </c>
      <c r="L4" s="40"/>
      <c r="M4" s="40"/>
      <c r="N4" s="40"/>
    </row>
    <row r="5" spans="1:15" x14ac:dyDescent="0.25">
      <c r="A5" t="s">
        <v>136</v>
      </c>
      <c r="B5">
        <v>0.96144003441044934</v>
      </c>
      <c r="K5" s="40" t="s">
        <v>484</v>
      </c>
      <c r="L5" s="40" t="s">
        <v>478</v>
      </c>
      <c r="M5" s="40" t="s">
        <v>470</v>
      </c>
      <c r="N5" s="40" t="s">
        <v>471</v>
      </c>
    </row>
    <row r="6" spans="1:15" x14ac:dyDescent="0.25">
      <c r="A6" t="s">
        <v>137</v>
      </c>
      <c r="B6">
        <v>0.95968730870183339</v>
      </c>
      <c r="K6" s="41">
        <f>HDD!A281</f>
        <v>44835</v>
      </c>
      <c r="L6" s="42">
        <f>HDD!R281</f>
        <v>90.3</v>
      </c>
      <c r="M6" s="43">
        <f>$B$18*L6+B$17</f>
        <v>3.8248950695542385</v>
      </c>
      <c r="N6" s="43">
        <f t="shared" ref="N6:N11" si="0">$L$3*M6</f>
        <v>112.0694255379392</v>
      </c>
    </row>
    <row r="7" spans="1:15" x14ac:dyDescent="0.25">
      <c r="A7" t="s">
        <v>138</v>
      </c>
      <c r="B7">
        <v>4.7153939612758675</v>
      </c>
      <c r="K7" s="41">
        <f>HDD!A282</f>
        <v>44866</v>
      </c>
      <c r="L7" s="42">
        <f>HDD!R282</f>
        <v>265.5</v>
      </c>
      <c r="M7" s="43">
        <f t="shared" ref="M7:M11" si="1">$B$18*L7+B$17</f>
        <v>18.07840163805162</v>
      </c>
      <c r="N7" s="43">
        <f t="shared" si="0"/>
        <v>529.69716799491243</v>
      </c>
    </row>
    <row r="8" spans="1:15" ht="15.75" thickBot="1" x14ac:dyDescent="0.3">
      <c r="A8" s="21" t="s">
        <v>139</v>
      </c>
      <c r="B8" s="21">
        <v>24</v>
      </c>
      <c r="K8" s="41">
        <f>HDD!A283</f>
        <v>44896</v>
      </c>
      <c r="L8" s="42">
        <f>HDD!R283</f>
        <v>542.54999999999995</v>
      </c>
      <c r="M8" s="43">
        <f t="shared" si="1"/>
        <v>40.617979233954586</v>
      </c>
      <c r="N8" s="43">
        <f t="shared" si="0"/>
        <v>1190.1067915548695</v>
      </c>
    </row>
    <row r="9" spans="1:15" x14ac:dyDescent="0.25">
      <c r="K9" s="41">
        <f>HDD!A284</f>
        <v>44927</v>
      </c>
      <c r="L9" s="42">
        <f>HDD!R284</f>
        <v>522</v>
      </c>
      <c r="M9" s="43">
        <f t="shared" si="1"/>
        <v>38.9461210148757</v>
      </c>
      <c r="N9" s="43">
        <f t="shared" si="0"/>
        <v>1141.1213457358581</v>
      </c>
    </row>
    <row r="10" spans="1:15" ht="15.75" thickBot="1" x14ac:dyDescent="0.3">
      <c r="A10" t="s">
        <v>140</v>
      </c>
      <c r="K10" s="41">
        <f>HDD!A285</f>
        <v>44958</v>
      </c>
      <c r="L10" s="42">
        <f>HDD!R285</f>
        <v>545.9</v>
      </c>
      <c r="M10" s="43">
        <f t="shared" si="1"/>
        <v>40.890520598135325</v>
      </c>
      <c r="N10" s="43">
        <f t="shared" si="0"/>
        <v>1198.0922535253651</v>
      </c>
    </row>
    <row r="11" spans="1:15" x14ac:dyDescent="0.25">
      <c r="A11" s="22"/>
      <c r="B11" s="22" t="s">
        <v>141</v>
      </c>
      <c r="C11" s="22" t="s">
        <v>142</v>
      </c>
      <c r="D11" s="22" t="s">
        <v>143</v>
      </c>
      <c r="E11" s="22" t="s">
        <v>144</v>
      </c>
      <c r="F11" s="22" t="s">
        <v>145</v>
      </c>
      <c r="K11" s="41">
        <f>HDD!A286</f>
        <v>44986</v>
      </c>
      <c r="L11" s="42">
        <f>HDD!R286</f>
        <v>436.45000000000005</v>
      </c>
      <c r="M11" s="43">
        <f t="shared" si="1"/>
        <v>31.986146774379403</v>
      </c>
      <c r="N11" s="43">
        <f t="shared" si="0"/>
        <v>937.1941004893165</v>
      </c>
    </row>
    <row r="12" spans="1:15" x14ac:dyDescent="0.25">
      <c r="A12" t="s">
        <v>146</v>
      </c>
      <c r="B12">
        <v>1</v>
      </c>
      <c r="C12">
        <v>12196.752507004188</v>
      </c>
      <c r="D12">
        <v>12196.752507004188</v>
      </c>
      <c r="E12">
        <v>548.53992822964904</v>
      </c>
      <c r="F12">
        <v>4.7985955558983281E-17</v>
      </c>
      <c r="K12" s="40"/>
      <c r="L12" s="40"/>
      <c r="M12" s="43">
        <f>SUM(M6:M11)</f>
        <v>174.34406432895088</v>
      </c>
      <c r="N12" s="43">
        <f>SUM(N6:N11)</f>
        <v>5108.2810848382614</v>
      </c>
    </row>
    <row r="13" spans="1:15" x14ac:dyDescent="0.25">
      <c r="A13" t="s">
        <v>147</v>
      </c>
      <c r="B13">
        <v>22</v>
      </c>
      <c r="C13">
        <v>489.1686846208122</v>
      </c>
      <c r="D13">
        <v>22.234940210036918</v>
      </c>
      <c r="K13" s="34" t="s">
        <v>473</v>
      </c>
      <c r="L13" s="34"/>
      <c r="M13" s="34"/>
      <c r="N13" s="95">
        <v>2874.6406999999999</v>
      </c>
      <c r="O13" s="96">
        <f>N12/N13</f>
        <v>1.7770155013940565</v>
      </c>
    </row>
    <row r="14" spans="1:15" ht="15.75" thickBot="1" x14ac:dyDescent="0.3">
      <c r="A14" s="21" t="s">
        <v>148</v>
      </c>
      <c r="B14" s="21">
        <v>23</v>
      </c>
      <c r="C14" s="21">
        <v>12685.921191625001</v>
      </c>
      <c r="D14" s="21"/>
      <c r="E14" s="21"/>
      <c r="F14" s="21"/>
      <c r="K14" s="34" t="s">
        <v>474</v>
      </c>
      <c r="L14" s="34"/>
      <c r="M14" s="34"/>
      <c r="N14" s="97">
        <v>931.06989999999996</v>
      </c>
      <c r="O14" s="96">
        <f>SUM(N6:N8)/N14</f>
        <v>1.9674928650230463</v>
      </c>
    </row>
    <row r="15" spans="1:15" ht="15.75" thickBot="1" x14ac:dyDescent="0.3">
      <c r="K15" s="34" t="s">
        <v>475</v>
      </c>
      <c r="L15" s="34"/>
      <c r="M15" s="34"/>
      <c r="N15" s="97">
        <v>1943.5708000000002</v>
      </c>
      <c r="O15" s="96">
        <f>SUM(N9:N11)/N15</f>
        <v>1.6857670941292899</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-3.5215184186610209</v>
      </c>
      <c r="C17">
        <v>1.3091561986276103</v>
      </c>
      <c r="D17">
        <v>-2.6899146353602665</v>
      </c>
      <c r="E17">
        <v>1.3377783655787472E-2</v>
      </c>
      <c r="F17">
        <v>-6.2365422006744353</v>
      </c>
      <c r="G17">
        <v>-0.80649463664760646</v>
      </c>
      <c r="H17">
        <v>-6.2365422006744353</v>
      </c>
      <c r="I17">
        <v>-0.80649463664760646</v>
      </c>
    </row>
    <row r="18" spans="1:9" ht="15.75" thickBot="1" x14ac:dyDescent="0.3">
      <c r="A18" s="21" t="s">
        <v>157</v>
      </c>
      <c r="B18" s="21">
        <v>8.1355631098729342E-2</v>
      </c>
      <c r="C18" s="21">
        <v>3.4736295103496729E-3</v>
      </c>
      <c r="D18" s="21">
        <v>23.420929277670627</v>
      </c>
      <c r="E18" s="21">
        <v>4.7985955558983281E-17</v>
      </c>
      <c r="F18" s="21">
        <v>7.4151764409338503E-2</v>
      </c>
      <c r="G18" s="21">
        <v>8.8559497788120181E-2</v>
      </c>
      <c r="H18" s="21">
        <v>7.4151764409338503E-2</v>
      </c>
      <c r="I18" s="21">
        <v>8.8559497788120181E-2</v>
      </c>
    </row>
    <row r="22" spans="1:9" x14ac:dyDescent="0.25">
      <c r="A22" t="s">
        <v>158</v>
      </c>
    </row>
    <row r="23" spans="1:9" ht="15.75" thickBot="1" x14ac:dyDescent="0.3"/>
    <row r="24" spans="1:9" x14ac:dyDescent="0.25">
      <c r="A24" s="22" t="s">
        <v>160</v>
      </c>
      <c r="B24" s="22" t="s">
        <v>161</v>
      </c>
      <c r="C24" s="22" t="s">
        <v>162</v>
      </c>
    </row>
    <row r="25" spans="1:9" x14ac:dyDescent="0.25">
      <c r="A25">
        <v>1</v>
      </c>
      <c r="B25">
        <v>23.818041412066975</v>
      </c>
      <c r="C25">
        <v>3.3289585879330197</v>
      </c>
    </row>
    <row r="26" spans="1:9" x14ac:dyDescent="0.25">
      <c r="A26">
        <v>2</v>
      </c>
      <c r="B26">
        <v>54.948773651995765</v>
      </c>
      <c r="C26">
        <v>4.3452263480042319</v>
      </c>
    </row>
    <row r="27" spans="1:9" x14ac:dyDescent="0.25">
      <c r="A27">
        <v>3</v>
      </c>
      <c r="B27">
        <v>68.531096263928617</v>
      </c>
      <c r="C27">
        <v>5.2809037360713802</v>
      </c>
    </row>
    <row r="28" spans="1:9" x14ac:dyDescent="0.25">
      <c r="A28">
        <v>4</v>
      </c>
      <c r="B28">
        <v>54.188098501222626</v>
      </c>
      <c r="C28">
        <v>-1.1160985012226305</v>
      </c>
    </row>
    <row r="29" spans="1:9" x14ac:dyDescent="0.25">
      <c r="A29">
        <v>5</v>
      </c>
      <c r="B29">
        <v>38.372563815629661</v>
      </c>
      <c r="C29">
        <v>-7.077563815629663</v>
      </c>
    </row>
    <row r="30" spans="1:9" x14ac:dyDescent="0.25">
      <c r="A30">
        <v>6</v>
      </c>
      <c r="B30">
        <v>13.632316398506063</v>
      </c>
      <c r="C30">
        <v>-6.1883163985060641</v>
      </c>
    </row>
    <row r="31" spans="1:9" x14ac:dyDescent="0.25">
      <c r="A31">
        <v>7</v>
      </c>
      <c r="B31">
        <v>0.90829569466479221</v>
      </c>
      <c r="C31">
        <v>-0.90829569466479221</v>
      </c>
    </row>
    <row r="32" spans="1:9" x14ac:dyDescent="0.25">
      <c r="A32">
        <v>8</v>
      </c>
      <c r="B32">
        <v>-3.0049101611840898</v>
      </c>
      <c r="C32">
        <v>3.0049101611840898</v>
      </c>
    </row>
    <row r="33" spans="1:3" x14ac:dyDescent="0.25">
      <c r="A33">
        <v>9</v>
      </c>
      <c r="B33">
        <v>-3.5215184186610209</v>
      </c>
      <c r="C33">
        <v>3.5215184186610209</v>
      </c>
    </row>
    <row r="34" spans="1:3" x14ac:dyDescent="0.25">
      <c r="A34">
        <v>10</v>
      </c>
      <c r="B34">
        <v>-3.5174506371060845</v>
      </c>
      <c r="C34">
        <v>4.5544506371060844</v>
      </c>
    </row>
    <row r="35" spans="1:3" x14ac:dyDescent="0.25">
      <c r="A35">
        <v>11</v>
      </c>
      <c r="B35">
        <v>-2.6021997872453793</v>
      </c>
      <c r="C35">
        <v>2.6021997872453793</v>
      </c>
    </row>
    <row r="36" spans="1:3" x14ac:dyDescent="0.25">
      <c r="A36">
        <v>12</v>
      </c>
      <c r="B36">
        <v>5.9564126043409473</v>
      </c>
      <c r="C36">
        <v>-3.6974126043409479</v>
      </c>
    </row>
    <row r="37" spans="1:3" x14ac:dyDescent="0.25">
      <c r="A37">
        <v>13</v>
      </c>
      <c r="B37">
        <v>14.490618306597653</v>
      </c>
      <c r="C37">
        <v>-7.0466183065976544</v>
      </c>
    </row>
    <row r="38" spans="1:3" x14ac:dyDescent="0.25">
      <c r="A38">
        <v>14</v>
      </c>
      <c r="B38">
        <v>36.196300683738642</v>
      </c>
      <c r="C38">
        <v>-2.8273006837386419</v>
      </c>
    </row>
    <row r="39" spans="1:3" x14ac:dyDescent="0.25">
      <c r="A39">
        <v>15</v>
      </c>
      <c r="B39">
        <v>50.62065407754335</v>
      </c>
      <c r="C39">
        <v>2.4513459224566461</v>
      </c>
    </row>
    <row r="40" spans="1:3" x14ac:dyDescent="0.25">
      <c r="A40">
        <v>16</v>
      </c>
      <c r="B40">
        <v>39.580694937445784</v>
      </c>
      <c r="C40">
        <v>5.1953050625542119</v>
      </c>
    </row>
    <row r="41" spans="1:3" x14ac:dyDescent="0.25">
      <c r="A41">
        <v>17</v>
      </c>
      <c r="B41">
        <v>24.456683116191996</v>
      </c>
      <c r="C41">
        <v>-7.6796831161919989</v>
      </c>
    </row>
    <row r="42" spans="1:3" x14ac:dyDescent="0.25">
      <c r="A42">
        <v>18</v>
      </c>
      <c r="B42">
        <v>10.081143101046525</v>
      </c>
      <c r="C42">
        <v>-8.8591431010465254</v>
      </c>
    </row>
    <row r="43" spans="1:3" x14ac:dyDescent="0.25">
      <c r="A43">
        <v>19</v>
      </c>
      <c r="B43">
        <v>-0.18593754361311809</v>
      </c>
      <c r="C43">
        <v>2.4449375436131175</v>
      </c>
    </row>
    <row r="44" spans="1:3" x14ac:dyDescent="0.25">
      <c r="A44">
        <v>20</v>
      </c>
      <c r="B44">
        <v>-2.748639923223092</v>
      </c>
      <c r="C44">
        <v>2.748639923223092</v>
      </c>
    </row>
    <row r="45" spans="1:3" x14ac:dyDescent="0.25">
      <c r="A45">
        <v>21</v>
      </c>
      <c r="B45">
        <v>-3.4930439477764654</v>
      </c>
      <c r="C45">
        <v>3.4930439477764654</v>
      </c>
    </row>
    <row r="46" spans="1:3" x14ac:dyDescent="0.25">
      <c r="A46">
        <v>22</v>
      </c>
      <c r="B46">
        <v>-3.5093150739962113</v>
      </c>
      <c r="C46">
        <v>3.5093150739962113</v>
      </c>
    </row>
    <row r="47" spans="1:3" x14ac:dyDescent="0.25">
      <c r="A47">
        <v>23</v>
      </c>
      <c r="B47">
        <v>-1.8577957626920059</v>
      </c>
      <c r="C47">
        <v>1.8577957626920059</v>
      </c>
    </row>
    <row r="48" spans="1:3" ht="15.75" thickBot="1" x14ac:dyDescent="0.3">
      <c r="A48" s="21">
        <v>24</v>
      </c>
      <c r="B48" s="21">
        <v>2.9381186905780892</v>
      </c>
      <c r="C48" s="21">
        <v>-2.9381186905780892</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1075E-EF8E-40EF-B76F-6C7C6604777B}">
  <dimension ref="A1:O80"/>
  <sheetViews>
    <sheetView workbookViewId="0">
      <selection activeCell="L6" sqref="L6"/>
    </sheetView>
    <sheetView workbookViewId="1"/>
  </sheetViews>
  <sheetFormatPr defaultRowHeight="15" x14ac:dyDescent="0.25"/>
  <cols>
    <col min="11" max="11" width="12.42578125" customWidth="1"/>
    <col min="14" max="14" width="15.57031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0.97607220155948615</v>
      </c>
      <c r="K4" s="40" t="s">
        <v>468</v>
      </c>
      <c r="L4" s="40"/>
      <c r="M4" s="40"/>
      <c r="N4" s="40"/>
    </row>
    <row r="5" spans="1:15" x14ac:dyDescent="0.25">
      <c r="A5" t="s">
        <v>136</v>
      </c>
      <c r="B5">
        <v>0.95271694265718221</v>
      </c>
      <c r="K5" s="40" t="s">
        <v>484</v>
      </c>
      <c r="L5" s="40" t="s">
        <v>478</v>
      </c>
      <c r="M5" s="40" t="s">
        <v>470</v>
      </c>
      <c r="N5" s="40" t="s">
        <v>471</v>
      </c>
    </row>
    <row r="6" spans="1:15" x14ac:dyDescent="0.25">
      <c r="A6" t="s">
        <v>137</v>
      </c>
      <c r="B6">
        <v>0.95184133048416708</v>
      </c>
      <c r="K6" s="41">
        <f>HDD!A281</f>
        <v>44835</v>
      </c>
      <c r="L6" s="42">
        <f>HDD!R281</f>
        <v>90.3</v>
      </c>
      <c r="M6" s="43">
        <f>$B$18*L6+B$17</f>
        <v>3.5884547776246212</v>
      </c>
      <c r="N6" s="43">
        <f t="shared" ref="N6:N11" si="0">$L$3*M6</f>
        <v>105.14172498440141</v>
      </c>
    </row>
    <row r="7" spans="1:15" x14ac:dyDescent="0.25">
      <c r="A7" t="s">
        <v>138</v>
      </c>
      <c r="B7">
        <v>5.917040974964995</v>
      </c>
      <c r="K7" s="41">
        <f>HDD!A282</f>
        <v>44866</v>
      </c>
      <c r="L7" s="42">
        <f>HDD!R282</f>
        <v>265.5</v>
      </c>
      <c r="M7" s="43">
        <f t="shared" ref="M7:M11" si="1">$B$18*L7+B$17</f>
        <v>18.33523625567322</v>
      </c>
      <c r="N7" s="43">
        <f t="shared" si="0"/>
        <v>537.22242229122537</v>
      </c>
    </row>
    <row r="8" spans="1:15" ht="15.75" thickBot="1" x14ac:dyDescent="0.3">
      <c r="A8" s="21" t="s">
        <v>139</v>
      </c>
      <c r="B8" s="21">
        <v>56</v>
      </c>
      <c r="K8" s="41">
        <f>HDD!A283</f>
        <v>44896</v>
      </c>
      <c r="L8" s="42">
        <f>HDD!R283</f>
        <v>542.54999999999995</v>
      </c>
      <c r="M8" s="43">
        <f t="shared" si="1"/>
        <v>41.654847034744925</v>
      </c>
      <c r="N8" s="43">
        <f t="shared" si="0"/>
        <v>1220.4870181180263</v>
      </c>
    </row>
    <row r="9" spans="1:15" x14ac:dyDescent="0.25">
      <c r="K9" s="41">
        <f>HDD!A284</f>
        <v>44927</v>
      </c>
      <c r="L9" s="42">
        <f>HDD!R284</f>
        <v>522</v>
      </c>
      <c r="M9" s="43">
        <f t="shared" si="1"/>
        <v>39.925130371651896</v>
      </c>
      <c r="N9" s="43">
        <f t="shared" si="0"/>
        <v>1169.8063198894006</v>
      </c>
    </row>
    <row r="10" spans="1:15" ht="15.75" thickBot="1" x14ac:dyDescent="0.3">
      <c r="A10" t="s">
        <v>140</v>
      </c>
      <c r="K10" s="41">
        <f>HDD!A285</f>
        <v>44958</v>
      </c>
      <c r="L10" s="42">
        <f>HDD!R285</f>
        <v>545.9</v>
      </c>
      <c r="M10" s="43">
        <f t="shared" si="1"/>
        <v>41.936820310723597</v>
      </c>
      <c r="N10" s="43">
        <f t="shared" si="0"/>
        <v>1228.7488351042014</v>
      </c>
    </row>
    <row r="11" spans="1:15" x14ac:dyDescent="0.25">
      <c r="A11" s="22"/>
      <c r="B11" s="22" t="s">
        <v>141</v>
      </c>
      <c r="C11" s="22" t="s">
        <v>142</v>
      </c>
      <c r="D11" s="22" t="s">
        <v>143</v>
      </c>
      <c r="E11" s="22" t="s">
        <v>144</v>
      </c>
      <c r="F11" s="22" t="s">
        <v>145</v>
      </c>
      <c r="K11" s="41">
        <f>HDD!A286</f>
        <v>44986</v>
      </c>
      <c r="L11" s="42">
        <f>HDD!R286</f>
        <v>436.45000000000005</v>
      </c>
      <c r="M11" s="43">
        <f t="shared" si="1"/>
        <v>32.724290443301122</v>
      </c>
      <c r="N11" s="43">
        <f t="shared" si="0"/>
        <v>958.82170998872289</v>
      </c>
    </row>
    <row r="12" spans="1:15" x14ac:dyDescent="0.25">
      <c r="A12" t="s">
        <v>146</v>
      </c>
      <c r="B12">
        <v>1</v>
      </c>
      <c r="C12">
        <v>38094.409976985189</v>
      </c>
      <c r="D12">
        <v>38094.409976985189</v>
      </c>
      <c r="E12">
        <v>1088.0581289505474</v>
      </c>
      <c r="F12">
        <v>1.8235451249049232E-37</v>
      </c>
      <c r="K12" s="40"/>
      <c r="L12" s="40"/>
      <c r="M12" s="43">
        <f>SUM(M6:M11)</f>
        <v>178.1647791937194</v>
      </c>
      <c r="N12" s="43">
        <f>SUM(N6:N11)</f>
        <v>5220.2280303759781</v>
      </c>
    </row>
    <row r="13" spans="1:15" x14ac:dyDescent="0.25">
      <c r="A13" t="s">
        <v>147</v>
      </c>
      <c r="B13">
        <v>54</v>
      </c>
      <c r="C13">
        <v>1890.6141905683937</v>
      </c>
      <c r="D13">
        <v>35.0113738994147</v>
      </c>
      <c r="K13" s="34" t="s">
        <v>473</v>
      </c>
      <c r="L13" s="34"/>
      <c r="M13" s="34"/>
      <c r="N13" s="95">
        <v>2874.6406999999999</v>
      </c>
      <c r="O13" s="96">
        <f>N12/N13</f>
        <v>1.8159584362581307</v>
      </c>
    </row>
    <row r="14" spans="1:15" ht="15.75" thickBot="1" x14ac:dyDescent="0.3">
      <c r="A14" s="21" t="s">
        <v>148</v>
      </c>
      <c r="B14" s="21">
        <v>55</v>
      </c>
      <c r="C14" s="21">
        <v>39985.02416755358</v>
      </c>
      <c r="D14" s="21"/>
      <c r="E14" s="21"/>
      <c r="F14" s="21"/>
      <c r="K14" s="34" t="s">
        <v>474</v>
      </c>
      <c r="L14" s="34"/>
      <c r="M14" s="34"/>
      <c r="N14" s="97">
        <v>931.06989999999996</v>
      </c>
      <c r="O14" s="96">
        <f>SUM(N6:N8)/N14</f>
        <v>2.0007640300622467</v>
      </c>
    </row>
    <row r="15" spans="1:15" ht="15.75" thickBot="1" x14ac:dyDescent="0.3">
      <c r="K15" s="34" t="s">
        <v>475</v>
      </c>
      <c r="L15" s="34"/>
      <c r="M15" s="34"/>
      <c r="N15" s="97">
        <v>1943.5708000000002</v>
      </c>
      <c r="O15" s="96">
        <f>SUM(N9:N11)/N15</f>
        <v>1.7274270970639836</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-4.0121980047257679</v>
      </c>
      <c r="C17">
        <v>1.1180665377970394</v>
      </c>
      <c r="D17">
        <v>-3.5885145195661825</v>
      </c>
      <c r="E17">
        <v>7.1692217406703156E-4</v>
      </c>
      <c r="F17">
        <v>-6.2537864491711819</v>
      </c>
      <c r="G17">
        <v>-1.7706095602803535</v>
      </c>
      <c r="H17">
        <v>-6.2537864491711819</v>
      </c>
      <c r="I17">
        <v>-1.7706095602803535</v>
      </c>
    </row>
    <row r="18" spans="1:9" ht="15.75" thickBot="1" x14ac:dyDescent="0.3">
      <c r="A18" s="21" t="s">
        <v>157</v>
      </c>
      <c r="B18" s="21">
        <v>8.4171127157811623E-2</v>
      </c>
      <c r="C18" s="21">
        <v>2.5517439513632599E-3</v>
      </c>
      <c r="D18" s="21">
        <v>32.985726139506866</v>
      </c>
      <c r="E18" s="21">
        <v>1.8235451249049754E-37</v>
      </c>
      <c r="F18" s="21">
        <v>7.9055188560964273E-2</v>
      </c>
      <c r="G18" s="21">
        <v>8.9287065754658973E-2</v>
      </c>
      <c r="H18" s="21">
        <v>7.9055188560964273E-2</v>
      </c>
      <c r="I18" s="21">
        <v>8.9287065754658973E-2</v>
      </c>
    </row>
    <row r="22" spans="1:9" x14ac:dyDescent="0.25">
      <c r="A22" t="s">
        <v>158</v>
      </c>
    </row>
    <row r="23" spans="1:9" ht="15.75" thickBot="1" x14ac:dyDescent="0.3"/>
    <row r="24" spans="1:9" x14ac:dyDescent="0.25">
      <c r="A24" s="22" t="s">
        <v>160</v>
      </c>
      <c r="B24" s="22" t="s">
        <v>161</v>
      </c>
      <c r="C24" s="22" t="s">
        <v>162</v>
      </c>
    </row>
    <row r="25" spans="1:9" x14ac:dyDescent="0.25">
      <c r="A25">
        <v>1</v>
      </c>
      <c r="B25">
        <v>24.273509276656828</v>
      </c>
      <c r="C25">
        <v>2.873490723343167</v>
      </c>
    </row>
    <row r="26" spans="1:9" x14ac:dyDescent="0.25">
      <c r="A26">
        <v>2</v>
      </c>
      <c r="B26">
        <v>56.48159108359345</v>
      </c>
      <c r="C26">
        <v>2.8124089164065467</v>
      </c>
    </row>
    <row r="27" spans="1:9" x14ac:dyDescent="0.25">
      <c r="A27">
        <v>3</v>
      </c>
      <c r="B27">
        <v>70.533960762590084</v>
      </c>
      <c r="C27">
        <v>3.2780392374099137</v>
      </c>
    </row>
    <row r="28" spans="1:9" x14ac:dyDescent="0.25">
      <c r="A28">
        <v>4</v>
      </c>
      <c r="B28">
        <v>55.694591044667902</v>
      </c>
      <c r="C28">
        <v>-2.6225910446679066</v>
      </c>
    </row>
    <row r="29" spans="1:9" x14ac:dyDescent="0.25">
      <c r="A29">
        <v>5</v>
      </c>
      <c r="B29">
        <v>39.33172392518933</v>
      </c>
      <c r="C29">
        <v>-8.0367239251893317</v>
      </c>
    </row>
    <row r="30" spans="1:9" x14ac:dyDescent="0.25">
      <c r="A30">
        <v>6</v>
      </c>
      <c r="B30">
        <v>13.735284156498814</v>
      </c>
      <c r="C30">
        <v>-6.2912841564988149</v>
      </c>
    </row>
    <row r="31" spans="1:9" x14ac:dyDescent="0.25">
      <c r="A31">
        <v>7</v>
      </c>
      <c r="B31">
        <v>0.57091986901707514</v>
      </c>
      <c r="C31">
        <v>-0.57091986901707514</v>
      </c>
    </row>
    <row r="32" spans="1:9" x14ac:dyDescent="0.25">
      <c r="A32">
        <v>8</v>
      </c>
      <c r="B32">
        <v>-3.4777113472736643</v>
      </c>
      <c r="C32">
        <v>3.4777113472736643</v>
      </c>
    </row>
    <row r="33" spans="1:3" x14ac:dyDescent="0.25">
      <c r="A33">
        <v>9</v>
      </c>
      <c r="B33">
        <v>-4.0121980047257679</v>
      </c>
      <c r="C33">
        <v>4.0121980047257679</v>
      </c>
    </row>
    <row r="34" spans="1:3" x14ac:dyDescent="0.25">
      <c r="A34">
        <v>10</v>
      </c>
      <c r="B34">
        <v>-4.0079894483678773</v>
      </c>
      <c r="C34">
        <v>5.0449894483678772</v>
      </c>
    </row>
    <row r="35" spans="1:3" x14ac:dyDescent="0.25">
      <c r="A35">
        <v>11</v>
      </c>
      <c r="B35">
        <v>-3.0610642678424966</v>
      </c>
      <c r="C35">
        <v>3.0610642678424966</v>
      </c>
    </row>
    <row r="36" spans="1:3" x14ac:dyDescent="0.25">
      <c r="A36">
        <v>12</v>
      </c>
      <c r="B36">
        <v>5.793738309159286</v>
      </c>
      <c r="C36">
        <v>-3.5347383091592866</v>
      </c>
    </row>
    <row r="37" spans="1:3" x14ac:dyDescent="0.25">
      <c r="A37">
        <v>13</v>
      </c>
      <c r="B37">
        <v>14.623289548013723</v>
      </c>
      <c r="C37">
        <v>-7.179289548013724</v>
      </c>
    </row>
    <row r="38" spans="1:3" x14ac:dyDescent="0.25">
      <c r="A38">
        <v>14</v>
      </c>
      <c r="B38">
        <v>37.080146273717865</v>
      </c>
      <c r="C38">
        <v>-3.7111462737178655</v>
      </c>
    </row>
    <row r="39" spans="1:3" x14ac:dyDescent="0.25">
      <c r="A39">
        <v>15</v>
      </c>
      <c r="B39">
        <v>52.00368711879787</v>
      </c>
      <c r="C39">
        <v>1.0683128812021252</v>
      </c>
    </row>
    <row r="40" spans="1:3" x14ac:dyDescent="0.25">
      <c r="A40">
        <v>16</v>
      </c>
      <c r="B40">
        <v>40.581665163482825</v>
      </c>
      <c r="C40">
        <v>4.1943348365171715</v>
      </c>
    </row>
    <row r="41" spans="1:3" x14ac:dyDescent="0.25">
      <c r="A41">
        <v>17</v>
      </c>
      <c r="B41">
        <v>24.934252624845648</v>
      </c>
      <c r="C41">
        <v>-8.1572526248456505</v>
      </c>
    </row>
    <row r="42" spans="1:3" x14ac:dyDescent="0.25">
      <c r="A42">
        <v>18</v>
      </c>
      <c r="B42">
        <v>10.061214456060334</v>
      </c>
      <c r="C42">
        <v>-8.8392144560603345</v>
      </c>
    </row>
    <row r="43" spans="1:3" x14ac:dyDescent="0.25">
      <c r="A43">
        <v>19</v>
      </c>
      <c r="B43">
        <v>-0.56118179125549128</v>
      </c>
      <c r="C43">
        <v>2.8201817912554907</v>
      </c>
    </row>
    <row r="44" spans="1:3" x14ac:dyDescent="0.25">
      <c r="A44">
        <v>20</v>
      </c>
      <c r="B44">
        <v>-3.2125722967265578</v>
      </c>
      <c r="C44">
        <v>3.2125722967265578</v>
      </c>
    </row>
    <row r="45" spans="1:3" x14ac:dyDescent="0.25">
      <c r="A45">
        <v>21</v>
      </c>
      <c r="B45">
        <v>-3.9827381102205339</v>
      </c>
      <c r="C45">
        <v>3.9827381102205339</v>
      </c>
    </row>
    <row r="46" spans="1:3" x14ac:dyDescent="0.25">
      <c r="A46">
        <v>22</v>
      </c>
      <c r="B46">
        <v>-3.999572335652096</v>
      </c>
      <c r="C46">
        <v>3.999572335652096</v>
      </c>
    </row>
    <row r="47" spans="1:3" x14ac:dyDescent="0.25">
      <c r="A47">
        <v>23</v>
      </c>
      <c r="B47">
        <v>-2.29089845434852</v>
      </c>
      <c r="C47">
        <v>2.29089845434852</v>
      </c>
    </row>
    <row r="48" spans="1:3" x14ac:dyDescent="0.25">
      <c r="A48">
        <v>24</v>
      </c>
      <c r="B48">
        <v>2.6709894916044759</v>
      </c>
      <c r="C48">
        <v>-2.6709894916044759</v>
      </c>
    </row>
    <row r="49" spans="1:3" x14ac:dyDescent="0.25">
      <c r="A49">
        <v>25</v>
      </c>
      <c r="B49">
        <v>32.11825832776487</v>
      </c>
      <c r="C49">
        <v>-9.1192583277648716</v>
      </c>
    </row>
    <row r="50" spans="1:3" x14ac:dyDescent="0.25">
      <c r="A50">
        <v>26</v>
      </c>
      <c r="B50">
        <v>41.734809605544847</v>
      </c>
      <c r="C50">
        <v>8.226190394455152</v>
      </c>
    </row>
    <row r="51" spans="1:3" x14ac:dyDescent="0.25">
      <c r="A51">
        <v>27</v>
      </c>
      <c r="B51">
        <v>57.516895947634531</v>
      </c>
      <c r="C51">
        <v>6.9621040523654685</v>
      </c>
    </row>
    <row r="52" spans="1:3" x14ac:dyDescent="0.25">
      <c r="A52">
        <v>28</v>
      </c>
      <c r="B52">
        <v>52.799104270439194</v>
      </c>
      <c r="C52">
        <v>-0.76410427043919782</v>
      </c>
    </row>
    <row r="53" spans="1:3" x14ac:dyDescent="0.25">
      <c r="A53">
        <v>29</v>
      </c>
      <c r="B53">
        <v>41.768478056407972</v>
      </c>
      <c r="C53">
        <v>-10.473478056407973</v>
      </c>
    </row>
    <row r="54" spans="1:3" x14ac:dyDescent="0.25">
      <c r="A54">
        <v>30</v>
      </c>
      <c r="B54">
        <v>16.117327055064884</v>
      </c>
      <c r="C54">
        <v>-5.562327055064884</v>
      </c>
    </row>
    <row r="55" spans="1:3" x14ac:dyDescent="0.25">
      <c r="A55">
        <v>31</v>
      </c>
      <c r="B55">
        <v>2.2669680812469784</v>
      </c>
      <c r="C55">
        <v>-2.2669680812469784</v>
      </c>
    </row>
    <row r="56" spans="1:3" x14ac:dyDescent="0.25">
      <c r="A56">
        <v>32</v>
      </c>
      <c r="B56">
        <v>-3.7302247287470989</v>
      </c>
      <c r="C56">
        <v>3.7302247287470989</v>
      </c>
    </row>
    <row r="57" spans="1:3" x14ac:dyDescent="0.25">
      <c r="A57">
        <v>33</v>
      </c>
      <c r="B57">
        <v>-4.0121980047257679</v>
      </c>
      <c r="C57">
        <v>4.0121980047257679</v>
      </c>
    </row>
    <row r="58" spans="1:3" x14ac:dyDescent="0.25">
      <c r="A58">
        <v>34</v>
      </c>
      <c r="B58">
        <v>-3.8438557504101447</v>
      </c>
      <c r="C58">
        <v>3.8438557504101447</v>
      </c>
    </row>
    <row r="59" spans="1:3" x14ac:dyDescent="0.25">
      <c r="A59">
        <v>35</v>
      </c>
      <c r="B59">
        <v>-1.230342252160094</v>
      </c>
      <c r="C59">
        <v>1.230342252160094</v>
      </c>
    </row>
    <row r="60" spans="1:3" x14ac:dyDescent="0.25">
      <c r="A60">
        <v>36</v>
      </c>
      <c r="B60">
        <v>7.0773479983159131</v>
      </c>
      <c r="C60">
        <v>-5.8553479983159136</v>
      </c>
    </row>
    <row r="61" spans="1:3" x14ac:dyDescent="0.25">
      <c r="A61">
        <v>37</v>
      </c>
      <c r="B61">
        <v>31.949916073449245</v>
      </c>
      <c r="C61">
        <v>-8.9509160734492497</v>
      </c>
    </row>
    <row r="62" spans="1:3" x14ac:dyDescent="0.25">
      <c r="A62">
        <v>38</v>
      </c>
      <c r="B62">
        <v>55.879767524415087</v>
      </c>
      <c r="C62">
        <v>9.6362324755849045</v>
      </c>
    </row>
    <row r="63" spans="1:3" x14ac:dyDescent="0.25">
      <c r="A63">
        <v>39</v>
      </c>
      <c r="B63">
        <v>70.150982134022058</v>
      </c>
      <c r="C63">
        <v>5.7350178659779374</v>
      </c>
    </row>
    <row r="64" spans="1:3" x14ac:dyDescent="0.25">
      <c r="A64">
        <v>40</v>
      </c>
      <c r="B64">
        <v>60.164077896747706</v>
      </c>
      <c r="C64">
        <v>-10.203077896747715</v>
      </c>
    </row>
    <row r="65" spans="1:3" x14ac:dyDescent="0.25">
      <c r="A65">
        <v>41</v>
      </c>
      <c r="B65">
        <v>54.394147130079723</v>
      </c>
      <c r="C65">
        <v>-6.5071471300797228</v>
      </c>
    </row>
    <row r="66" spans="1:3" x14ac:dyDescent="0.25">
      <c r="A66">
        <v>42</v>
      </c>
      <c r="B66">
        <v>17.640824456621271</v>
      </c>
      <c r="C66">
        <v>-9.1598244566212728</v>
      </c>
    </row>
    <row r="67" spans="1:3" x14ac:dyDescent="0.25">
      <c r="A67">
        <v>43</v>
      </c>
      <c r="B67">
        <v>0.33524071297520308</v>
      </c>
      <c r="C67">
        <v>-0.15024071297520347</v>
      </c>
    </row>
    <row r="68" spans="1:3" x14ac:dyDescent="0.25">
      <c r="A68">
        <v>44</v>
      </c>
      <c r="B68">
        <v>-3.5240054672104604</v>
      </c>
      <c r="C68">
        <v>3.5240054672104604</v>
      </c>
    </row>
    <row r="69" spans="1:3" x14ac:dyDescent="0.25">
      <c r="A69">
        <v>45</v>
      </c>
      <c r="B69">
        <v>-4.0079894483678773</v>
      </c>
      <c r="C69">
        <v>4.0079894483678773</v>
      </c>
    </row>
    <row r="70" spans="1:3" x14ac:dyDescent="0.25">
      <c r="A70">
        <v>46</v>
      </c>
      <c r="B70">
        <v>-3.8480643067680353</v>
      </c>
      <c r="C70">
        <v>3.8480643067680353</v>
      </c>
    </row>
    <row r="71" spans="1:3" x14ac:dyDescent="0.25">
      <c r="A71">
        <v>47</v>
      </c>
      <c r="B71">
        <v>-1.4618128518440758</v>
      </c>
      <c r="C71">
        <v>1.4618128518440758</v>
      </c>
    </row>
    <row r="72" spans="1:3" x14ac:dyDescent="0.25">
      <c r="A72">
        <v>48</v>
      </c>
      <c r="B72">
        <v>3.6936686865718862</v>
      </c>
      <c r="C72">
        <v>-3.5086686865718866</v>
      </c>
    </row>
    <row r="73" spans="1:3" x14ac:dyDescent="0.25">
      <c r="A73">
        <v>49</v>
      </c>
      <c r="B73">
        <v>30.544258249913788</v>
      </c>
      <c r="C73">
        <v>10.083741750086212</v>
      </c>
    </row>
    <row r="74" spans="1:3" x14ac:dyDescent="0.25">
      <c r="A74">
        <v>50</v>
      </c>
      <c r="B74">
        <v>42.26087915028117</v>
      </c>
      <c r="C74">
        <v>-8.89187915028117</v>
      </c>
    </row>
    <row r="75" spans="1:3" x14ac:dyDescent="0.25">
      <c r="A75">
        <v>51</v>
      </c>
      <c r="B75">
        <v>73.13905714812438</v>
      </c>
      <c r="C75">
        <v>10.005942851875616</v>
      </c>
    </row>
    <row r="76" spans="1:3" x14ac:dyDescent="0.25">
      <c r="A76">
        <v>52</v>
      </c>
      <c r="B76">
        <v>81.998068281484024</v>
      </c>
      <c r="C76">
        <v>0.10993171851596628</v>
      </c>
    </row>
    <row r="77" spans="1:3" x14ac:dyDescent="0.25">
      <c r="A77">
        <v>53</v>
      </c>
      <c r="B77">
        <v>53.939623043427538</v>
      </c>
      <c r="C77">
        <v>12.613376956572459</v>
      </c>
    </row>
    <row r="78" spans="1:3" x14ac:dyDescent="0.25">
      <c r="A78">
        <v>54</v>
      </c>
      <c r="B78">
        <v>16.159412618643785</v>
      </c>
      <c r="C78">
        <v>-4.567412618643786</v>
      </c>
    </row>
    <row r="79" spans="1:3" x14ac:dyDescent="0.25">
      <c r="A79">
        <v>55</v>
      </c>
      <c r="B79">
        <v>-0.14874326818221384</v>
      </c>
      <c r="C79">
        <v>0.33374326818221345</v>
      </c>
    </row>
    <row r="80" spans="1:3" ht="15.75" thickBot="1" x14ac:dyDescent="0.3">
      <c r="A80" s="21">
        <v>56</v>
      </c>
      <c r="B80" s="21">
        <v>-2.1015134182434441</v>
      </c>
      <c r="C80" s="21">
        <v>2.1015134182434441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F2B56-A3BC-49A5-A44B-F6D315F19690}">
  <dimension ref="A1:O80"/>
  <sheetViews>
    <sheetView workbookViewId="0">
      <selection activeCell="O13" sqref="O13:O15"/>
    </sheetView>
    <sheetView workbookViewId="1">
      <selection activeCell="M9" sqref="M9:M11"/>
    </sheetView>
  </sheetViews>
  <sheetFormatPr defaultRowHeight="15" x14ac:dyDescent="0.25"/>
  <cols>
    <col min="11" max="11" width="15.140625" customWidth="1"/>
    <col min="12" max="12" width="10.42578125" customWidth="1"/>
    <col min="13" max="13" width="10.28515625" customWidth="1"/>
    <col min="14" max="14" width="12.285156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0.96029781266835701</v>
      </c>
      <c r="K4" s="40" t="s">
        <v>468</v>
      </c>
      <c r="L4" s="40"/>
      <c r="M4" s="40"/>
      <c r="N4" s="40"/>
    </row>
    <row r="5" spans="1:15" x14ac:dyDescent="0.25">
      <c r="A5" t="s">
        <v>136</v>
      </c>
      <c r="B5">
        <v>0.92217188901563096</v>
      </c>
      <c r="K5" s="40" t="s">
        <v>484</v>
      </c>
      <c r="L5" s="40" t="s">
        <v>479</v>
      </c>
      <c r="M5" s="40" t="s">
        <v>470</v>
      </c>
      <c r="N5" s="40" t="s">
        <v>471</v>
      </c>
    </row>
    <row r="6" spans="1:15" x14ac:dyDescent="0.25">
      <c r="A6" t="s">
        <v>137</v>
      </c>
      <c r="B6">
        <v>0.92073062770110559</v>
      </c>
      <c r="K6" s="41">
        <f>HDD!A281</f>
        <v>44835</v>
      </c>
      <c r="L6" s="42">
        <f>HDD!X281</f>
        <v>198.55</v>
      </c>
      <c r="M6" s="43">
        <f>$B$18*L6+B$17</f>
        <v>6.5008059911094538</v>
      </c>
      <c r="N6" s="43">
        <f t="shared" ref="N6:N11" si="0">$L$3*M6</f>
        <v>190.47361553950699</v>
      </c>
    </row>
    <row r="7" spans="1:15" x14ac:dyDescent="0.25">
      <c r="A7" t="s">
        <v>138</v>
      </c>
      <c r="B7">
        <v>7.5913680251359326</v>
      </c>
      <c r="K7" s="41">
        <f>HDD!A282</f>
        <v>44866</v>
      </c>
      <c r="L7" s="42">
        <f>HDD!X282</f>
        <v>400.6</v>
      </c>
      <c r="M7" s="43">
        <f t="shared" ref="M7:M11" si="1">$B$18*L7+B$17</f>
        <v>20.517560140273172</v>
      </c>
      <c r="N7" s="43">
        <f t="shared" si="0"/>
        <v>601.16451211000401</v>
      </c>
    </row>
    <row r="8" spans="1:15" ht="15.75" thickBot="1" x14ac:dyDescent="0.3">
      <c r="A8" s="21" t="s">
        <v>139</v>
      </c>
      <c r="B8" s="21">
        <v>56</v>
      </c>
      <c r="K8" s="41">
        <f>HDD!A283</f>
        <v>44896</v>
      </c>
      <c r="L8" s="42">
        <f>HDD!X283</f>
        <v>722.3</v>
      </c>
      <c r="M8" s="43">
        <f t="shared" si="1"/>
        <v>42.83475791204237</v>
      </c>
      <c r="N8" s="43">
        <f t="shared" si="0"/>
        <v>1255.0584068228416</v>
      </c>
    </row>
    <row r="9" spans="1:15" x14ac:dyDescent="0.25">
      <c r="K9" s="41">
        <f>HDD!A284</f>
        <v>44927</v>
      </c>
      <c r="L9" s="42">
        <f>HDD!X284</f>
        <v>706.55</v>
      </c>
      <c r="M9" s="43">
        <f t="shared" si="1"/>
        <v>41.74213787814319</v>
      </c>
      <c r="N9" s="43">
        <f t="shared" si="0"/>
        <v>1223.0446398295956</v>
      </c>
    </row>
    <row r="10" spans="1:15" ht="15.75" thickBot="1" x14ac:dyDescent="0.3">
      <c r="A10" t="s">
        <v>140</v>
      </c>
      <c r="K10" s="41">
        <f>HDD!A285</f>
        <v>44958</v>
      </c>
      <c r="L10" s="42">
        <f>HDD!X285</f>
        <v>707.8</v>
      </c>
      <c r="M10" s="43">
        <f t="shared" si="1"/>
        <v>41.828853753849472</v>
      </c>
      <c r="N10" s="43">
        <f t="shared" si="0"/>
        <v>1225.5854149877896</v>
      </c>
    </row>
    <row r="11" spans="1:15" x14ac:dyDescent="0.25">
      <c r="A11" s="22"/>
      <c r="B11" s="22" t="s">
        <v>141</v>
      </c>
      <c r="C11" s="22" t="s">
        <v>142</v>
      </c>
      <c r="D11" s="22" t="s">
        <v>143</v>
      </c>
      <c r="E11" s="22" t="s">
        <v>144</v>
      </c>
      <c r="F11" s="22" t="s">
        <v>145</v>
      </c>
      <c r="K11" s="41">
        <f>HDD!A286</f>
        <v>44986</v>
      </c>
      <c r="L11" s="42">
        <f>HDD!X286</f>
        <v>619.04999999999995</v>
      </c>
      <c r="M11" s="43">
        <f t="shared" si="1"/>
        <v>35.672026578703324</v>
      </c>
      <c r="N11" s="43">
        <f t="shared" si="0"/>
        <v>1045.1903787560075</v>
      </c>
    </row>
    <row r="12" spans="1:15" x14ac:dyDescent="0.25">
      <c r="A12" t="s">
        <v>146</v>
      </c>
      <c r="B12">
        <v>1</v>
      </c>
      <c r="C12">
        <v>36873.065268928542</v>
      </c>
      <c r="D12">
        <v>36873.065268928542</v>
      </c>
      <c r="E12">
        <v>639.83670394936553</v>
      </c>
      <c r="F12">
        <v>1.2922894018339814E-31</v>
      </c>
      <c r="K12" s="40"/>
      <c r="L12" s="40"/>
      <c r="M12" s="43">
        <f>SUM(M6:M11)</f>
        <v>189.09614225412099</v>
      </c>
      <c r="N12" s="43">
        <f>SUM(N6:N11)</f>
        <v>5540.5169680457457</v>
      </c>
    </row>
    <row r="13" spans="1:15" x14ac:dyDescent="0.25">
      <c r="A13" t="s">
        <v>147</v>
      </c>
      <c r="B13">
        <v>54</v>
      </c>
      <c r="C13">
        <v>3111.9588986250365</v>
      </c>
      <c r="D13">
        <v>57.628868493056231</v>
      </c>
      <c r="K13" s="34" t="s">
        <v>473</v>
      </c>
      <c r="L13" s="34"/>
      <c r="M13" s="34"/>
      <c r="N13" s="95">
        <v>2874.6406999999999</v>
      </c>
      <c r="O13" s="96">
        <f>N12/N13</f>
        <v>1.9273772085832312</v>
      </c>
    </row>
    <row r="14" spans="1:15" ht="15.75" thickBot="1" x14ac:dyDescent="0.3">
      <c r="A14" s="21" t="s">
        <v>148</v>
      </c>
      <c r="B14" s="21">
        <v>55</v>
      </c>
      <c r="C14" s="21">
        <v>39985.02416755358</v>
      </c>
      <c r="D14" s="21"/>
      <c r="E14" s="21"/>
      <c r="F14" s="21"/>
      <c r="K14" s="34" t="s">
        <v>474</v>
      </c>
      <c r="L14" s="34"/>
      <c r="M14" s="34"/>
      <c r="N14" s="97">
        <v>931.06989999999996</v>
      </c>
      <c r="O14" s="96">
        <f>SUM(N6:N8)/N14</f>
        <v>2.198220063254491</v>
      </c>
    </row>
    <row r="15" spans="1:15" ht="15.75" thickBot="1" x14ac:dyDescent="0.3">
      <c r="K15" s="34" t="s">
        <v>475</v>
      </c>
      <c r="L15" s="34"/>
      <c r="M15" s="34"/>
      <c r="N15" s="97">
        <v>1943.5708000000002</v>
      </c>
      <c r="O15" s="96">
        <f>SUM(N9:N11)/N15</f>
        <v>1.7976296173894937</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-7.2731437060766666</v>
      </c>
      <c r="C17">
        <v>1.5408097021714344</v>
      </c>
      <c r="D17">
        <v>-4.7203387256886824</v>
      </c>
      <c r="E17">
        <v>1.7104720359232908E-5</v>
      </c>
      <c r="F17">
        <v>-10.362281164999384</v>
      </c>
      <c r="G17">
        <v>-4.1840062471539481</v>
      </c>
      <c r="H17">
        <v>-10.362281164999384</v>
      </c>
      <c r="I17">
        <v>-4.1840062471539481</v>
      </c>
    </row>
    <row r="18" spans="1:9" ht="15.75" thickBot="1" x14ac:dyDescent="0.3">
      <c r="A18" s="21" t="s">
        <v>157</v>
      </c>
      <c r="B18" s="21">
        <v>6.9372700565027048E-2</v>
      </c>
      <c r="C18" s="21">
        <v>2.742546668099722E-3</v>
      </c>
      <c r="D18" s="21">
        <v>25.294993653870826</v>
      </c>
      <c r="E18" s="21">
        <v>1.2922894018339814E-31</v>
      </c>
      <c r="F18" s="21">
        <v>6.3874225553264746E-2</v>
      </c>
      <c r="G18" s="21">
        <v>7.4871175576789351E-2</v>
      </c>
      <c r="H18" s="21">
        <v>6.3874225553264746E-2</v>
      </c>
      <c r="I18" s="21">
        <v>7.4871175576789351E-2</v>
      </c>
    </row>
    <row r="22" spans="1:9" x14ac:dyDescent="0.25">
      <c r="A22" t="s">
        <v>158</v>
      </c>
    </row>
    <row r="23" spans="1:9" ht="15.75" thickBot="1" x14ac:dyDescent="0.3"/>
    <row r="24" spans="1:9" x14ac:dyDescent="0.25">
      <c r="A24" s="22" t="s">
        <v>160</v>
      </c>
      <c r="B24" s="22" t="s">
        <v>161</v>
      </c>
      <c r="C24" s="22" t="s">
        <v>162</v>
      </c>
    </row>
    <row r="25" spans="1:9" x14ac:dyDescent="0.25">
      <c r="A25">
        <v>1</v>
      </c>
      <c r="B25">
        <v>28.068778596776362</v>
      </c>
      <c r="C25">
        <v>-0.92177859677636675</v>
      </c>
    </row>
    <row r="26" spans="1:9" x14ac:dyDescent="0.25">
      <c r="A26">
        <v>2</v>
      </c>
      <c r="B26">
        <v>55.474463954990298</v>
      </c>
      <c r="C26">
        <v>3.8195360450096985</v>
      </c>
    </row>
    <row r="27" spans="1:9" x14ac:dyDescent="0.25">
      <c r="A27">
        <v>3</v>
      </c>
      <c r="B27">
        <v>67.059704949349822</v>
      </c>
      <c r="C27">
        <v>6.7522950506501758</v>
      </c>
    </row>
    <row r="28" spans="1:9" x14ac:dyDescent="0.25">
      <c r="A28">
        <v>4</v>
      </c>
      <c r="B28">
        <v>53.538965609226047</v>
      </c>
      <c r="C28">
        <v>-0.46696560922605101</v>
      </c>
    </row>
    <row r="29" spans="1:9" x14ac:dyDescent="0.25">
      <c r="A29">
        <v>5</v>
      </c>
      <c r="B29">
        <v>40.968632266843144</v>
      </c>
      <c r="C29">
        <v>-9.6736322668431463</v>
      </c>
    </row>
    <row r="30" spans="1:9" x14ac:dyDescent="0.25">
      <c r="A30">
        <v>6</v>
      </c>
      <c r="B30">
        <v>17.139109622756351</v>
      </c>
      <c r="C30">
        <v>-9.6951096227563518</v>
      </c>
    </row>
    <row r="31" spans="1:9" x14ac:dyDescent="0.25">
      <c r="A31">
        <v>7</v>
      </c>
      <c r="B31">
        <v>3.385971735739739</v>
      </c>
      <c r="C31">
        <v>-3.385971735739739</v>
      </c>
    </row>
    <row r="32" spans="1:9" x14ac:dyDescent="0.25">
      <c r="A32">
        <v>8</v>
      </c>
      <c r="B32">
        <v>-4.7375715004249281</v>
      </c>
      <c r="C32">
        <v>4.7375715004249281</v>
      </c>
    </row>
    <row r="33" spans="1:3" x14ac:dyDescent="0.25">
      <c r="A33">
        <v>9</v>
      </c>
      <c r="B33">
        <v>-7.1343983049466129</v>
      </c>
      <c r="C33">
        <v>7.1343983049466129</v>
      </c>
    </row>
    <row r="34" spans="1:3" x14ac:dyDescent="0.25">
      <c r="A34">
        <v>10</v>
      </c>
      <c r="B34">
        <v>-7.0060588089013125</v>
      </c>
      <c r="C34">
        <v>8.0430588089013124</v>
      </c>
    </row>
    <row r="35" spans="1:3" x14ac:dyDescent="0.25">
      <c r="A35">
        <v>11</v>
      </c>
      <c r="B35">
        <v>-5.0150623026850365</v>
      </c>
      <c r="C35">
        <v>5.0150623026850365</v>
      </c>
    </row>
    <row r="36" spans="1:3" x14ac:dyDescent="0.25">
      <c r="A36">
        <v>12</v>
      </c>
      <c r="B36">
        <v>7.7772636815059499</v>
      </c>
      <c r="C36">
        <v>-5.5182636815059505</v>
      </c>
    </row>
    <row r="37" spans="1:3" x14ac:dyDescent="0.25">
      <c r="A37">
        <v>13</v>
      </c>
      <c r="B37">
        <v>18.061766540271215</v>
      </c>
      <c r="C37">
        <v>-10.617766540271216</v>
      </c>
    </row>
    <row r="38" spans="1:3" x14ac:dyDescent="0.25">
      <c r="A38">
        <v>14</v>
      </c>
      <c r="B38">
        <v>39.095569351587422</v>
      </c>
      <c r="C38">
        <v>-5.7265693515874219</v>
      </c>
    </row>
    <row r="39" spans="1:3" x14ac:dyDescent="0.25">
      <c r="A39">
        <v>15</v>
      </c>
      <c r="B39">
        <v>51.752618569676599</v>
      </c>
      <c r="C39">
        <v>1.3193814303233964</v>
      </c>
    </row>
    <row r="40" spans="1:3" x14ac:dyDescent="0.25">
      <c r="A40">
        <v>16</v>
      </c>
      <c r="B40">
        <v>41.502802061193854</v>
      </c>
      <c r="C40">
        <v>3.2731979388061418</v>
      </c>
    </row>
    <row r="41" spans="1:3" x14ac:dyDescent="0.25">
      <c r="A41">
        <v>17</v>
      </c>
      <c r="B41">
        <v>26.969221292820684</v>
      </c>
      <c r="C41">
        <v>-10.192221292820687</v>
      </c>
    </row>
    <row r="42" spans="1:3" x14ac:dyDescent="0.25">
      <c r="A42">
        <v>18</v>
      </c>
      <c r="B42">
        <v>13.562946908629208</v>
      </c>
      <c r="C42">
        <v>-12.340946908629208</v>
      </c>
    </row>
    <row r="43" spans="1:3" x14ac:dyDescent="0.25">
      <c r="A43">
        <v>19</v>
      </c>
      <c r="B43">
        <v>0.42375742161308505</v>
      </c>
      <c r="C43">
        <v>1.8352425783869144</v>
      </c>
    </row>
    <row r="44" spans="1:3" x14ac:dyDescent="0.25">
      <c r="A44">
        <v>20</v>
      </c>
      <c r="B44">
        <v>-4.1617780857352038</v>
      </c>
      <c r="C44">
        <v>4.1617780857352038</v>
      </c>
    </row>
    <row r="45" spans="1:3" x14ac:dyDescent="0.25">
      <c r="A45">
        <v>21</v>
      </c>
      <c r="B45">
        <v>-7.0476824292403286</v>
      </c>
      <c r="C45">
        <v>7.0476824292403286</v>
      </c>
    </row>
    <row r="46" spans="1:3" x14ac:dyDescent="0.25">
      <c r="A46">
        <v>22</v>
      </c>
      <c r="B46">
        <v>-7.0164647139860667</v>
      </c>
      <c r="C46">
        <v>7.0164647139860667</v>
      </c>
    </row>
    <row r="47" spans="1:3" x14ac:dyDescent="0.25">
      <c r="A47">
        <v>23</v>
      </c>
      <c r="B47">
        <v>-2.8610399501409471</v>
      </c>
      <c r="C47">
        <v>2.8610399501409471</v>
      </c>
    </row>
    <row r="48" spans="1:3" x14ac:dyDescent="0.25">
      <c r="A48">
        <v>24</v>
      </c>
      <c r="B48">
        <v>5.8695144159677071</v>
      </c>
      <c r="C48">
        <v>-5.8695144159677071</v>
      </c>
    </row>
    <row r="49" spans="1:3" x14ac:dyDescent="0.25">
      <c r="A49">
        <v>25</v>
      </c>
      <c r="B49">
        <v>34.56553200469115</v>
      </c>
      <c r="C49">
        <v>-11.566532004691151</v>
      </c>
    </row>
    <row r="50" spans="1:3" x14ac:dyDescent="0.25">
      <c r="A50">
        <v>26</v>
      </c>
      <c r="B50">
        <v>43.160809604697995</v>
      </c>
      <c r="C50">
        <v>6.8001903953020033</v>
      </c>
    </row>
    <row r="51" spans="1:3" x14ac:dyDescent="0.25">
      <c r="A51">
        <v>27</v>
      </c>
      <c r="B51">
        <v>56.025976924482265</v>
      </c>
      <c r="C51">
        <v>8.4530230755177342</v>
      </c>
    </row>
    <row r="52" spans="1:3" x14ac:dyDescent="0.25">
      <c r="A52">
        <v>28</v>
      </c>
      <c r="B52">
        <v>51.204574235212888</v>
      </c>
      <c r="C52">
        <v>0.83042576478710828</v>
      </c>
    </row>
    <row r="53" spans="1:3" x14ac:dyDescent="0.25">
      <c r="A53">
        <v>29</v>
      </c>
      <c r="B53">
        <v>43.292617735771557</v>
      </c>
      <c r="C53">
        <v>-11.997617735771559</v>
      </c>
    </row>
    <row r="54" spans="1:3" x14ac:dyDescent="0.25">
      <c r="A54">
        <v>30</v>
      </c>
      <c r="B54">
        <v>19.712836813718855</v>
      </c>
      <c r="C54">
        <v>-9.1578368137188555</v>
      </c>
    </row>
    <row r="55" spans="1:3" x14ac:dyDescent="0.25">
      <c r="A55">
        <v>31</v>
      </c>
      <c r="B55">
        <v>4.2496618577743277</v>
      </c>
      <c r="C55">
        <v>-4.2496618577743277</v>
      </c>
    </row>
    <row r="56" spans="1:3" x14ac:dyDescent="0.25">
      <c r="A56">
        <v>32</v>
      </c>
      <c r="B56">
        <v>-5.3584571704819197</v>
      </c>
      <c r="C56">
        <v>5.3584571704819197</v>
      </c>
    </row>
    <row r="57" spans="1:3" x14ac:dyDescent="0.25">
      <c r="A57">
        <v>33</v>
      </c>
      <c r="B57">
        <v>-7.2245828156811474</v>
      </c>
      <c r="C57">
        <v>7.2245828156811474</v>
      </c>
    </row>
    <row r="58" spans="1:3" x14ac:dyDescent="0.25">
      <c r="A58">
        <v>34</v>
      </c>
      <c r="B58">
        <v>-6.5065753648331182</v>
      </c>
      <c r="C58">
        <v>6.5065753648331182</v>
      </c>
    </row>
    <row r="59" spans="1:3" x14ac:dyDescent="0.25">
      <c r="A59">
        <v>35</v>
      </c>
      <c r="B59">
        <v>-1.3660582529646135</v>
      </c>
      <c r="C59">
        <v>1.3660582529646135</v>
      </c>
    </row>
    <row r="60" spans="1:3" x14ac:dyDescent="0.25">
      <c r="A60">
        <v>36</v>
      </c>
      <c r="B60">
        <v>9.6087029764226664</v>
      </c>
      <c r="C60">
        <v>-8.3867029764226668</v>
      </c>
    </row>
    <row r="61" spans="1:3" x14ac:dyDescent="0.25">
      <c r="A61">
        <v>37</v>
      </c>
      <c r="B61">
        <v>33.566565116554763</v>
      </c>
      <c r="C61">
        <v>-10.567565116554768</v>
      </c>
    </row>
    <row r="62" spans="1:3" x14ac:dyDescent="0.25">
      <c r="A62">
        <v>38</v>
      </c>
      <c r="B62">
        <v>54.971511875893853</v>
      </c>
      <c r="C62">
        <v>10.544488124106138</v>
      </c>
    </row>
    <row r="63" spans="1:3" x14ac:dyDescent="0.25">
      <c r="A63">
        <v>39</v>
      </c>
      <c r="B63">
        <v>66.660811921100915</v>
      </c>
      <c r="C63">
        <v>9.2251880788990803</v>
      </c>
    </row>
    <row r="64" spans="1:3" x14ac:dyDescent="0.25">
      <c r="A64">
        <v>40</v>
      </c>
      <c r="B64">
        <v>57.274685534652747</v>
      </c>
      <c r="C64">
        <v>-7.3136855346527554</v>
      </c>
    </row>
    <row r="65" spans="1:3" x14ac:dyDescent="0.25">
      <c r="A65">
        <v>41</v>
      </c>
      <c r="B65">
        <v>53.695054185497348</v>
      </c>
      <c r="C65">
        <v>-5.8080541854973475</v>
      </c>
    </row>
    <row r="66" spans="1:3" x14ac:dyDescent="0.25">
      <c r="A66">
        <v>42</v>
      </c>
      <c r="B66">
        <v>20.954608153832837</v>
      </c>
      <c r="C66">
        <v>-12.473608153832838</v>
      </c>
    </row>
    <row r="67" spans="1:3" x14ac:dyDescent="0.25">
      <c r="A67">
        <v>43</v>
      </c>
      <c r="B67">
        <v>2.789366510880507</v>
      </c>
      <c r="C67">
        <v>-2.6043665108805074</v>
      </c>
    </row>
    <row r="68" spans="1:3" x14ac:dyDescent="0.25">
      <c r="A68">
        <v>44</v>
      </c>
      <c r="B68">
        <v>-5.4867966665272201</v>
      </c>
      <c r="C68">
        <v>5.4867966665272201</v>
      </c>
    </row>
    <row r="69" spans="1:3" x14ac:dyDescent="0.25">
      <c r="A69">
        <v>45</v>
      </c>
      <c r="B69">
        <v>-7.0372765241555744</v>
      </c>
      <c r="C69">
        <v>7.0372765241555744</v>
      </c>
    </row>
    <row r="70" spans="1:3" x14ac:dyDescent="0.25">
      <c r="A70">
        <v>46</v>
      </c>
      <c r="B70">
        <v>-6.3262063433640474</v>
      </c>
      <c r="C70">
        <v>6.3262063433640474</v>
      </c>
    </row>
    <row r="71" spans="1:3" x14ac:dyDescent="0.25">
      <c r="A71">
        <v>47</v>
      </c>
      <c r="B71">
        <v>-1.8967594122870706</v>
      </c>
      <c r="C71">
        <v>1.8967594122870706</v>
      </c>
    </row>
    <row r="72" spans="1:3" x14ac:dyDescent="0.25">
      <c r="A72">
        <v>48</v>
      </c>
      <c r="B72">
        <v>7.1598466464772113</v>
      </c>
      <c r="C72">
        <v>-6.9748466464772116</v>
      </c>
    </row>
    <row r="73" spans="1:3" x14ac:dyDescent="0.25">
      <c r="A73">
        <v>49</v>
      </c>
      <c r="B73">
        <v>32.799996775311214</v>
      </c>
      <c r="C73">
        <v>7.8280032246887856</v>
      </c>
    </row>
    <row r="74" spans="1:3" x14ac:dyDescent="0.25">
      <c r="A74">
        <v>50</v>
      </c>
      <c r="B74">
        <v>43.629075333511928</v>
      </c>
      <c r="C74">
        <v>-10.260075333511928</v>
      </c>
    </row>
    <row r="75" spans="1:3" x14ac:dyDescent="0.25">
      <c r="A75">
        <v>51</v>
      </c>
      <c r="B75">
        <v>69.217195936922153</v>
      </c>
      <c r="C75">
        <v>13.927804063077843</v>
      </c>
    </row>
    <row r="76" spans="1:3" x14ac:dyDescent="0.25">
      <c r="A76">
        <v>52</v>
      </c>
      <c r="B76">
        <v>75.269964061220762</v>
      </c>
      <c r="C76">
        <v>6.8380359387792282</v>
      </c>
    </row>
    <row r="77" spans="1:3" x14ac:dyDescent="0.25">
      <c r="A77">
        <v>53</v>
      </c>
      <c r="B77">
        <v>53.365533857813475</v>
      </c>
      <c r="C77">
        <v>13.187466142186523</v>
      </c>
    </row>
    <row r="78" spans="1:3" x14ac:dyDescent="0.25">
      <c r="A78">
        <v>54</v>
      </c>
      <c r="B78">
        <v>20.025013966261476</v>
      </c>
      <c r="C78">
        <v>-8.4330139662614769</v>
      </c>
    </row>
    <row r="79" spans="1:3" x14ac:dyDescent="0.25">
      <c r="A79">
        <v>55</v>
      </c>
      <c r="B79">
        <v>0.35785335607630842</v>
      </c>
      <c r="C79">
        <v>-0.17285335607630881</v>
      </c>
    </row>
    <row r="80" spans="1:3" ht="15.75" thickBot="1" x14ac:dyDescent="0.3">
      <c r="A80" s="21">
        <v>56</v>
      </c>
      <c r="B80" s="21">
        <v>-2.5211137173723142</v>
      </c>
      <c r="C80" s="21">
        <v>2.5211137173723142</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CD77C-AF29-43C7-9AB4-D4800488124E}">
  <dimension ref="A1:O30"/>
  <sheetViews>
    <sheetView workbookViewId="0">
      <selection activeCell="O13" sqref="O13:O15"/>
    </sheetView>
    <sheetView workbookViewId="1"/>
  </sheetViews>
  <sheetFormatPr defaultRowHeight="15" x14ac:dyDescent="0.25"/>
  <cols>
    <col min="11" max="11" width="14.42578125" customWidth="1"/>
    <col min="12" max="12" width="12.28515625" customWidth="1"/>
    <col min="14" max="14" width="10.2851562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0.98436931821813223</v>
      </c>
      <c r="K4" s="40" t="s">
        <v>468</v>
      </c>
      <c r="L4" s="40"/>
      <c r="M4" s="40"/>
      <c r="N4" s="40"/>
    </row>
    <row r="5" spans="1:15" x14ac:dyDescent="0.25">
      <c r="A5" t="s">
        <v>136</v>
      </c>
      <c r="B5">
        <v>0.96898295464923057</v>
      </c>
      <c r="K5" s="40" t="s">
        <v>484</v>
      </c>
      <c r="L5" s="40" t="s">
        <v>487</v>
      </c>
      <c r="M5" s="40" t="s">
        <v>470</v>
      </c>
      <c r="N5" s="40" t="s">
        <v>471</v>
      </c>
    </row>
    <row r="6" spans="1:15" x14ac:dyDescent="0.25">
      <c r="A6" t="s">
        <v>137</v>
      </c>
      <c r="B6">
        <v>0.96122869331153815</v>
      </c>
      <c r="K6" s="41">
        <f>HDD!A281</f>
        <v>44835</v>
      </c>
      <c r="L6" s="42">
        <f>HDD!R281</f>
        <v>90.3</v>
      </c>
      <c r="M6" s="43">
        <f>$B$18*L6+B$17</f>
        <v>-3.8388633114554782</v>
      </c>
      <c r="N6" s="43">
        <f t="shared" ref="N6:N11" si="0">$L$3*M6</f>
        <v>-112.47869502564552</v>
      </c>
    </row>
    <row r="7" spans="1:15" x14ac:dyDescent="0.25">
      <c r="A7" t="s">
        <v>138</v>
      </c>
      <c r="B7">
        <v>4.0662312981967288</v>
      </c>
      <c r="K7" s="41">
        <f>HDD!A282</f>
        <v>44866</v>
      </c>
      <c r="L7" s="42">
        <f>HDD!R282</f>
        <v>265.5</v>
      </c>
      <c r="M7" s="43">
        <f t="shared" ref="M7:M11" si="1">$B$18*L7+B$17</f>
        <v>13.525506040341618</v>
      </c>
      <c r="N7" s="43">
        <f t="shared" si="0"/>
        <v>396.29732698200939</v>
      </c>
    </row>
    <row r="8" spans="1:15" ht="15.75" thickBot="1" x14ac:dyDescent="0.3">
      <c r="A8" s="21" t="s">
        <v>139</v>
      </c>
      <c r="B8" s="21">
        <v>6</v>
      </c>
      <c r="K8" s="41">
        <f>HDD!A283</f>
        <v>44896</v>
      </c>
      <c r="L8" s="42">
        <f>HDD!R283</f>
        <v>542.54999999999995</v>
      </c>
      <c r="M8" s="43">
        <f t="shared" si="1"/>
        <v>40.984401753328967</v>
      </c>
      <c r="N8" s="43">
        <f t="shared" si="0"/>
        <v>1200.8429713725388</v>
      </c>
    </row>
    <row r="9" spans="1:15" x14ac:dyDescent="0.25">
      <c r="K9" s="41">
        <f>HDD!A284</f>
        <v>44927</v>
      </c>
      <c r="L9" s="42">
        <f>HDD!R284</f>
        <v>522</v>
      </c>
      <c r="M9" s="43">
        <f t="shared" si="1"/>
        <v>38.947656375592501</v>
      </c>
      <c r="N9" s="43">
        <f t="shared" si="0"/>
        <v>1141.1663318048604</v>
      </c>
    </row>
    <row r="10" spans="1:15" ht="15.75" thickBot="1" x14ac:dyDescent="0.3">
      <c r="A10" t="s">
        <v>140</v>
      </c>
      <c r="K10" s="41">
        <f>HDD!A285</f>
        <v>44958</v>
      </c>
      <c r="L10" s="42">
        <f>HDD!R285</f>
        <v>545.9</v>
      </c>
      <c r="M10" s="43">
        <f t="shared" si="1"/>
        <v>41.316425938994044</v>
      </c>
      <c r="N10" s="43">
        <f t="shared" si="0"/>
        <v>1210.5712800125254</v>
      </c>
    </row>
    <row r="11" spans="1:15" x14ac:dyDescent="0.25">
      <c r="A11" s="22"/>
      <c r="B11" s="22" t="s">
        <v>141</v>
      </c>
      <c r="C11" s="22" t="s">
        <v>142</v>
      </c>
      <c r="D11" s="22" t="s">
        <v>143</v>
      </c>
      <c r="E11" s="22" t="s">
        <v>144</v>
      </c>
      <c r="F11" s="22" t="s">
        <v>145</v>
      </c>
      <c r="K11" s="41">
        <f>HDD!A286</f>
        <v>44986</v>
      </c>
      <c r="L11" s="42">
        <f>HDD!R286</f>
        <v>436.45000000000005</v>
      </c>
      <c r="M11" s="43">
        <f t="shared" si="1"/>
        <v>30.468650678981536</v>
      </c>
      <c r="N11" s="43">
        <f t="shared" si="0"/>
        <v>892.73146489415899</v>
      </c>
    </row>
    <row r="12" spans="1:15" x14ac:dyDescent="0.25">
      <c r="A12" t="s">
        <v>146</v>
      </c>
      <c r="B12">
        <v>1</v>
      </c>
      <c r="C12">
        <v>2066.1405509515944</v>
      </c>
      <c r="D12">
        <v>2066.1405509515944</v>
      </c>
      <c r="E12">
        <v>124.96134866375266</v>
      </c>
      <c r="F12">
        <v>3.6456788932882325E-4</v>
      </c>
      <c r="K12" s="40"/>
      <c r="L12" s="43">
        <f>SUM(L6:L11)</f>
        <v>2402.6999999999998</v>
      </c>
      <c r="M12" s="43">
        <f>SUM(M6:M11)</f>
        <v>161.40377747578319</v>
      </c>
      <c r="N12" s="43">
        <f>SUM(N6:N11)</f>
        <v>4729.1306800404482</v>
      </c>
    </row>
    <row r="13" spans="1:15" x14ac:dyDescent="0.25">
      <c r="A13" t="s">
        <v>147</v>
      </c>
      <c r="B13">
        <v>4</v>
      </c>
      <c r="C13">
        <v>66.136947881738621</v>
      </c>
      <c r="D13">
        <v>16.534236970434655</v>
      </c>
      <c r="K13" s="34" t="s">
        <v>473</v>
      </c>
      <c r="L13" s="34"/>
      <c r="M13" s="34"/>
      <c r="N13" s="95">
        <v>2874.6406999999999</v>
      </c>
      <c r="O13" s="96">
        <f>N12/N13</f>
        <v>1.645120616305352</v>
      </c>
    </row>
    <row r="14" spans="1:15" ht="15.75" thickBot="1" x14ac:dyDescent="0.3">
      <c r="A14" s="21" t="s">
        <v>148</v>
      </c>
      <c r="B14" s="21">
        <v>5</v>
      </c>
      <c r="C14" s="21">
        <v>2132.2774988333331</v>
      </c>
      <c r="D14" s="21"/>
      <c r="E14" s="21"/>
      <c r="F14" s="21"/>
      <c r="K14" s="34" t="s">
        <v>474</v>
      </c>
      <c r="L14" s="34"/>
      <c r="M14" s="34"/>
      <c r="N14" s="97">
        <v>931.06989999999996</v>
      </c>
      <c r="O14" s="96">
        <f>SUM(N6:N8)/N14</f>
        <v>1.5945758780612529</v>
      </c>
    </row>
    <row r="15" spans="1:15" ht="15.75" thickBot="1" x14ac:dyDescent="0.3">
      <c r="K15" s="34" t="s">
        <v>475</v>
      </c>
      <c r="L15" s="34"/>
      <c r="M15" s="34"/>
      <c r="N15" s="97">
        <v>1943.5708000000002</v>
      </c>
      <c r="O15" s="96">
        <f>SUM(N9:N11)/N15</f>
        <v>1.6693341331900773</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-12.788649569830351</v>
      </c>
      <c r="C17">
        <v>3.8693836486636233</v>
      </c>
      <c r="D17">
        <v>-3.3050869934407237</v>
      </c>
      <c r="E17">
        <v>2.9791117602153638E-2</v>
      </c>
      <c r="F17">
        <v>-23.531780861294848</v>
      </c>
      <c r="G17">
        <v>-2.0455182783658561</v>
      </c>
      <c r="H17">
        <v>-23.531780861294848</v>
      </c>
      <c r="I17">
        <v>-2.0455182783658561</v>
      </c>
    </row>
    <row r="18" spans="1:9" ht="15.75" thickBot="1" x14ac:dyDescent="0.3">
      <c r="A18" s="21" t="s">
        <v>157</v>
      </c>
      <c r="B18" s="21">
        <v>9.9111697213453739E-2</v>
      </c>
      <c r="C18" s="21">
        <v>8.866190559816434E-3</v>
      </c>
      <c r="D18" s="21">
        <v>11.178611213552097</v>
      </c>
      <c r="E18" s="21">
        <v>3.6456788932882325E-4</v>
      </c>
      <c r="F18" s="21">
        <v>7.4495205831900516E-2</v>
      </c>
      <c r="G18" s="21">
        <v>0.12372818859500696</v>
      </c>
      <c r="H18" s="21">
        <v>7.4495205831900516E-2</v>
      </c>
      <c r="I18" s="21">
        <v>0.12372818859500696</v>
      </c>
    </row>
    <row r="22" spans="1:9" x14ac:dyDescent="0.25">
      <c r="A22" t="s">
        <v>158</v>
      </c>
    </row>
    <row r="23" spans="1:9" ht="15.75" thickBot="1" x14ac:dyDescent="0.3"/>
    <row r="24" spans="1:9" x14ac:dyDescent="0.25">
      <c r="A24" s="22" t="s">
        <v>160</v>
      </c>
      <c r="B24" s="22" t="s">
        <v>161</v>
      </c>
      <c r="C24" s="22" t="s">
        <v>162</v>
      </c>
    </row>
    <row r="25" spans="1:9" x14ac:dyDescent="0.25">
      <c r="A25">
        <v>1</v>
      </c>
      <c r="B25">
        <v>-1.2421368444629906</v>
      </c>
      <c r="C25">
        <v>3.50113684446299</v>
      </c>
    </row>
    <row r="26" spans="1:9" x14ac:dyDescent="0.25">
      <c r="A26">
        <v>2</v>
      </c>
      <c r="B26">
        <v>9.1546801932283053</v>
      </c>
      <c r="C26">
        <v>-1.7106801932283062</v>
      </c>
    </row>
    <row r="27" spans="1:9" x14ac:dyDescent="0.25">
      <c r="A27">
        <v>3</v>
      </c>
      <c r="B27">
        <v>35.597681009777759</v>
      </c>
      <c r="C27">
        <v>-2.228681009777759</v>
      </c>
    </row>
    <row r="28" spans="1:9" x14ac:dyDescent="0.25">
      <c r="A28">
        <v>4</v>
      </c>
      <c r="B28">
        <v>53.170184925723106</v>
      </c>
      <c r="C28">
        <v>-9.8184925723110439E-2</v>
      </c>
    </row>
    <row r="29" spans="1:9" x14ac:dyDescent="0.25">
      <c r="A29">
        <v>5</v>
      </c>
      <c r="B29">
        <v>39.720727613857434</v>
      </c>
      <c r="C29">
        <v>5.0552723861425619</v>
      </c>
    </row>
    <row r="30" spans="1:9" ht="15.75" thickBot="1" x14ac:dyDescent="0.3">
      <c r="A30" s="21">
        <v>6</v>
      </c>
      <c r="B30" s="21">
        <v>21.295863101876389</v>
      </c>
      <c r="C30" s="21">
        <v>-4.5188631018763914</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D1919-ECFA-4C23-BF54-2041F05B3D8C}">
  <dimension ref="A1:O30"/>
  <sheetViews>
    <sheetView workbookViewId="0">
      <selection activeCell="O13" sqref="O13:O15"/>
    </sheetView>
    <sheetView workbookViewId="1"/>
  </sheetViews>
  <sheetFormatPr defaultRowHeight="15" x14ac:dyDescent="0.25"/>
  <cols>
    <col min="1" max="1" width="20.42578125" customWidth="1"/>
    <col min="11" max="11" width="13.7109375" customWidth="1"/>
    <col min="12" max="12" width="11" customWidth="1"/>
    <col min="14" max="14" width="12.28515625" customWidth="1"/>
    <col min="17" max="17" width="9.5703125" bestFit="1" customWidth="1"/>
    <col min="18" max="18" width="11.7109375" customWidth="1"/>
  </cols>
  <sheetData>
    <row r="1" spans="1:15" x14ac:dyDescent="0.25">
      <c r="A1" t="s">
        <v>466</v>
      </c>
    </row>
    <row r="2" spans="1:15" ht="15.75" thickBot="1" x14ac:dyDescent="0.3"/>
    <row r="3" spans="1:15" x14ac:dyDescent="0.25">
      <c r="A3" s="23" t="s">
        <v>134</v>
      </c>
      <c r="B3" s="23"/>
      <c r="K3" s="26" t="s">
        <v>467</v>
      </c>
      <c r="L3" s="26">
        <v>29.3</v>
      </c>
      <c r="M3" s="26"/>
      <c r="N3" s="26"/>
    </row>
    <row r="4" spans="1:15" x14ac:dyDescent="0.25">
      <c r="A4" t="s">
        <v>135</v>
      </c>
      <c r="B4">
        <v>0.97608450792829693</v>
      </c>
      <c r="K4" s="40" t="s">
        <v>468</v>
      </c>
      <c r="L4" s="40"/>
      <c r="M4" s="40"/>
      <c r="N4" s="40"/>
    </row>
    <row r="5" spans="1:15" x14ac:dyDescent="0.25">
      <c r="A5" t="s">
        <v>136</v>
      </c>
      <c r="B5">
        <v>0.95274096661762564</v>
      </c>
      <c r="K5" s="40" t="s">
        <v>484</v>
      </c>
      <c r="L5" s="40" t="s">
        <v>487</v>
      </c>
      <c r="M5" s="40" t="s">
        <v>470</v>
      </c>
      <c r="N5" s="40" t="s">
        <v>471</v>
      </c>
    </row>
    <row r="6" spans="1:15" x14ac:dyDescent="0.25">
      <c r="A6" t="s">
        <v>137</v>
      </c>
      <c r="B6">
        <v>0.94092620827203199</v>
      </c>
      <c r="K6" s="41">
        <f>HDD!A281</f>
        <v>44835</v>
      </c>
      <c r="L6" s="42">
        <f>HDD!AC281</f>
        <v>326.55</v>
      </c>
      <c r="M6" s="43">
        <f>$B$18*L6+B$17</f>
        <v>-3.772025245778611</v>
      </c>
      <c r="N6" s="43">
        <f t="shared" ref="N6:N11" si="0">$L$3*M6</f>
        <v>-110.5203397013133</v>
      </c>
    </row>
    <row r="7" spans="1:15" x14ac:dyDescent="0.25">
      <c r="A7" t="s">
        <v>138</v>
      </c>
      <c r="B7">
        <v>5.0191974831104798</v>
      </c>
      <c r="K7" s="41">
        <f>HDD!A282</f>
        <v>44866</v>
      </c>
      <c r="L7" s="42">
        <f>HDD!AC282</f>
        <v>525.5</v>
      </c>
      <c r="M7" s="43">
        <f t="shared" ref="M7:M11" si="1">$B$18*L7+B$17</f>
        <v>12.5703811159423</v>
      </c>
      <c r="N7" s="43">
        <f t="shared" si="0"/>
        <v>368.31216669710943</v>
      </c>
    </row>
    <row r="8" spans="1:15" ht="15.75" thickBot="1" x14ac:dyDescent="0.3">
      <c r="A8" s="21" t="s">
        <v>139</v>
      </c>
      <c r="B8" s="21">
        <v>6</v>
      </c>
      <c r="K8" s="41">
        <f>HDD!A283</f>
        <v>44896</v>
      </c>
      <c r="L8" s="42">
        <f>HDD!AC283</f>
        <v>876.9</v>
      </c>
      <c r="M8" s="43">
        <f t="shared" si="1"/>
        <v>41.435531131065346</v>
      </c>
      <c r="N8" s="43">
        <f t="shared" si="0"/>
        <v>1214.0610621402147</v>
      </c>
    </row>
    <row r="9" spans="1:15" x14ac:dyDescent="0.25">
      <c r="K9" s="41">
        <f>HDD!A284</f>
        <v>44927</v>
      </c>
      <c r="L9" s="42">
        <f>HDD!AC284</f>
        <v>861.55</v>
      </c>
      <c r="M9" s="43">
        <f t="shared" si="1"/>
        <v>40.174631720899896</v>
      </c>
      <c r="N9" s="43">
        <f t="shared" si="0"/>
        <v>1177.116709422367</v>
      </c>
    </row>
    <row r="10" spans="1:15" ht="15.75" thickBot="1" x14ac:dyDescent="0.3">
      <c r="A10" t="s">
        <v>140</v>
      </c>
      <c r="K10" s="41">
        <f>HDD!A285</f>
        <v>44958</v>
      </c>
      <c r="L10" s="42">
        <f>HDD!AC285</f>
        <v>847.4</v>
      </c>
      <c r="M10" s="43">
        <f t="shared" si="1"/>
        <v>39.012304251594287</v>
      </c>
      <c r="N10" s="43">
        <f t="shared" si="0"/>
        <v>1143.0605145717127</v>
      </c>
    </row>
    <row r="11" spans="1:15" x14ac:dyDescent="0.25">
      <c r="A11" s="22"/>
      <c r="B11" s="22" t="s">
        <v>141</v>
      </c>
      <c r="C11" s="22" t="s">
        <v>142</v>
      </c>
      <c r="D11" s="22" t="s">
        <v>143</v>
      </c>
      <c r="E11" s="22" t="s">
        <v>144</v>
      </c>
      <c r="F11" s="22" t="s">
        <v>145</v>
      </c>
      <c r="K11" s="41">
        <f>HDD!A286</f>
        <v>44986</v>
      </c>
      <c r="L11" s="42">
        <f>HDD!AC286</f>
        <v>773.75</v>
      </c>
      <c r="M11" s="43">
        <f t="shared" si="1"/>
        <v>32.962451381321628</v>
      </c>
      <c r="N11" s="43">
        <f t="shared" si="0"/>
        <v>965.79982547272368</v>
      </c>
    </row>
    <row r="12" spans="1:15" x14ac:dyDescent="0.25">
      <c r="A12" t="s">
        <v>146</v>
      </c>
      <c r="B12">
        <v>1</v>
      </c>
      <c r="C12">
        <v>2031.5081253354829</v>
      </c>
      <c r="D12">
        <v>2031.5081253354829</v>
      </c>
      <c r="E12">
        <v>80.639902971266196</v>
      </c>
      <c r="F12">
        <v>8.5108689960210844E-4</v>
      </c>
      <c r="K12" s="40"/>
      <c r="L12" s="43">
        <f>SUM(L6:L11)</f>
        <v>4211.6499999999996</v>
      </c>
      <c r="M12" s="43">
        <f>SUM(M6:M11)</f>
        <v>162.38327435504482</v>
      </c>
      <c r="N12" s="43">
        <f>SUM(N6:N11)</f>
        <v>4757.8299386028139</v>
      </c>
    </row>
    <row r="13" spans="1:15" x14ac:dyDescent="0.25">
      <c r="A13" t="s">
        <v>147</v>
      </c>
      <c r="B13">
        <v>4</v>
      </c>
      <c r="C13">
        <v>100.7693734978503</v>
      </c>
      <c r="D13">
        <v>25.192343374462574</v>
      </c>
      <c r="K13" s="34" t="s">
        <v>473</v>
      </c>
      <c r="L13" s="34"/>
      <c r="M13" s="34"/>
      <c r="N13" s="95">
        <v>2874.6406999999999</v>
      </c>
      <c r="O13" s="96">
        <f>N12/N13</f>
        <v>1.6551042147990231</v>
      </c>
    </row>
    <row r="14" spans="1:15" ht="15.75" thickBot="1" x14ac:dyDescent="0.3">
      <c r="A14" s="21" t="s">
        <v>148</v>
      </c>
      <c r="B14" s="21">
        <v>5</v>
      </c>
      <c r="C14" s="21">
        <v>2132.2774988333331</v>
      </c>
      <c r="D14" s="21"/>
      <c r="E14" s="21"/>
      <c r="F14" s="21"/>
      <c r="K14" s="34" t="s">
        <v>474</v>
      </c>
      <c r="L14" s="34"/>
      <c r="M14" s="34"/>
      <c r="N14" s="97">
        <v>931.06989999999996</v>
      </c>
      <c r="O14" s="96">
        <f>SUM(N6:N8)/N14</f>
        <v>1.580818893550324</v>
      </c>
    </row>
    <row r="15" spans="1:15" ht="15.75" thickBot="1" x14ac:dyDescent="0.3">
      <c r="K15" s="34" t="s">
        <v>475</v>
      </c>
      <c r="L15" s="34"/>
      <c r="M15" s="34"/>
      <c r="N15" s="97">
        <v>1943.5708000000002</v>
      </c>
      <c r="O15" s="96">
        <f>SUM(N9:N11)/N15</f>
        <v>1.6906906861673385</v>
      </c>
    </row>
    <row r="16" spans="1:15" x14ac:dyDescent="0.25">
      <c r="A16" s="22"/>
      <c r="B16" s="22" t="s">
        <v>149</v>
      </c>
      <c r="C16" s="22" t="s">
        <v>138</v>
      </c>
      <c r="D16" s="22" t="s">
        <v>150</v>
      </c>
      <c r="E16" s="22" t="s">
        <v>151</v>
      </c>
      <c r="F16" s="22" t="s">
        <v>152</v>
      </c>
      <c r="G16" s="22" t="s">
        <v>153</v>
      </c>
      <c r="H16" s="22" t="s">
        <v>154</v>
      </c>
      <c r="I16" s="22" t="s">
        <v>155</v>
      </c>
    </row>
    <row r="17" spans="1:9" x14ac:dyDescent="0.25">
      <c r="A17" t="s">
        <v>156</v>
      </c>
      <c r="B17">
        <v>-30.595914652262476</v>
      </c>
      <c r="C17">
        <v>6.6571555666668525</v>
      </c>
      <c r="D17">
        <v>-4.5959440703864214</v>
      </c>
      <c r="E17">
        <v>1.0061606760881671E-2</v>
      </c>
      <c r="F17">
        <v>-49.079141639874905</v>
      </c>
      <c r="G17">
        <v>-12.11268766465005</v>
      </c>
      <c r="H17">
        <v>-49.079141639874905</v>
      </c>
      <c r="I17">
        <v>-12.11268766465005</v>
      </c>
    </row>
    <row r="18" spans="1:9" ht="15.75" thickBot="1" x14ac:dyDescent="0.3">
      <c r="A18" s="21" t="s">
        <v>157</v>
      </c>
      <c r="B18" s="21">
        <v>8.2143284049866372E-2</v>
      </c>
      <c r="C18" s="21">
        <v>9.1473872156939365E-3</v>
      </c>
      <c r="D18" s="21">
        <v>8.9799723257516924</v>
      </c>
      <c r="E18" s="21">
        <v>8.5108689960210692E-4</v>
      </c>
      <c r="F18" s="21">
        <v>5.6746065589504069E-2</v>
      </c>
      <c r="G18" s="21">
        <v>0.10754050251022867</v>
      </c>
      <c r="H18" s="21">
        <v>5.6746065589504069E-2</v>
      </c>
      <c r="I18" s="21">
        <v>0.10754050251022867</v>
      </c>
    </row>
    <row r="22" spans="1:9" x14ac:dyDescent="0.25">
      <c r="A22" t="s">
        <v>158</v>
      </c>
    </row>
    <row r="23" spans="1:9" ht="15.75" thickBot="1" x14ac:dyDescent="0.3"/>
    <row r="24" spans="1:9" x14ac:dyDescent="0.25">
      <c r="A24" s="22" t="s">
        <v>160</v>
      </c>
      <c r="B24" s="22" t="s">
        <v>161</v>
      </c>
      <c r="C24" s="22" t="s">
        <v>162</v>
      </c>
    </row>
    <row r="25" spans="1:9" x14ac:dyDescent="0.25">
      <c r="A25">
        <v>1</v>
      </c>
      <c r="B25">
        <v>-2.4946971788031895</v>
      </c>
      <c r="C25">
        <v>4.753697178803189</v>
      </c>
    </row>
    <row r="26" spans="1:9" x14ac:dyDescent="0.25">
      <c r="A26">
        <v>2</v>
      </c>
      <c r="B26">
        <v>10.948051255957441</v>
      </c>
      <c r="C26">
        <v>-3.5040512559574424</v>
      </c>
    </row>
    <row r="27" spans="1:9" x14ac:dyDescent="0.25">
      <c r="A27">
        <v>3</v>
      </c>
      <c r="B27">
        <v>37.020329613385016</v>
      </c>
      <c r="C27">
        <v>-3.6513296133850162</v>
      </c>
    </row>
    <row r="28" spans="1:9" x14ac:dyDescent="0.25">
      <c r="A28">
        <v>4</v>
      </c>
      <c r="B28">
        <v>52.02790760929561</v>
      </c>
      <c r="C28">
        <v>1.0440923907043853</v>
      </c>
    </row>
    <row r="29" spans="1:9" x14ac:dyDescent="0.25">
      <c r="A29">
        <v>5</v>
      </c>
      <c r="B29">
        <v>39.069804550429197</v>
      </c>
      <c r="C29">
        <v>5.7061954495707994</v>
      </c>
    </row>
    <row r="30" spans="1:9" ht="15.75" thickBot="1" x14ac:dyDescent="0.3">
      <c r="A30" s="21">
        <v>6</v>
      </c>
      <c r="B30" s="21">
        <v>21.125604149735896</v>
      </c>
      <c r="C30" s="21">
        <v>-4.3486041497358983</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7476D-DE06-4ECD-AA44-97D1E5C474BD}">
  <dimension ref="A1:AH51"/>
  <sheetViews>
    <sheetView workbookViewId="0"/>
    <sheetView zoomScaleNormal="100" zoomScaleSheetLayoutView="100" workbookViewId="1">
      <selection activeCell="L12" sqref="L11:L12"/>
    </sheetView>
  </sheetViews>
  <sheetFormatPr defaultRowHeight="15" x14ac:dyDescent="0.25"/>
  <cols>
    <col min="1" max="1" width="47.7109375" customWidth="1"/>
    <col min="2" max="4" width="7.85546875" bestFit="1" customWidth="1"/>
    <col min="5" max="5" width="8.85546875" customWidth="1"/>
    <col min="6" max="12" width="7.85546875" bestFit="1" customWidth="1"/>
    <col min="13" max="13" width="8.28515625" customWidth="1"/>
    <col min="14" max="34" width="7.85546875" bestFit="1" customWidth="1"/>
  </cols>
  <sheetData>
    <row r="1" spans="1:34" x14ac:dyDescent="0.25">
      <c r="A1" s="238" t="s">
        <v>488</v>
      </c>
    </row>
    <row r="3" spans="1:34" x14ac:dyDescent="0.25">
      <c r="A3" s="28" t="s">
        <v>489</v>
      </c>
    </row>
    <row r="4" spans="1:34" s="28" customFormat="1" ht="21" x14ac:dyDescent="0.35">
      <c r="A4" s="175" t="s">
        <v>67</v>
      </c>
      <c r="B4" s="176" t="s">
        <v>20</v>
      </c>
      <c r="C4" s="176" t="s">
        <v>21</v>
      </c>
      <c r="D4" s="176" t="s">
        <v>22</v>
      </c>
      <c r="E4" s="176" t="s">
        <v>23</v>
      </c>
      <c r="F4" s="176" t="s">
        <v>24</v>
      </c>
      <c r="G4" s="176" t="s">
        <v>25</v>
      </c>
      <c r="H4" s="176" t="s">
        <v>26</v>
      </c>
      <c r="I4" s="176" t="s">
        <v>27</v>
      </c>
      <c r="J4" s="176" t="s">
        <v>28</v>
      </c>
      <c r="K4" s="176" t="s">
        <v>29</v>
      </c>
      <c r="L4" s="176" t="s">
        <v>30</v>
      </c>
      <c r="M4" s="176" t="s">
        <v>31</v>
      </c>
      <c r="N4" s="176" t="s">
        <v>32</v>
      </c>
      <c r="O4" s="176" t="s">
        <v>33</v>
      </c>
      <c r="P4" s="176" t="s">
        <v>34</v>
      </c>
      <c r="Q4" s="176" t="s">
        <v>35</v>
      </c>
      <c r="R4" s="176" t="s">
        <v>36</v>
      </c>
      <c r="S4" s="176" t="s">
        <v>37</v>
      </c>
      <c r="T4" s="176" t="s">
        <v>38</v>
      </c>
      <c r="U4" s="176" t="s">
        <v>39</v>
      </c>
      <c r="V4" s="176" t="s">
        <v>40</v>
      </c>
      <c r="W4" s="176" t="s">
        <v>41</v>
      </c>
      <c r="X4" s="176" t="s">
        <v>42</v>
      </c>
      <c r="Y4" s="176" t="s">
        <v>43</v>
      </c>
      <c r="Z4" s="176" t="s">
        <v>44</v>
      </c>
      <c r="AA4" s="176" t="s">
        <v>45</v>
      </c>
      <c r="AB4" s="176" t="s">
        <v>46</v>
      </c>
      <c r="AC4" s="176" t="s">
        <v>47</v>
      </c>
      <c r="AD4" s="176" t="s">
        <v>48</v>
      </c>
      <c r="AE4" s="176" t="s">
        <v>49</v>
      </c>
      <c r="AF4" s="176" t="s">
        <v>50</v>
      </c>
      <c r="AG4" s="176" t="s">
        <v>51</v>
      </c>
      <c r="AH4" s="176" t="s">
        <v>52</v>
      </c>
    </row>
    <row r="5" spans="1:34" x14ac:dyDescent="0.25">
      <c r="A5" t="s">
        <v>490</v>
      </c>
      <c r="B5" s="24">
        <f>'HDD Fit for baseline; SCOP est.'!B34</f>
        <v>0.16496629546112945</v>
      </c>
      <c r="C5" s="24">
        <f>'HDD Fit for baseline; SCOP est.'!C34</f>
        <v>0.15564106302047218</v>
      </c>
      <c r="D5" s="24">
        <f>'HDD Fit for baseline; SCOP est.'!D34</f>
        <v>0.14707197064612579</v>
      </c>
      <c r="E5" s="24">
        <f>'HDD Fit for baseline; SCOP est.'!E34</f>
        <v>0.13919565430289296</v>
      </c>
      <c r="F5" s="24">
        <f>'HDD Fit for baseline; SCOP est.'!F34</f>
        <v>0.13196411304432062</v>
      </c>
      <c r="G5" s="24">
        <f>'HDD Fit for baseline; SCOP est.'!G34</f>
        <v>0.12530548626599231</v>
      </c>
      <c r="H5" s="24">
        <f>'HDD Fit for baseline; SCOP est.'!H34</f>
        <v>0.11915762246199151</v>
      </c>
      <c r="I5" s="24">
        <f>'HDD Fit for baseline; SCOP est.'!I34</f>
        <v>0.11349156566707728</v>
      </c>
      <c r="J5" s="24">
        <f>'HDD Fit for baseline; SCOP est.'!J34</f>
        <v>0.10825506521595239</v>
      </c>
      <c r="K5" s="24">
        <f>'HDD Fit for baseline; SCOP est.'!K34</f>
        <v>0.10342030010038776</v>
      </c>
      <c r="L5" s="24">
        <f>'HDD Fit for baseline; SCOP est.'!L34</f>
        <v>9.8958655338041671E-2</v>
      </c>
      <c r="M5" s="24">
        <f>'HDD Fit for baseline; SCOP est.'!M34</f>
        <v>9.4833210038206009E-2</v>
      </c>
      <c r="N5" s="24">
        <f>'HDD Fit for baseline; SCOP est.'!N34</f>
        <v>9.1019096559748588E-2</v>
      </c>
      <c r="O5" s="24">
        <f>'HDD Fit for baseline; SCOP est.'!O34</f>
        <v>8.7479900289455639E-2</v>
      </c>
      <c r="P5" s="24">
        <f>'HDD Fit for baseline; SCOP est.'!P34</f>
        <v>8.41989445286392E-2</v>
      </c>
      <c r="Q5" s="24">
        <f>'HDD Fit for baseline; SCOP est.'!Q34</f>
        <v>8.1151708266520239E-2</v>
      </c>
      <c r="R5" s="24">
        <f>'HDD Fit for baseline; SCOP est.'!R34</f>
        <v>7.832968185316333E-2</v>
      </c>
      <c r="S5" s="24">
        <f>'HDD Fit for baseline; SCOP est.'!S34</f>
        <v>7.5710683964300821E-2</v>
      </c>
      <c r="T5" s="24">
        <f>'HDD Fit for baseline; SCOP est.'!T34</f>
        <v>7.3277211907243275E-2</v>
      </c>
      <c r="U5" s="24">
        <f>'HDD Fit for baseline; SCOP est.'!U34</f>
        <v>7.1023517453775983E-2</v>
      </c>
      <c r="V5" s="24">
        <f>'HDD Fit for baseline; SCOP est.'!V34</f>
        <v>6.8925730381596148E-2</v>
      </c>
      <c r="W5" s="24">
        <f>'HDD Fit for baseline; SCOP est.'!W34</f>
        <v>6.6967896478018873E-2</v>
      </c>
      <c r="X5" s="24">
        <f>'HDD Fit for baseline; SCOP est.'!X34</f>
        <v>6.5145228923304724E-2</v>
      </c>
      <c r="Y5" s="24">
        <f>'HDD Fit for baseline; SCOP est.'!Y34</f>
        <v>6.3454345311157331E-2</v>
      </c>
      <c r="Z5" s="24">
        <f>'HDD Fit for baseline; SCOP est.'!Z34</f>
        <v>6.1883703202060769E-2</v>
      </c>
      <c r="AA5" s="24">
        <f>'HDD Fit for baseline; SCOP est.'!AA34</f>
        <v>6.0435542014499986E-2</v>
      </c>
      <c r="AB5" s="24">
        <f>'HDD Fit for baseline; SCOP est.'!AB34</f>
        <v>5.9097461629165703E-2</v>
      </c>
      <c r="AC5" s="24">
        <f>'HDD Fit for baseline; SCOP est.'!AC34</f>
        <v>5.7859957034133505E-2</v>
      </c>
      <c r="AD5" s="24">
        <f>'HDD Fit for baseline; SCOP est.'!AD34</f>
        <v>5.6722661231229245E-2</v>
      </c>
      <c r="AE5" s="24">
        <f>'HDD Fit for baseline; SCOP est.'!AE34</f>
        <v>5.5685897968062392E-2</v>
      </c>
      <c r="AF5" s="24">
        <f>'HDD Fit for baseline; SCOP est.'!AF34</f>
        <v>5.4737712140948601E-2</v>
      </c>
      <c r="AG5" s="24">
        <f>'HDD Fit for baseline; SCOP est.'!AG34</f>
        <v>5.3882726555210952E-2</v>
      </c>
      <c r="AH5" s="24">
        <f>'HDD Fit for baseline; SCOP est.'!AH34</f>
        <v>5.3115967408757819E-2</v>
      </c>
    </row>
    <row r="6" spans="1:34" x14ac:dyDescent="0.25">
      <c r="A6" t="s">
        <v>491</v>
      </c>
      <c r="B6" s="24">
        <f>'HDD Fit for baseline; SCOP est.'!B35</f>
        <v>4.1468332844469984</v>
      </c>
      <c r="C6" s="24">
        <f>'HDD Fit for baseline; SCOP est.'!C35</f>
        <v>3.5625303369030483</v>
      </c>
      <c r="D6" s="24">
        <f>'HDD Fit for baseline; SCOP est.'!D35</f>
        <v>2.996854732752297</v>
      </c>
      <c r="E6" s="24">
        <f>'HDD Fit for baseline; SCOP est.'!E35</f>
        <v>2.4516978233968736</v>
      </c>
      <c r="F6" s="24">
        <f>'HDD Fit for baseline; SCOP est.'!F35</f>
        <v>1.9205341234764539</v>
      </c>
      <c r="G6" s="24">
        <f>'HDD Fit for baseline; SCOP est.'!G35</f>
        <v>1.400851507011069</v>
      </c>
      <c r="H6" s="24">
        <f>'HDD Fit for baseline; SCOP est.'!H35</f>
        <v>0.89243218883970599</v>
      </c>
      <c r="I6" s="24">
        <f>'HDD Fit for baseline; SCOP est.'!I35</f>
        <v>0.39640727427483924</v>
      </c>
      <c r="J6" s="24">
        <f>'HDD Fit for baseline; SCOP est.'!J35</f>
        <v>-8.9484100040838399E-2</v>
      </c>
      <c r="K6" s="24">
        <f>'HDD Fit for baseline; SCOP est.'!K35</f>
        <v>-0.57233350453006082</v>
      </c>
      <c r="L6" s="24">
        <f>'HDD Fit for baseline; SCOP est.'!L35</f>
        <v>-1.0541533481517114</v>
      </c>
      <c r="M6" s="24">
        <f>'HDD Fit for baseline; SCOP est.'!M35</f>
        <v>-1.534757934828086</v>
      </c>
      <c r="N6" s="24">
        <f>'HDD Fit for baseline; SCOP est.'!N35</f>
        <v>-2.0186418833747979</v>
      </c>
      <c r="O6" s="24">
        <f>'HDD Fit for baseline; SCOP est.'!O35</f>
        <v>-2.5007493146867681</v>
      </c>
      <c r="P6" s="24">
        <f>'HDD Fit for baseline; SCOP est.'!P35</f>
        <v>-2.9874365276257215</v>
      </c>
      <c r="Q6" s="24">
        <f>'HDD Fit for baseline; SCOP est.'!Q35</f>
        <v>-3.4761145044884536</v>
      </c>
      <c r="R6" s="24">
        <f>'HDD Fit for baseline; SCOP est.'!R35</f>
        <v>-3.9770740723274436</v>
      </c>
      <c r="S6" s="24">
        <f>'HDD Fit for baseline; SCOP est.'!S35</f>
        <v>-4.4869594090803204</v>
      </c>
      <c r="T6" s="24">
        <f>'HDD Fit for baseline; SCOP est.'!T35</f>
        <v>-5.0089428377016638</v>
      </c>
      <c r="U6" s="24">
        <f>'HDD Fit for baseline; SCOP est.'!U35</f>
        <v>-5.5489721935707585</v>
      </c>
      <c r="V6" s="24">
        <f>'HDD Fit for baseline; SCOP est.'!V35</f>
        <v>-6.0978837737489258</v>
      </c>
      <c r="W6" s="24">
        <f>'HDD Fit for baseline; SCOP est.'!W35</f>
        <v>-6.6555020163691054</v>
      </c>
      <c r="X6" s="24">
        <f>'HDD Fit for baseline; SCOP est.'!X35</f>
        <v>-7.2280775033246556</v>
      </c>
      <c r="Y6" s="24">
        <f>'HDD Fit for baseline; SCOP est.'!Y35</f>
        <v>-7.8219432820895634</v>
      </c>
      <c r="Z6" s="24">
        <f>'HDD Fit for baseline; SCOP est.'!Z35</f>
        <v>-8.4357648823330322</v>
      </c>
      <c r="AA6" s="24">
        <f>'HDD Fit for baseline; SCOP est.'!AA35</f>
        <v>-9.077446251182625</v>
      </c>
      <c r="AB6" s="24">
        <f>'HDD Fit for baseline; SCOP est.'!AB35</f>
        <v>-9.7438796503336143</v>
      </c>
      <c r="AC6" s="24">
        <f>'HDD Fit for baseline; SCOP est.'!AC35</f>
        <v>-10.434348146943503</v>
      </c>
      <c r="AD6" s="24">
        <f>'HDD Fit for baseline; SCOP est.'!AD35</f>
        <v>-11.153992781479328</v>
      </c>
      <c r="AE6" s="24">
        <f>'HDD Fit for baseline; SCOP est.'!AE35</f>
        <v>-11.907929945367275</v>
      </c>
      <c r="AF6" s="24">
        <f>'HDD Fit for baseline; SCOP est.'!AF35</f>
        <v>-12.693501210953858</v>
      </c>
      <c r="AG6" s="24">
        <f>'HDD Fit for baseline; SCOP est.'!AG35</f>
        <v>-13.51821552907867</v>
      </c>
      <c r="AH6" s="24">
        <f>'HDD Fit for baseline; SCOP est.'!AH35</f>
        <v>-14.386783594435055</v>
      </c>
    </row>
    <row r="7" spans="1:34" x14ac:dyDescent="0.25">
      <c r="A7" t="s">
        <v>492</v>
      </c>
      <c r="B7" s="231">
        <f>SUM(HDD!B269:B274)</f>
        <v>865.15</v>
      </c>
      <c r="C7" s="231">
        <f>SUM(HDD!C269:C274)</f>
        <v>950.05</v>
      </c>
      <c r="D7" s="231">
        <f>SUM(HDD!D269:D274)</f>
        <v>1041.3499999999999</v>
      </c>
      <c r="E7" s="231">
        <f>SUM(HDD!E269:E274)</f>
        <v>1137.0999999999999</v>
      </c>
      <c r="F7" s="231">
        <f>SUM(HDD!F269:F274)</f>
        <v>1238.8</v>
      </c>
      <c r="G7" s="231">
        <f>SUM(HDD!G269:G274)</f>
        <v>1345.2000000000003</v>
      </c>
      <c r="H7" s="231">
        <f>SUM(HDD!H269:H274)</f>
        <v>1456.25</v>
      </c>
      <c r="I7" s="231">
        <f>SUM(HDD!I269:I274)</f>
        <v>1571.5</v>
      </c>
      <c r="J7" s="231">
        <f>SUM(HDD!J269:J274)</f>
        <v>1691.2</v>
      </c>
      <c r="K7" s="231">
        <f>SUM(HDD!K269:K274)</f>
        <v>1814.6000000000001</v>
      </c>
      <c r="L7" s="231">
        <f>SUM(HDD!L269:L274)</f>
        <v>1942.9499999999998</v>
      </c>
      <c r="M7" s="231">
        <f>SUM(HDD!M269:M274)</f>
        <v>2073.85</v>
      </c>
      <c r="N7" s="231">
        <f>SUM(HDD!N269:N274)</f>
        <v>2208.2000000000003</v>
      </c>
      <c r="O7" s="231">
        <f>SUM(HDD!O269:O274)</f>
        <v>2346.1</v>
      </c>
      <c r="P7" s="231">
        <f>SUM(HDD!P269:P274)</f>
        <v>2487.3500000000004</v>
      </c>
      <c r="Q7" s="231">
        <f>SUM(HDD!Q269:Q274)</f>
        <v>2631.6</v>
      </c>
      <c r="R7" s="231">
        <f>SUM(HDD!R269:R274)</f>
        <v>2778.7499999999995</v>
      </c>
      <c r="S7" s="231">
        <f>SUM(HDD!S269:S274)</f>
        <v>2928.7000000000003</v>
      </c>
      <c r="T7" s="231">
        <f>SUM(HDD!T269:T274)</f>
        <v>3082.1000000000004</v>
      </c>
      <c r="U7" s="231">
        <f>SUM(HDD!U269:U274)</f>
        <v>3237.65</v>
      </c>
      <c r="V7" s="231">
        <f>SUM(HDD!V269:V274)</f>
        <v>3396.05</v>
      </c>
      <c r="W7" s="231">
        <f>SUM(HDD!W269:W274)</f>
        <v>3557.8</v>
      </c>
      <c r="X7" s="231">
        <f>SUM(HDD!X269:X274)</f>
        <v>3721.3999999999996</v>
      </c>
      <c r="Y7" s="231">
        <f>SUM(HDD!Y269:Y274)</f>
        <v>3887.45</v>
      </c>
      <c r="Z7" s="231">
        <f>SUM(HDD!Z269:Z274)</f>
        <v>4055.9</v>
      </c>
      <c r="AA7" s="231">
        <f>SUM(HDD!AA269:AA274)</f>
        <v>4226.7</v>
      </c>
      <c r="AB7" s="231">
        <f>SUM(HDD!AB269:AB274)</f>
        <v>4399.1499999999996</v>
      </c>
      <c r="AC7" s="231">
        <f>SUM(HDD!AC269:AC274)</f>
        <v>4573.3500000000004</v>
      </c>
      <c r="AD7" s="231">
        <f>SUM(HDD!AD269:AD274)</f>
        <v>4749.0499999999993</v>
      </c>
      <c r="AE7" s="231">
        <f>SUM(HDD!AE269:AE274)</f>
        <v>4925.75</v>
      </c>
      <c r="AF7" s="231">
        <f>SUM(HDD!AF269:AF274)</f>
        <v>5103.3000000000011</v>
      </c>
      <c r="AG7" s="231">
        <f>SUM(HDD!AG269:AG274)</f>
        <v>5281.3499999999995</v>
      </c>
      <c r="AH7" s="231">
        <f>SUM(HDD!AH269:AH274)</f>
        <v>5460.3499999999995</v>
      </c>
    </row>
    <row r="8" spans="1:34" x14ac:dyDescent="0.25">
      <c r="A8" t="s">
        <v>493</v>
      </c>
      <c r="B8" s="231">
        <f>B7*B5+6*B6</f>
        <v>167.60159022487812</v>
      </c>
      <c r="C8" s="231">
        <f t="shared" ref="C8:AH8" si="0">C7*C5+6*C6</f>
        <v>169.24197394401787</v>
      </c>
      <c r="D8" s="231">
        <f t="shared" si="0"/>
        <v>171.13452502885687</v>
      </c>
      <c r="E8" s="231">
        <f t="shared" si="0"/>
        <v>172.98956544820084</v>
      </c>
      <c r="F8" s="231">
        <f t="shared" si="0"/>
        <v>175.0003479801631</v>
      </c>
      <c r="G8" s="231">
        <f t="shared" si="0"/>
        <v>176.96604916707929</v>
      </c>
      <c r="H8" s="231">
        <f t="shared" si="0"/>
        <v>178.87788084331336</v>
      </c>
      <c r="I8" s="231">
        <f t="shared" si="0"/>
        <v>180.73043909146099</v>
      </c>
      <c r="J8" s="231">
        <f t="shared" si="0"/>
        <v>182.54406169297366</v>
      </c>
      <c r="K8" s="231">
        <f t="shared" si="0"/>
        <v>184.23247553498328</v>
      </c>
      <c r="L8" s="231">
        <f t="shared" si="0"/>
        <v>185.9467993001378</v>
      </c>
      <c r="M8" s="231">
        <f t="shared" si="0"/>
        <v>187.46130502876503</v>
      </c>
      <c r="N8" s="231">
        <f t="shared" si="0"/>
        <v>188.87651772298807</v>
      </c>
      <c r="O8" s="231">
        <f t="shared" si="0"/>
        <v>190.23209818097126</v>
      </c>
      <c r="P8" s="231">
        <f t="shared" si="0"/>
        <v>191.50762550755641</v>
      </c>
      <c r="Q8" s="231">
        <f t="shared" si="0"/>
        <v>192.70214844724393</v>
      </c>
      <c r="R8" s="231">
        <f t="shared" si="0"/>
        <v>193.7961590155129</v>
      </c>
      <c r="S8" s="231">
        <f t="shared" si="0"/>
        <v>194.8121236717659</v>
      </c>
      <c r="T8" s="231">
        <f t="shared" si="0"/>
        <v>195.79403779310454</v>
      </c>
      <c r="U8" s="231">
        <f t="shared" si="0"/>
        <v>196.65545812279328</v>
      </c>
      <c r="V8" s="231">
        <f t="shared" si="0"/>
        <v>197.48792401992608</v>
      </c>
      <c r="W8" s="231">
        <f t="shared" si="0"/>
        <v>198.32536999128092</v>
      </c>
      <c r="X8" s="231">
        <f t="shared" si="0"/>
        <v>199.06298989523825</v>
      </c>
      <c r="Y8" s="231">
        <f t="shared" si="0"/>
        <v>199.74393498732118</v>
      </c>
      <c r="Z8" s="231">
        <f t="shared" si="0"/>
        <v>200.3795225232401</v>
      </c>
      <c r="AA8" s="231">
        <f t="shared" si="0"/>
        <v>200.97822792559131</v>
      </c>
      <c r="AB8" s="231">
        <f t="shared" si="0"/>
        <v>201.5153204239426</v>
      </c>
      <c r="AC8" s="231">
        <f t="shared" si="0"/>
        <v>202.00774562039348</v>
      </c>
      <c r="AD8" s="231">
        <f t="shared" si="0"/>
        <v>202.45479763129325</v>
      </c>
      <c r="AE8" s="231">
        <f t="shared" si="0"/>
        <v>202.84723224397968</v>
      </c>
      <c r="AF8" s="231">
        <f t="shared" si="0"/>
        <v>203.18195910317988</v>
      </c>
      <c r="AG8" s="231">
        <f t="shared" si="0"/>
        <v>203.46424471789132</v>
      </c>
      <c r="AH8" s="231">
        <f t="shared" si="0"/>
        <v>203.71107107380041</v>
      </c>
    </row>
    <row r="9" spans="1:34" x14ac:dyDescent="0.25">
      <c r="A9" t="s">
        <v>494</v>
      </c>
      <c r="B9">
        <f>SUM($D$29:$D$34)</f>
        <v>255</v>
      </c>
      <c r="C9">
        <f t="shared" ref="C9:AH9" si="1">SUM($D$29:$D$34)</f>
        <v>255</v>
      </c>
      <c r="D9">
        <f t="shared" si="1"/>
        <v>255</v>
      </c>
      <c r="E9">
        <f t="shared" si="1"/>
        <v>255</v>
      </c>
      <c r="F9">
        <f t="shared" si="1"/>
        <v>255</v>
      </c>
      <c r="G9">
        <f t="shared" si="1"/>
        <v>255</v>
      </c>
      <c r="H9">
        <f t="shared" si="1"/>
        <v>255</v>
      </c>
      <c r="I9">
        <f t="shared" si="1"/>
        <v>255</v>
      </c>
      <c r="J9">
        <f t="shared" si="1"/>
        <v>255</v>
      </c>
      <c r="K9">
        <f t="shared" si="1"/>
        <v>255</v>
      </c>
      <c r="L9">
        <f t="shared" si="1"/>
        <v>255</v>
      </c>
      <c r="M9">
        <f t="shared" si="1"/>
        <v>255</v>
      </c>
      <c r="N9">
        <f t="shared" si="1"/>
        <v>255</v>
      </c>
      <c r="O9">
        <f t="shared" si="1"/>
        <v>255</v>
      </c>
      <c r="P9">
        <f t="shared" si="1"/>
        <v>255</v>
      </c>
      <c r="Q9">
        <f t="shared" si="1"/>
        <v>255</v>
      </c>
      <c r="R9">
        <f t="shared" si="1"/>
        <v>255</v>
      </c>
      <c r="S9">
        <f t="shared" si="1"/>
        <v>255</v>
      </c>
      <c r="T9">
        <f t="shared" si="1"/>
        <v>255</v>
      </c>
      <c r="U9">
        <f t="shared" si="1"/>
        <v>255</v>
      </c>
      <c r="V9">
        <f t="shared" si="1"/>
        <v>255</v>
      </c>
      <c r="W9">
        <f t="shared" si="1"/>
        <v>255</v>
      </c>
      <c r="X9">
        <f t="shared" si="1"/>
        <v>255</v>
      </c>
      <c r="Y9">
        <f t="shared" si="1"/>
        <v>255</v>
      </c>
      <c r="Z9">
        <f t="shared" si="1"/>
        <v>255</v>
      </c>
      <c r="AA9">
        <f t="shared" si="1"/>
        <v>255</v>
      </c>
      <c r="AB9">
        <f t="shared" si="1"/>
        <v>255</v>
      </c>
      <c r="AC9">
        <f t="shared" si="1"/>
        <v>255</v>
      </c>
      <c r="AD9">
        <f t="shared" si="1"/>
        <v>255</v>
      </c>
      <c r="AE9">
        <f t="shared" si="1"/>
        <v>255</v>
      </c>
      <c r="AF9">
        <f t="shared" si="1"/>
        <v>255</v>
      </c>
      <c r="AG9">
        <f t="shared" si="1"/>
        <v>255</v>
      </c>
      <c r="AH9">
        <f t="shared" si="1"/>
        <v>255</v>
      </c>
    </row>
    <row r="10" spans="1:34" x14ac:dyDescent="0.25">
      <c r="A10" s="230" t="s">
        <v>495</v>
      </c>
      <c r="B10" s="230">
        <f>B8/B9</f>
        <v>0.657261138136777</v>
      </c>
      <c r="C10" s="230">
        <f t="shared" ref="C10:AH10" si="2">C8/C9</f>
        <v>0.66369401546673679</v>
      </c>
      <c r="D10" s="230">
        <f t="shared" si="2"/>
        <v>0.67111578442688968</v>
      </c>
      <c r="E10" s="230">
        <f t="shared" si="2"/>
        <v>0.67839045273804244</v>
      </c>
      <c r="F10" s="230">
        <f t="shared" si="2"/>
        <v>0.6862758744320121</v>
      </c>
      <c r="G10" s="230">
        <f t="shared" si="2"/>
        <v>0.69398450653756583</v>
      </c>
      <c r="H10" s="230">
        <f t="shared" si="2"/>
        <v>0.70148188566005243</v>
      </c>
      <c r="I10" s="230">
        <f t="shared" si="2"/>
        <v>0.70874681996651367</v>
      </c>
      <c r="J10" s="230">
        <f t="shared" si="2"/>
        <v>0.71585906546264177</v>
      </c>
      <c r="K10" s="230">
        <f t="shared" si="2"/>
        <v>0.72248029621562071</v>
      </c>
      <c r="L10" s="230">
        <f t="shared" si="2"/>
        <v>0.72920313451034435</v>
      </c>
      <c r="M10" s="230">
        <f t="shared" si="2"/>
        <v>0.73514237266182358</v>
      </c>
      <c r="N10" s="230">
        <f t="shared" si="2"/>
        <v>0.74069222636465915</v>
      </c>
      <c r="O10" s="230">
        <f t="shared" si="2"/>
        <v>0.74600822816067158</v>
      </c>
      <c r="P10" s="230">
        <f t="shared" si="2"/>
        <v>0.75101029610806436</v>
      </c>
      <c r="Q10" s="230">
        <f t="shared" si="2"/>
        <v>0.75569469979311343</v>
      </c>
      <c r="R10" s="230">
        <f t="shared" si="2"/>
        <v>0.75998493731573691</v>
      </c>
      <c r="S10" s="230">
        <f t="shared" si="2"/>
        <v>0.76396911243829768</v>
      </c>
      <c r="T10" s="230">
        <f t="shared" si="2"/>
        <v>0.7678197560513903</v>
      </c>
      <c r="U10" s="230">
        <f t="shared" si="2"/>
        <v>0.77119787499134618</v>
      </c>
      <c r="V10" s="230">
        <f t="shared" si="2"/>
        <v>0.77446244713696499</v>
      </c>
      <c r="W10" s="230">
        <f t="shared" si="2"/>
        <v>0.7777465489854154</v>
      </c>
      <c r="X10" s="230">
        <f t="shared" si="2"/>
        <v>0.78063917605975786</v>
      </c>
      <c r="Y10" s="230">
        <f t="shared" si="2"/>
        <v>0.78330954896988703</v>
      </c>
      <c r="Z10" s="230">
        <f t="shared" si="2"/>
        <v>0.78580204911074547</v>
      </c>
      <c r="AA10" s="230">
        <f t="shared" si="2"/>
        <v>0.78814991343369145</v>
      </c>
      <c r="AB10" s="230">
        <f t="shared" si="2"/>
        <v>0.7902561585252651</v>
      </c>
      <c r="AC10" s="230">
        <f t="shared" si="2"/>
        <v>0.79218723772703326</v>
      </c>
      <c r="AD10" s="230">
        <f t="shared" si="2"/>
        <v>0.79394038286781665</v>
      </c>
      <c r="AE10" s="230">
        <f t="shared" si="2"/>
        <v>0.79547934213325366</v>
      </c>
      <c r="AF10" s="230">
        <f t="shared" si="2"/>
        <v>0.79679199648305832</v>
      </c>
      <c r="AG10" s="230">
        <f t="shared" si="2"/>
        <v>0.79789899889369142</v>
      </c>
      <c r="AH10" s="230">
        <f t="shared" si="2"/>
        <v>0.79886694538745262</v>
      </c>
    </row>
    <row r="11" spans="1:34" x14ac:dyDescent="0.25">
      <c r="A11" s="230" t="s">
        <v>496</v>
      </c>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row>
    <row r="12" spans="1:34" x14ac:dyDescent="0.25">
      <c r="A12" s="230" t="s">
        <v>497</v>
      </c>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c r="AH12" s="230"/>
    </row>
    <row r="13" spans="1:34" x14ac:dyDescent="0.25">
      <c r="A13" s="229">
        <v>44470</v>
      </c>
      <c r="B13" s="24">
        <f>HDD!B269*B$5+B$6</f>
        <v>4.3942827276386929</v>
      </c>
      <c r="C13" s="24">
        <f>HDD!C269*C$5+C$6</f>
        <v>3.8504663034909217</v>
      </c>
      <c r="D13" s="24">
        <f>HDD!D269*D$5+D$6</f>
        <v>3.3351202652383862</v>
      </c>
      <c r="E13" s="24">
        <f>HDD!E269*E$5+E$6</f>
        <v>2.8275260900146848</v>
      </c>
      <c r="F13" s="24">
        <f>HDD!F269*F$5+F$6</f>
        <v>2.3560156965227121</v>
      </c>
      <c r="G13" s="24">
        <f>HDD!G269*G$5+G$6</f>
        <v>1.8958081777617386</v>
      </c>
      <c r="H13" s="24">
        <f>HDD!H269*H$5+H$6</f>
        <v>1.4703466577803648</v>
      </c>
      <c r="I13" s="24">
        <f>HDD!I269*I$5+I$6</f>
        <v>1.0716820899939492</v>
      </c>
      <c r="J13" s="24">
        <f>HDD!J269*J$5+J$6</f>
        <v>0.71701613581800683</v>
      </c>
      <c r="K13" s="24">
        <f>HDD!K269*K$5+K$6</f>
        <v>0.39464630140856471</v>
      </c>
      <c r="L13" s="24">
        <f>HDD!L269*L$5+L$6</f>
        <v>0.13335051590478875</v>
      </c>
      <c r="M13" s="24">
        <f>HDD!M269*M$5+M$6</f>
        <v>-4.1134876726341307E-2</v>
      </c>
      <c r="N13" s="24">
        <f>HDD!N269*N$5+N$6</f>
        <v>-0.16185231355592689</v>
      </c>
      <c r="O13" s="24">
        <f>HDD!O269*O$5+O$6</f>
        <v>-0.2262719071609216</v>
      </c>
      <c r="P13" s="24">
        <f>HDD!P269*P$5+P$6</f>
        <v>-0.22571114708635598</v>
      </c>
      <c r="Q13" s="24">
        <f>HDD!Q269*Q$5+Q$6</f>
        <v>-0.16106722180110244</v>
      </c>
      <c r="R13" s="24">
        <f>HDD!R269*R$5+R$6</f>
        <v>-6.4506463761935251E-2</v>
      </c>
      <c r="S13" s="24">
        <f>HDD!S269*S$5+S$6</f>
        <v>8.5965902363448699E-2</v>
      </c>
      <c r="T13" s="24">
        <f>HDD!T269*T$5+T$6</f>
        <v>0.24869711664304095</v>
      </c>
      <c r="U13" s="24">
        <f>HDD!U269*U$5+U$6</f>
        <v>0.43831032778255796</v>
      </c>
      <c r="V13" s="24">
        <f>HDD!V269*V$5+V$6</f>
        <v>0.68440809580013529</v>
      </c>
      <c r="W13" s="24">
        <f>HDD!W269*W$5+W$6</f>
        <v>0.98218657694894684</v>
      </c>
      <c r="X13" s="24">
        <f>HDD!X269*X$5+X$6</f>
        <v>1.3157192699667597</v>
      </c>
      <c r="Y13" s="24">
        <f>HDD!Y269*Y$5+Y$6</f>
        <v>1.6613086246628992</v>
      </c>
      <c r="Z13" s="24">
        <f>HDD!Z269*Z$5+Z$6</f>
        <v>2.0504286252561652</v>
      </c>
      <c r="AA13" s="24">
        <f>HDD!AA269*AA$5+AA$6</f>
        <v>2.4627204964861473</v>
      </c>
      <c r="AB13" s="24">
        <f>HDD!AB269*AB$5+AB$6</f>
        <v>2.908886884470764</v>
      </c>
      <c r="AC13" s="24">
        <f>HDD!AC269*AC$5+AC$6</f>
        <v>3.3536796142905114</v>
      </c>
      <c r="AD13" s="24">
        <f>HDD!AD269*AD$5+AD$6</f>
        <v>3.806609118257386</v>
      </c>
      <c r="AE13" s="24">
        <f>HDD!AE269*AE$5+AE$6</f>
        <v>4.2465490551676268</v>
      </c>
      <c r="AF13" s="24">
        <f>HDD!AF269*AF$5+AF$6</f>
        <v>4.6693010801550408</v>
      </c>
      <c r="AG13" s="24">
        <f>HDD!AG269*AG$5+AG$6</f>
        <v>5.0497720418470244</v>
      </c>
      <c r="AH13" s="24">
        <f>HDD!AH269*AH$5+AH$6</f>
        <v>5.4121932571794211</v>
      </c>
    </row>
    <row r="14" spans="1:34" x14ac:dyDescent="0.25">
      <c r="A14" s="229">
        <v>44501</v>
      </c>
      <c r="B14" s="24">
        <f>HDD!B270*B$5+B$6</f>
        <v>12.238430076815398</v>
      </c>
      <c r="C14" s="24">
        <f>HDD!C270*C$5+C$6</f>
        <v>12.75313510826193</v>
      </c>
      <c r="D14" s="24">
        <f>HDD!D270*D$5+D$6</f>
        <v>13.416903853030309</v>
      </c>
      <c r="E14" s="24">
        <f>HDD!E270*E$5+E$6</f>
        <v>13.997977347821845</v>
      </c>
      <c r="F14" s="24">
        <f>HDD!F270*F$5+F$6</f>
        <v>14.622080003992314</v>
      </c>
      <c r="G14" s="24">
        <f>HDD!G270*G$5+G$6</f>
        <v>15.234577190776619</v>
      </c>
      <c r="H14" s="24">
        <f>HDD!H270*H$5+H$6</f>
        <v>15.882461094558238</v>
      </c>
      <c r="I14" s="24">
        <f>HDD!I270*I$5+I$6</f>
        <v>16.563280803549997</v>
      </c>
      <c r="J14" s="24">
        <f>HDD!J270*J$5+J$6</f>
        <v>17.220500827989948</v>
      </c>
      <c r="K14" s="24">
        <f>HDD!K270*K$5+K$6</f>
        <v>17.898532093399197</v>
      </c>
      <c r="L14" s="24">
        <f>HDD!L270*L$5+L$6</f>
        <v>18.603983534750267</v>
      </c>
      <c r="M14" s="24">
        <f>HDD!M270*M$5+M$6</f>
        <v>19.257423366048581</v>
      </c>
      <c r="N14" s="24">
        <f>HDD!N270*N$5+N$6</f>
        <v>19.898756568212665</v>
      </c>
      <c r="O14" s="24">
        <f>HDD!O270*O$5+O$6</f>
        <v>20.563326396628209</v>
      </c>
      <c r="P14" s="24">
        <f>HDD!P270*P$5+P$6</f>
        <v>21.219760024358049</v>
      </c>
      <c r="Q14" s="24">
        <f>HDD!Q270*Q$5+Q$6</f>
        <v>21.891909499625775</v>
      </c>
      <c r="R14" s="24">
        <f>HDD!R270*R$5+R$6</f>
        <v>22.529690266783025</v>
      </c>
      <c r="S14" s="24">
        <f>HDD!S270*S$5+S$6</f>
        <v>23.128512566898404</v>
      </c>
      <c r="T14" s="24">
        <f>HDD!T270*T$5+T$6</f>
        <v>23.715724229937699</v>
      </c>
      <c r="U14" s="24">
        <f>HDD!U270*U$5+U$6</f>
        <v>24.245393378288266</v>
      </c>
      <c r="V14" s="24">
        <f>HDD!V270*V$5+V$6</f>
        <v>24.739487998977189</v>
      </c>
      <c r="W14" s="24">
        <f>HDD!W270*W$5+W$6</f>
        <v>25.217868312343981</v>
      </c>
      <c r="X14" s="24">
        <f>HDD!X270*X$5+X$6</f>
        <v>25.640947749928742</v>
      </c>
      <c r="Y14" s="24">
        <f>HDD!Y270*Y$5+Y$6</f>
        <v>26.034122658678427</v>
      </c>
      <c r="Z14" s="24">
        <f>HDD!Z270*Z$5+Z$6</f>
        <v>26.380006539146358</v>
      </c>
      <c r="AA14" s="24">
        <f>HDD!AA270*AA$5+AA$6</f>
        <v>26.703416398502089</v>
      </c>
      <c r="AB14" s="24">
        <f>HDD!AB270*AB$5+AB$6</f>
        <v>26.988147625274326</v>
      </c>
      <c r="AC14" s="24">
        <f>HDD!AC270*AC$5+AC$6</f>
        <v>27.241162875832526</v>
      </c>
      <c r="AD14" s="24">
        <f>HDD!AD270*AD$5+AD$6</f>
        <v>27.465631117803103</v>
      </c>
      <c r="AE14" s="24">
        <f>HDD!AE270*AE$5+AE$6</f>
        <v>27.656900560941057</v>
      </c>
      <c r="AF14" s="24">
        <f>HDD!AF270*AF$5+AF$6</f>
        <v>27.826090201383341</v>
      </c>
      <c r="AG14" s="24">
        <f>HDD!AG270*AG$5+AG$6</f>
        <v>27.97956632741705</v>
      </c>
      <c r="AH14" s="24">
        <f>HDD!AH270*AH$5+AH$6</f>
        <v>28.111301929312074</v>
      </c>
    </row>
    <row r="15" spans="1:34" x14ac:dyDescent="0.25">
      <c r="A15" s="229">
        <v>44531</v>
      </c>
      <c r="B15" s="24">
        <f>HDD!B271*B$5+B$6</f>
        <v>20.412510016914361</v>
      </c>
      <c r="C15" s="24">
        <f>HDD!C271*C$5+C$6</f>
        <v>21.523509009465535</v>
      </c>
      <c r="D15" s="24">
        <f>HDD!D271*D$5+D$6</f>
        <v>22.689791602268542</v>
      </c>
      <c r="E15" s="24">
        <f>HDD!E271*E$5+E$6</f>
        <v>23.83911010703638</v>
      </c>
      <c r="F15" s="24">
        <f>HDD!F271*F$5+F$6</f>
        <v>25.040646728841427</v>
      </c>
      <c r="G15" s="24">
        <f>HDD!G271*G$5+G$6</f>
        <v>26.255194707870643</v>
      </c>
      <c r="H15" s="24">
        <f>HDD!H271*H$5+H$6</f>
        <v>27.422876830002114</v>
      </c>
      <c r="I15" s="24">
        <f>HDD!I271*I$5+I$6</f>
        <v>28.530966403143299</v>
      </c>
      <c r="J15" s="24">
        <f>HDD!J271*J$5+J$6</f>
        <v>29.583229275651714</v>
      </c>
      <c r="K15" s="24">
        <f>HDD!K271*K$5+K$6</f>
        <v>30.53649276566658</v>
      </c>
      <c r="L15" s="24">
        <f>HDD!L271*L$5+L$6</f>
        <v>31.409233535492856</v>
      </c>
      <c r="M15" s="24">
        <f>HDD!M271*M$5+M$6</f>
        <v>32.164223252248419</v>
      </c>
      <c r="N15" s="24">
        <f>HDD!N271*N$5+N$6</f>
        <v>32.84167209900891</v>
      </c>
      <c r="O15" s="24">
        <f>HDD!O271*O$5+O$6</f>
        <v>33.427245734192667</v>
      </c>
      <c r="P15" s="24">
        <f>HDD!P271*P$5+P$6</f>
        <v>33.950640437088296</v>
      </c>
      <c r="Q15" s="24">
        <f>HDD!Q271*Q$5+Q$6</f>
        <v>34.405502914323193</v>
      </c>
      <c r="R15" s="24">
        <f>HDD!R271*R$5+R$6</f>
        <v>34.815700865451689</v>
      </c>
      <c r="S15" s="24">
        <f>HDD!S271*S$5+S$6</f>
        <v>35.193010056609744</v>
      </c>
      <c r="T15" s="24">
        <f>HDD!T271*T$5+T$6</f>
        <v>35.542666231766759</v>
      </c>
      <c r="U15" s="24">
        <f>HDD!U271*U$5+U$6</f>
        <v>35.85418730610796</v>
      </c>
      <c r="V15" s="24">
        <f>HDD!V271*V$5+V$6</f>
        <v>36.136357517574112</v>
      </c>
      <c r="W15" s="24">
        <f>HDD!W271*W$5+W$6</f>
        <v>36.398158629349226</v>
      </c>
      <c r="X15" s="24">
        <f>HDD!X271*X$5+X$6</f>
        <v>36.630947869290253</v>
      </c>
      <c r="Y15" s="24">
        <f>HDD!Y271*Y$5+Y$6</f>
        <v>36.837224947902961</v>
      </c>
      <c r="Z15" s="24">
        <f>HDD!Z271*Z$5+Z$6</f>
        <v>37.024003489900814</v>
      </c>
      <c r="AA15" s="24">
        <f>HDD!AA271*AA$5+AA$6</f>
        <v>37.18293938381639</v>
      </c>
      <c r="AB15" s="24">
        <f>HDD!AB271*AB$5+AB$6</f>
        <v>37.31838391805249</v>
      </c>
      <c r="AC15" s="24">
        <f>HDD!AC271*AC$5+AC$6</f>
        <v>37.436087305246843</v>
      </c>
      <c r="AD15" s="24">
        <f>HDD!AD271*AD$5+AD$6</f>
        <v>37.53390348634629</v>
      </c>
      <c r="AE15" s="24">
        <f>HDD!AE271*AE$5+AE$6</f>
        <v>37.616323412529013</v>
      </c>
      <c r="AF15" s="24">
        <f>HDD!AF271*AF$5+AF$6</f>
        <v>37.684352157968178</v>
      </c>
      <c r="AG15" s="24">
        <f>HDD!AG271*AG$5+AG$6</f>
        <v>37.743116379221263</v>
      </c>
      <c r="AH15" s="24">
        <f>HDD!AH271*AH$5+AH$6</f>
        <v>37.791686989558187</v>
      </c>
    </row>
    <row r="16" spans="1:34" x14ac:dyDescent="0.25">
      <c r="A16" s="229">
        <v>44562</v>
      </c>
      <c r="B16" s="24">
        <f>HDD!B272*B$5+B$6</f>
        <v>67.543380630159049</v>
      </c>
      <c r="C16" s="24">
        <f>HDD!C272*C$5+C$6</f>
        <v>67.437622600504824</v>
      </c>
      <c r="D16" s="24">
        <f>HDD!D272*D$5+D$6</f>
        <v>67.289366700706182</v>
      </c>
      <c r="E16" s="24">
        <f>HDD!E272*E$5+E$6</f>
        <v>67.101119464375515</v>
      </c>
      <c r="F16" s="24">
        <f>HDD!F272*F$5+F$6</f>
        <v>66.886466975195489</v>
      </c>
      <c r="G16" s="24">
        <f>HDD!G272*G$5+G$6</f>
        <v>66.616091834146772</v>
      </c>
      <c r="H16" s="24">
        <f>HDD!H272*H$5+H$6</f>
        <v>66.30400903934995</v>
      </c>
      <c r="I16" s="24">
        <f>HDD!I272*I$5+I$6</f>
        <v>66.005881386412213</v>
      </c>
      <c r="J16" s="24">
        <f>HDD!J272*J$5+J$6</f>
        <v>65.71877004473663</v>
      </c>
      <c r="K16" s="24">
        <f>HDD!K272*K$5+K$6</f>
        <v>65.404646944512308</v>
      </c>
      <c r="L16" s="24">
        <f>HDD!L272*L$5+L$6</f>
        <v>65.089811879795334</v>
      </c>
      <c r="M16" s="24">
        <f>HDD!M272*M$5+M$6</f>
        <v>64.753655881877904</v>
      </c>
      <c r="N16" s="24">
        <f>HDD!N272*N$5+N$6</f>
        <v>64.393441921445771</v>
      </c>
      <c r="O16" s="24">
        <f>HDD!O272*O$5+O$6</f>
        <v>64.027714855444245</v>
      </c>
      <c r="P16" s="24">
        <f>HDD!P272*P$5+P$6</f>
        <v>63.656028066792203</v>
      </c>
      <c r="Q16" s="24">
        <f>HDD!Q272*Q$5+Q$6</f>
        <v>63.271165544724454</v>
      </c>
      <c r="R16" s="24">
        <f>HDD!R272*R$5+R$6</f>
        <v>62.87730938934746</v>
      </c>
      <c r="S16" s="24">
        <f>HDD!S272*S$5+S$6</f>
        <v>62.479140557343761</v>
      </c>
      <c r="T16" s="24">
        <f>HDD!T272*T$5+T$6</f>
        <v>62.076344663379558</v>
      </c>
      <c r="U16" s="24">
        <f>HDD!U272*U$5+U$6</f>
        <v>61.674787076428203</v>
      </c>
      <c r="V16" s="24">
        <f>HDD!V272*V$5+V$6</f>
        <v>61.277017674261309</v>
      </c>
      <c r="W16" s="24">
        <f>HDD!W272*W$5+W$6</f>
        <v>60.881621581712928</v>
      </c>
      <c r="X16" s="24">
        <f>HDD!X272*X$5+X$6</f>
        <v>60.490387962450612</v>
      </c>
      <c r="Y16" s="24">
        <f>HDD!Y272*Y$5+Y$6</f>
        <v>60.105933373504357</v>
      </c>
      <c r="Z16" s="24">
        <f>HDD!Z272*Z$5+Z$6</f>
        <v>59.729134194736901</v>
      </c>
      <c r="AA16" s="24">
        <f>HDD!AA272*AA$5+AA$6</f>
        <v>59.365805080238616</v>
      </c>
      <c r="AB16" s="24">
        <f>HDD!AB272*AB$5+AB$6</f>
        <v>59.016016955200683</v>
      </c>
      <c r="AC16" s="24">
        <f>HDD!AC272*AC$5+AC$6</f>
        <v>58.679370530328967</v>
      </c>
      <c r="AD16" s="24">
        <f>HDD!AD272*AD$5+AD$6</f>
        <v>58.359628557392114</v>
      </c>
      <c r="AE16" s="24">
        <f>HDD!AE272*AE$5+AE$6</f>
        <v>58.061400851503123</v>
      </c>
      <c r="AF16" s="24">
        <f>HDD!AF272*AF$5+AF$6</f>
        <v>57.781303170517475</v>
      </c>
      <c r="AG16" s="24">
        <f>HDD!AG272*AG$5+AG$6</f>
        <v>57.526159433966967</v>
      </c>
      <c r="AH16" s="24">
        <f>HDD!AH272*AH$5+AH$6</f>
        <v>57.293214423683622</v>
      </c>
    </row>
    <row r="17" spans="1:34" x14ac:dyDescent="0.25">
      <c r="A17" s="229">
        <v>44593</v>
      </c>
      <c r="B17" s="24">
        <f>HDD!B273*B$5+B$6</f>
        <v>43.705750936025844</v>
      </c>
      <c r="C17" s="24">
        <f>HDD!C273*C$5+C$6</f>
        <v>43.93582208441353</v>
      </c>
      <c r="D17" s="24">
        <f>HDD!D273*D$5+D$6</f>
        <v>44.199067309264436</v>
      </c>
      <c r="E17" s="24">
        <f>HDD!E273*E$5+E$6</f>
        <v>44.453986509294822</v>
      </c>
      <c r="F17" s="24">
        <f>HDD!F273*F$5+F$6</f>
        <v>44.683504955488559</v>
      </c>
      <c r="G17" s="24">
        <f>HDD!G273*G$5+G$6</f>
        <v>44.869324692683797</v>
      </c>
      <c r="H17" s="24">
        <f>HDD!H273*H$5+H$6</f>
        <v>44.980752499776564</v>
      </c>
      <c r="I17" s="24">
        <f>HDD!I273*I$5+I$6</f>
        <v>45.055338364269744</v>
      </c>
      <c r="J17" s="24">
        <f>HDD!J273*J$5+J$6</f>
        <v>45.08535461457609</v>
      </c>
      <c r="K17" s="24">
        <f>HDD!K273*K$5+K$6</f>
        <v>45.098071019801182</v>
      </c>
      <c r="L17" s="24">
        <f>HDD!L273*L$5+L$6</f>
        <v>45.080371770443321</v>
      </c>
      <c r="M17" s="24">
        <f>HDD!M273*M$5+M$6</f>
        <v>45.037831514934886</v>
      </c>
      <c r="N17" s="24">
        <f>HDD!N273*N$5+N$6</f>
        <v>44.974517670423396</v>
      </c>
      <c r="O17" s="24">
        <f>HDD!O273*O$5+O$6</f>
        <v>44.887112672111357</v>
      </c>
      <c r="P17" s="24">
        <f>HDD!P273*P$5+P$6</f>
        <v>44.778624703471294</v>
      </c>
      <c r="Q17" s="24">
        <f>HDD!Q273*Q$5+Q$6</f>
        <v>44.642790912144733</v>
      </c>
      <c r="R17" s="24">
        <f>HDD!R273*R$5+R$6</f>
        <v>44.493333058410016</v>
      </c>
      <c r="S17" s="24">
        <f>HDD!S273*S$5+S$6</f>
        <v>44.319933008506204</v>
      </c>
      <c r="T17" s="24">
        <f>HDD!T273*T$5+T$6</f>
        <v>44.152738630867844</v>
      </c>
      <c r="U17" s="24">
        <f>HDD!U273*U$5+U$6</f>
        <v>43.989931230437989</v>
      </c>
      <c r="V17" s="24">
        <f>HDD!V273*V$5+V$6</f>
        <v>43.831915314679321</v>
      </c>
      <c r="W17" s="24">
        <f>HDD!W273*W$5+W$6</f>
        <v>43.680917371333777</v>
      </c>
      <c r="X17" s="24">
        <f>HDD!X273*X$5+X$6</f>
        <v>43.526570350822055</v>
      </c>
      <c r="Y17" s="24">
        <f>HDD!Y273*Y$5+Y$6</f>
        <v>43.366677080421056</v>
      </c>
      <c r="Z17" s="24">
        <f>HDD!Z273*Z$5+Z$6</f>
        <v>43.19999706946647</v>
      </c>
      <c r="AA17" s="24">
        <f>HDD!AA273*AA$5+AA$6</f>
        <v>43.030078073719267</v>
      </c>
      <c r="AB17" s="24">
        <f>HDD!AB273*AB$5+AB$6</f>
        <v>42.84990632654241</v>
      </c>
      <c r="AC17" s="24">
        <f>HDD!AC273*AC$5+AC$6</f>
        <v>42.666627421132517</v>
      </c>
      <c r="AD17" s="24">
        <f>HDD!AD273*AD$5+AD$6</f>
        <v>42.482955678771049</v>
      </c>
      <c r="AE17" s="24">
        <f>HDD!AE273*AE$5+AE$6</f>
        <v>42.302291726541469</v>
      </c>
      <c r="AF17" s="24">
        <f>HDD!AF273*AF$5+AF$6</f>
        <v>42.120843726992078</v>
      </c>
      <c r="AG17" s="24">
        <f>HDD!AG273*AG$5+AG$6</f>
        <v>41.945969050527722</v>
      </c>
      <c r="AH17" s="24">
        <f>HDD!AH273*AH$5+AH$6</f>
        <v>41.775384545215019</v>
      </c>
    </row>
    <row r="18" spans="1:34" x14ac:dyDescent="0.25">
      <c r="A18" s="235">
        <v>44621</v>
      </c>
      <c r="B18" s="24">
        <f>HDD!B274*B$5+B$6</f>
        <v>19.307235837324797</v>
      </c>
      <c r="C18" s="24">
        <f>HDD!C274*C$5+C$6</f>
        <v>19.741418837881131</v>
      </c>
      <c r="D18" s="24">
        <f>HDD!D274*D$5+D$6</f>
        <v>20.204275298349014</v>
      </c>
      <c r="E18" s="24">
        <f>HDD!E274*E$5+E$6</f>
        <v>20.769845929657588</v>
      </c>
      <c r="F18" s="24">
        <f>HDD!F274*F$5+F$6</f>
        <v>21.411633620122608</v>
      </c>
      <c r="G18" s="24">
        <f>HDD!G274*G$5+G$6</f>
        <v>22.095052563839694</v>
      </c>
      <c r="H18" s="24">
        <f>HDD!H274*H$5+H$6</f>
        <v>22.817434721846144</v>
      </c>
      <c r="I18" s="24">
        <f>HDD!I274*I$5+I$6</f>
        <v>23.503290044091774</v>
      </c>
      <c r="J18" s="24">
        <f>HDD!J274*J$5+J$6</f>
        <v>24.219190794201271</v>
      </c>
      <c r="K18" s="24">
        <f>HDD!K274*K$5+K$6</f>
        <v>24.900086410195442</v>
      </c>
      <c r="L18" s="24">
        <f>HDD!L274*L$5+L$6</f>
        <v>25.630048063751222</v>
      </c>
      <c r="M18" s="24">
        <f>HDD!M274*M$5+M$6</f>
        <v>26.289305890381556</v>
      </c>
      <c r="N18" s="24">
        <f>HDD!N274*N$5+N$6</f>
        <v>26.929981777453243</v>
      </c>
      <c r="O18" s="24">
        <f>HDD!O274*O$5+O$6</f>
        <v>27.552970429755717</v>
      </c>
      <c r="P18" s="24">
        <f>HDD!P274*P$5+P$6</f>
        <v>28.128283422932896</v>
      </c>
      <c r="Q18" s="24">
        <f>HDD!Q274*Q$5+Q$6</f>
        <v>28.651846798226909</v>
      </c>
      <c r="R18" s="24">
        <f>HDD!R274*R$5+R$6</f>
        <v>29.144631899282675</v>
      </c>
      <c r="S18" s="24">
        <f>HDD!S274*S$5+S$6</f>
        <v>29.605561580044338</v>
      </c>
      <c r="T18" s="24">
        <f>HDD!T274*T$5+T$6</f>
        <v>30.057866920509607</v>
      </c>
      <c r="U18" s="24">
        <f>HDD!U274*U$5+U$6</f>
        <v>30.452848803748285</v>
      </c>
      <c r="V18" s="24">
        <f>HDD!V274*V$5+V$6</f>
        <v>30.818737418633972</v>
      </c>
      <c r="W18" s="24">
        <f>HDD!W274*W$5+W$6</f>
        <v>31.164617519592056</v>
      </c>
      <c r="X18" s="24">
        <f>HDD!X274*X$5+X$6</f>
        <v>31.458416692779849</v>
      </c>
      <c r="Y18" s="24">
        <f>HDD!Y274*Y$5+Y$6</f>
        <v>31.738668302151481</v>
      </c>
      <c r="Z18" s="24">
        <f>HDD!Z274*Z$5+Z$6</f>
        <v>31.995952604733368</v>
      </c>
      <c r="AA18" s="24">
        <f>HDD!AA274*AA$5+AA$6</f>
        <v>32.233268492828842</v>
      </c>
      <c r="AB18" s="24">
        <f>HDD!AB274*AB$5+AB$6</f>
        <v>32.433978714401945</v>
      </c>
      <c r="AC18" s="24">
        <f>HDD!AC274*AC$5+AC$6</f>
        <v>32.630817873562066</v>
      </c>
      <c r="AD18" s="24">
        <f>HDD!AD274*AD$5+AD$6</f>
        <v>32.806069672723339</v>
      </c>
      <c r="AE18" s="24">
        <f>HDD!AE274*AE$5+AE$6</f>
        <v>32.963766637297397</v>
      </c>
      <c r="AF18" s="24">
        <f>HDD!AF274*AF$5+AF$6</f>
        <v>33.10006876616373</v>
      </c>
      <c r="AG18" s="24">
        <f>HDD!AG274*AG$5+AG$6</f>
        <v>33.219661484911313</v>
      </c>
      <c r="AH18" s="24">
        <f>HDD!AH274*AH$5+AH$6</f>
        <v>33.327289928852096</v>
      </c>
    </row>
    <row r="19" spans="1:34" x14ac:dyDescent="0.25">
      <c r="A19" s="233" t="s">
        <v>498</v>
      </c>
      <c r="B19" s="24"/>
      <c r="C19" s="230"/>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c r="AE19" s="230"/>
      <c r="AF19" s="230"/>
      <c r="AG19" s="230"/>
      <c r="AH19" s="230"/>
    </row>
    <row r="20" spans="1:34" x14ac:dyDescent="0.25">
      <c r="A20" s="229">
        <v>44470</v>
      </c>
      <c r="B20" s="230">
        <f>+$D29/B13</f>
        <v>1.3654105509101262</v>
      </c>
      <c r="C20" s="230">
        <f t="shared" ref="C20:AH25" si="3">+$D29/C13</f>
        <v>1.5582528263032094</v>
      </c>
      <c r="D20" s="230">
        <f t="shared" si="3"/>
        <v>1.799035573780466</v>
      </c>
      <c r="E20" s="230">
        <f t="shared" si="3"/>
        <v>2.1219963349547162</v>
      </c>
      <c r="F20" s="230">
        <f t="shared" si="3"/>
        <v>2.5466723370542534</v>
      </c>
      <c r="G20" s="230">
        <f t="shared" si="3"/>
        <v>3.1648771591880265</v>
      </c>
      <c r="H20" s="230">
        <f t="shared" si="3"/>
        <v>4.0806703427731792</v>
      </c>
      <c r="I20" s="230">
        <f t="shared" si="3"/>
        <v>5.5986752564222444</v>
      </c>
      <c r="J20" s="230">
        <f t="shared" si="3"/>
        <v>8.368012517814412</v>
      </c>
      <c r="K20" s="230">
        <f t="shared" si="3"/>
        <v>15.203487220290434</v>
      </c>
      <c r="L20" s="230">
        <f t="shared" si="3"/>
        <v>44.994201629365683</v>
      </c>
      <c r="M20" s="230">
        <f t="shared" si="3"/>
        <v>-145.86162588783969</v>
      </c>
      <c r="N20" s="230">
        <f t="shared" si="3"/>
        <v>-37.070832465590577</v>
      </c>
      <c r="O20" s="230">
        <f t="shared" si="3"/>
        <v>-26.516769471222421</v>
      </c>
      <c r="P20" s="230">
        <f t="shared" si="3"/>
        <v>-26.58264812107144</v>
      </c>
      <c r="Q20" s="230">
        <f t="shared" si="3"/>
        <v>-37.251527237548295</v>
      </c>
      <c r="R20" s="230">
        <f t="shared" si="3"/>
        <v>-93.013934574732531</v>
      </c>
      <c r="S20" s="230">
        <f t="shared" si="3"/>
        <v>69.795114516835483</v>
      </c>
      <c r="T20" s="230">
        <f t="shared" si="3"/>
        <v>24.125732059097004</v>
      </c>
      <c r="U20" s="230">
        <f t="shared" si="3"/>
        <v>13.688931379633265</v>
      </c>
      <c r="V20" s="230">
        <f t="shared" si="3"/>
        <v>8.7666993374551687</v>
      </c>
      <c r="W20" s="230">
        <f t="shared" si="3"/>
        <v>6.1088189767756056</v>
      </c>
      <c r="X20" s="230">
        <f t="shared" si="3"/>
        <v>4.5602433109850127</v>
      </c>
      <c r="Y20" s="230">
        <f t="shared" si="3"/>
        <v>3.6116106970897577</v>
      </c>
      <c r="Z20" s="230">
        <f t="shared" si="3"/>
        <v>2.9262174386832922</v>
      </c>
      <c r="AA20" s="230">
        <f t="shared" si="3"/>
        <v>2.4363300701646433</v>
      </c>
      <c r="AB20" s="230">
        <f t="shared" si="3"/>
        <v>2.0626446604133339</v>
      </c>
      <c r="AC20" s="230">
        <f t="shared" si="3"/>
        <v>1.7890796647458918</v>
      </c>
      <c r="AD20" s="230">
        <f t="shared" si="3"/>
        <v>1.5762059653623481</v>
      </c>
      <c r="AE20" s="230">
        <f t="shared" si="3"/>
        <v>1.4129119720631975</v>
      </c>
      <c r="AF20" s="230">
        <f t="shared" si="3"/>
        <v>1.2849888874162672</v>
      </c>
      <c r="AG20" s="230">
        <f t="shared" si="3"/>
        <v>1.1881724462566861</v>
      </c>
      <c r="AH20" s="230">
        <f t="shared" si="3"/>
        <v>1.1086078628180613</v>
      </c>
    </row>
    <row r="21" spans="1:34" x14ac:dyDescent="0.25">
      <c r="A21" s="229">
        <v>44501</v>
      </c>
      <c r="B21" s="230">
        <f t="shared" ref="B21:Q25" si="4">+$D30/B14</f>
        <v>2.8598439326220726</v>
      </c>
      <c r="C21" s="230">
        <f t="shared" si="4"/>
        <v>2.7444232106759201</v>
      </c>
      <c r="D21" s="230">
        <f t="shared" si="4"/>
        <v>2.6086495351977188</v>
      </c>
      <c r="E21" s="230">
        <f t="shared" si="4"/>
        <v>2.5003612400791728</v>
      </c>
      <c r="F21" s="230">
        <f t="shared" si="4"/>
        <v>2.3936403022308617</v>
      </c>
      <c r="G21" s="230">
        <f t="shared" si="4"/>
        <v>2.297405406248481</v>
      </c>
      <c r="H21" s="230">
        <f t="shared" si="4"/>
        <v>2.2036886973387233</v>
      </c>
      <c r="I21" s="230">
        <f t="shared" si="4"/>
        <v>2.1131079292273105</v>
      </c>
      <c r="J21" s="230">
        <f t="shared" si="4"/>
        <v>2.0324612129231174</v>
      </c>
      <c r="K21" s="230">
        <f t="shared" si="4"/>
        <v>1.9554676225603806</v>
      </c>
      <c r="L21" s="230">
        <f t="shared" si="4"/>
        <v>1.8813175110923805</v>
      </c>
      <c r="M21" s="230">
        <f t="shared" si="4"/>
        <v>1.8174809440865312</v>
      </c>
      <c r="N21" s="230">
        <f t="shared" si="4"/>
        <v>1.7589038732154183</v>
      </c>
      <c r="O21" s="230">
        <f t="shared" si="4"/>
        <v>1.7020592546612006</v>
      </c>
      <c r="P21" s="230">
        <f t="shared" si="4"/>
        <v>1.649406023433992</v>
      </c>
      <c r="Q21" s="230">
        <f t="shared" si="4"/>
        <v>1.5987641462065378</v>
      </c>
      <c r="R21" s="230">
        <f t="shared" si="3"/>
        <v>1.5535056001902856</v>
      </c>
      <c r="S21" s="230">
        <f t="shared" si="3"/>
        <v>1.5132836536186121</v>
      </c>
      <c r="T21" s="230">
        <f t="shared" si="3"/>
        <v>1.475814091134418</v>
      </c>
      <c r="U21" s="230">
        <f t="shared" si="3"/>
        <v>1.4435731956959079</v>
      </c>
      <c r="V21" s="230">
        <f t="shared" si="3"/>
        <v>1.4147422938359522</v>
      </c>
      <c r="W21" s="230">
        <f t="shared" si="3"/>
        <v>1.3879047811058529</v>
      </c>
      <c r="X21" s="230">
        <f t="shared" si="3"/>
        <v>1.3650041465451397</v>
      </c>
      <c r="Y21" s="230">
        <f t="shared" si="3"/>
        <v>1.3443894560561584</v>
      </c>
      <c r="Z21" s="230">
        <f t="shared" si="3"/>
        <v>1.3267623701329294</v>
      </c>
      <c r="AA21" s="230">
        <f t="shared" si="3"/>
        <v>1.3106937134067722</v>
      </c>
      <c r="AB21" s="230">
        <f t="shared" si="3"/>
        <v>1.2968655902572059</v>
      </c>
      <c r="AC21" s="230">
        <f t="shared" si="3"/>
        <v>1.2848203345625477</v>
      </c>
      <c r="AD21" s="230">
        <f t="shared" si="3"/>
        <v>1.2743198890963461</v>
      </c>
      <c r="AE21" s="230">
        <f t="shared" si="3"/>
        <v>1.2655069545077429</v>
      </c>
      <c r="AF21" s="230">
        <f t="shared" si="3"/>
        <v>1.2578123533237169</v>
      </c>
      <c r="AG21" s="230">
        <f t="shared" si="3"/>
        <v>1.2509128837248509</v>
      </c>
      <c r="AH21" s="230">
        <f t="shared" si="3"/>
        <v>1.2450508371334086</v>
      </c>
    </row>
    <row r="22" spans="1:34" x14ac:dyDescent="0.25">
      <c r="A22" s="229">
        <v>44531</v>
      </c>
      <c r="B22" s="230">
        <f t="shared" si="4"/>
        <v>2.6454365462774607</v>
      </c>
      <c r="C22" s="230">
        <f t="shared" si="3"/>
        <v>2.5088845864422975</v>
      </c>
      <c r="D22" s="230">
        <f t="shared" si="3"/>
        <v>2.3799248995570785</v>
      </c>
      <c r="E22" s="230">
        <f t="shared" si="3"/>
        <v>2.2651852253520697</v>
      </c>
      <c r="F22" s="230">
        <f t="shared" si="3"/>
        <v>2.1564938232127862</v>
      </c>
      <c r="G22" s="230">
        <f t="shared" si="3"/>
        <v>2.0567358422145756</v>
      </c>
      <c r="H22" s="230">
        <f t="shared" si="3"/>
        <v>1.9691588280380954</v>
      </c>
      <c r="I22" s="230">
        <f t="shared" si="3"/>
        <v>1.8926803683050406</v>
      </c>
      <c r="J22" s="230">
        <f t="shared" si="3"/>
        <v>1.8253585332702118</v>
      </c>
      <c r="K22" s="230">
        <f t="shared" si="3"/>
        <v>1.7683759695125956</v>
      </c>
      <c r="L22" s="230">
        <f t="shared" si="3"/>
        <v>1.7192396604959899</v>
      </c>
      <c r="M22" s="230">
        <f t="shared" si="3"/>
        <v>1.6788840065094737</v>
      </c>
      <c r="N22" s="230">
        <f t="shared" si="3"/>
        <v>1.6442524557581708</v>
      </c>
      <c r="O22" s="230">
        <f t="shared" si="3"/>
        <v>1.6154486800796604</v>
      </c>
      <c r="P22" s="230">
        <f t="shared" si="3"/>
        <v>1.5905443698496309</v>
      </c>
      <c r="Q22" s="230">
        <f t="shared" si="3"/>
        <v>1.5695163687759819</v>
      </c>
      <c r="R22" s="230">
        <f t="shared" si="3"/>
        <v>1.5510243556115015</v>
      </c>
      <c r="S22" s="230">
        <f t="shared" si="3"/>
        <v>1.5343956062052737</v>
      </c>
      <c r="T22" s="230">
        <f t="shared" si="3"/>
        <v>1.5193007651107711</v>
      </c>
      <c r="U22" s="230">
        <f t="shared" si="3"/>
        <v>1.5061002370231049</v>
      </c>
      <c r="V22" s="230">
        <f t="shared" si="3"/>
        <v>1.4943398756705986</v>
      </c>
      <c r="W22" s="230">
        <f t="shared" si="3"/>
        <v>1.4835915341183699</v>
      </c>
      <c r="X22" s="230">
        <f t="shared" si="3"/>
        <v>1.474163327487116</v>
      </c>
      <c r="Y22" s="230">
        <f t="shared" si="3"/>
        <v>1.4659084683053485</v>
      </c>
      <c r="Z22" s="230">
        <f t="shared" si="3"/>
        <v>1.4585132592354524</v>
      </c>
      <c r="AA22" s="230">
        <f t="shared" si="3"/>
        <v>1.4522789455290648</v>
      </c>
      <c r="AB22" s="230">
        <f t="shared" si="3"/>
        <v>1.4470079979502517</v>
      </c>
      <c r="AC22" s="230">
        <f t="shared" si="3"/>
        <v>1.4424584374882481</v>
      </c>
      <c r="AD22" s="230">
        <f t="shared" si="3"/>
        <v>1.4386992820942159</v>
      </c>
      <c r="AE22" s="230">
        <f t="shared" si="3"/>
        <v>1.4355469939950063</v>
      </c>
      <c r="AF22" s="230">
        <f t="shared" si="3"/>
        <v>1.432955508260793</v>
      </c>
      <c r="AG22" s="230">
        <f t="shared" si="3"/>
        <v>1.4307244652889513</v>
      </c>
      <c r="AH22" s="230">
        <f t="shared" si="3"/>
        <v>1.4288856704100072</v>
      </c>
    </row>
    <row r="23" spans="1:34" x14ac:dyDescent="0.25">
      <c r="A23" s="229">
        <v>44562</v>
      </c>
      <c r="B23" s="230">
        <f t="shared" si="4"/>
        <v>1.0659815858824664</v>
      </c>
      <c r="C23" s="230">
        <f t="shared" si="3"/>
        <v>1.0676532953500206</v>
      </c>
      <c r="D23" s="230">
        <f t="shared" si="3"/>
        <v>1.070005612034455</v>
      </c>
      <c r="E23" s="230">
        <f t="shared" si="3"/>
        <v>1.0730074337765012</v>
      </c>
      <c r="F23" s="230">
        <f t="shared" si="3"/>
        <v>1.0764509362813384</v>
      </c>
      <c r="G23" s="230">
        <f t="shared" si="3"/>
        <v>1.0808199343074265</v>
      </c>
      <c r="H23" s="230">
        <f t="shared" si="3"/>
        <v>1.0859071878635516</v>
      </c>
      <c r="I23" s="230">
        <f t="shared" si="3"/>
        <v>1.0908118865726066</v>
      </c>
      <c r="J23" s="230">
        <f t="shared" si="3"/>
        <v>1.0955774119172887</v>
      </c>
      <c r="K23" s="230">
        <f t="shared" si="3"/>
        <v>1.1008392119459498</v>
      </c>
      <c r="L23" s="230">
        <f t="shared" si="3"/>
        <v>1.1061638975538302</v>
      </c>
      <c r="M23" s="230">
        <f t="shared" si="3"/>
        <v>1.1119063320739868</v>
      </c>
      <c r="N23" s="230">
        <f t="shared" si="3"/>
        <v>1.1181262850933416</v>
      </c>
      <c r="O23" s="230">
        <f t="shared" si="3"/>
        <v>1.1245130356839195</v>
      </c>
      <c r="P23" s="230">
        <f t="shared" si="3"/>
        <v>1.1310790538871314</v>
      </c>
      <c r="Q23" s="230">
        <f t="shared" si="3"/>
        <v>1.1379591221392216</v>
      </c>
      <c r="R23" s="230">
        <f t="shared" si="3"/>
        <v>1.145087165771729</v>
      </c>
      <c r="S23" s="230">
        <f t="shared" si="3"/>
        <v>1.1523846096109138</v>
      </c>
      <c r="T23" s="230">
        <f t="shared" si="3"/>
        <v>1.1598621083511489</v>
      </c>
      <c r="U23" s="230">
        <f t="shared" si="3"/>
        <v>1.1674138398042082</v>
      </c>
      <c r="V23" s="230">
        <f t="shared" si="3"/>
        <v>1.1749919094095005</v>
      </c>
      <c r="W23" s="230">
        <f t="shared" si="3"/>
        <v>1.1826229021078951</v>
      </c>
      <c r="X23" s="230">
        <f t="shared" si="3"/>
        <v>1.1902717510209055</v>
      </c>
      <c r="Y23" s="230">
        <f t="shared" si="3"/>
        <v>1.1978850665638068</v>
      </c>
      <c r="Z23" s="230">
        <f t="shared" si="3"/>
        <v>1.20544188310609</v>
      </c>
      <c r="AA23" s="230">
        <f t="shared" si="3"/>
        <v>1.2128193983503643</v>
      </c>
      <c r="AB23" s="230">
        <f t="shared" si="3"/>
        <v>1.220007782881307</v>
      </c>
      <c r="AC23" s="230">
        <f t="shared" si="3"/>
        <v>1.227007027329752</v>
      </c>
      <c r="AD23" s="230">
        <f t="shared" si="3"/>
        <v>1.2337295795019265</v>
      </c>
      <c r="AE23" s="230">
        <f t="shared" si="3"/>
        <v>1.2400665320519222</v>
      </c>
      <c r="AF23" s="230">
        <f t="shared" si="3"/>
        <v>1.246077814955505</v>
      </c>
      <c r="AG23" s="230">
        <f t="shared" si="3"/>
        <v>1.2516044997345468</v>
      </c>
      <c r="AH23" s="230">
        <f t="shared" si="3"/>
        <v>1.2566933226605095</v>
      </c>
    </row>
    <row r="24" spans="1:34" x14ac:dyDescent="0.25">
      <c r="A24" s="229">
        <v>44593</v>
      </c>
      <c r="B24" s="230">
        <f t="shared" si="4"/>
        <v>1.3041761960212872</v>
      </c>
      <c r="C24" s="230">
        <f t="shared" si="3"/>
        <v>1.2973468412742197</v>
      </c>
      <c r="D24" s="230">
        <f t="shared" si="3"/>
        <v>1.2896199732262765</v>
      </c>
      <c r="E24" s="230">
        <f t="shared" si="3"/>
        <v>1.2822247108947575</v>
      </c>
      <c r="F24" s="230">
        <f t="shared" si="3"/>
        <v>1.2756385170944067</v>
      </c>
      <c r="G24" s="230">
        <f t="shared" si="3"/>
        <v>1.2703556469904744</v>
      </c>
      <c r="H24" s="230">
        <f t="shared" si="3"/>
        <v>1.2672086799855813</v>
      </c>
      <c r="I24" s="230">
        <f t="shared" si="3"/>
        <v>1.2651109073725819</v>
      </c>
      <c r="J24" s="230">
        <f t="shared" si="3"/>
        <v>1.2642686408320254</v>
      </c>
      <c r="K24" s="230">
        <f t="shared" si="3"/>
        <v>1.2639121521400116</v>
      </c>
      <c r="L24" s="230">
        <f t="shared" si="3"/>
        <v>1.2644083835477975</v>
      </c>
      <c r="M24" s="230">
        <f t="shared" si="3"/>
        <v>1.2656026740785327</v>
      </c>
      <c r="N24" s="230">
        <f t="shared" si="3"/>
        <v>1.2673843534621145</v>
      </c>
      <c r="O24" s="230">
        <f t="shared" si="3"/>
        <v>1.2698522272165316</v>
      </c>
      <c r="P24" s="230">
        <f t="shared" si="3"/>
        <v>1.2729287774570996</v>
      </c>
      <c r="Q24" s="230">
        <f t="shared" si="3"/>
        <v>1.2768018942223789</v>
      </c>
      <c r="R24" s="230">
        <f t="shared" si="3"/>
        <v>1.2810908080356997</v>
      </c>
      <c r="S24" s="230">
        <f t="shared" si="3"/>
        <v>1.2861030270298501</v>
      </c>
      <c r="T24" s="230">
        <f t="shared" si="3"/>
        <v>1.2909731483824751</v>
      </c>
      <c r="U24" s="230">
        <f t="shared" si="3"/>
        <v>1.2957510595188189</v>
      </c>
      <c r="V24" s="230">
        <f t="shared" si="3"/>
        <v>1.3004222971043815</v>
      </c>
      <c r="W24" s="230">
        <f t="shared" si="3"/>
        <v>1.3049176489458771</v>
      </c>
      <c r="X24" s="230">
        <f t="shared" si="3"/>
        <v>1.3095449409540598</v>
      </c>
      <c r="Y24" s="230">
        <f t="shared" si="3"/>
        <v>1.3143732431769377</v>
      </c>
      <c r="Z24" s="230">
        <f t="shared" si="3"/>
        <v>1.3194445339508436</v>
      </c>
      <c r="AA24" s="230">
        <f t="shared" si="3"/>
        <v>1.3246548124395083</v>
      </c>
      <c r="AB24" s="230">
        <f t="shared" si="3"/>
        <v>1.3302246115925027</v>
      </c>
      <c r="AC24" s="230">
        <f t="shared" si="3"/>
        <v>1.3359387288194298</v>
      </c>
      <c r="AD24" s="230">
        <f t="shared" si="3"/>
        <v>1.3417145556207897</v>
      </c>
      <c r="AE24" s="230">
        <f t="shared" si="3"/>
        <v>1.3474447287269979</v>
      </c>
      <c r="AF24" s="230">
        <f t="shared" si="3"/>
        <v>1.3532492456572751</v>
      </c>
      <c r="AG24" s="230">
        <f t="shared" si="3"/>
        <v>1.3588910040757034</v>
      </c>
      <c r="AH24" s="230">
        <f t="shared" si="3"/>
        <v>1.3644398638223623</v>
      </c>
    </row>
    <row r="25" spans="1:34" x14ac:dyDescent="0.25">
      <c r="A25" s="235">
        <v>44621</v>
      </c>
      <c r="B25" s="230">
        <f t="shared" si="4"/>
        <v>1.6056156490340643</v>
      </c>
      <c r="C25" s="230">
        <f t="shared" si="3"/>
        <v>1.5703025326890467</v>
      </c>
      <c r="D25" s="230">
        <f t="shared" si="3"/>
        <v>1.5343287270755588</v>
      </c>
      <c r="E25" s="230">
        <f t="shared" si="3"/>
        <v>1.492548385047701</v>
      </c>
      <c r="F25" s="230">
        <f t="shared" si="3"/>
        <v>1.4478110615000561</v>
      </c>
      <c r="G25" s="230">
        <f t="shared" si="3"/>
        <v>1.4030290224669553</v>
      </c>
      <c r="H25" s="230">
        <f t="shared" si="3"/>
        <v>1.358610219680813</v>
      </c>
      <c r="I25" s="230">
        <f t="shared" si="3"/>
        <v>1.3189642786964941</v>
      </c>
      <c r="J25" s="230">
        <f t="shared" si="3"/>
        <v>1.2799767037395089</v>
      </c>
      <c r="K25" s="230">
        <f t="shared" si="3"/>
        <v>1.2449755992536204</v>
      </c>
      <c r="L25" s="230">
        <f t="shared" si="3"/>
        <v>1.2095178254403489</v>
      </c>
      <c r="M25" s="230">
        <f t="shared" si="3"/>
        <v>1.1791867053949849</v>
      </c>
      <c r="N25" s="230">
        <f t="shared" si="3"/>
        <v>1.1511333448414853</v>
      </c>
      <c r="O25" s="230">
        <f t="shared" si="3"/>
        <v>1.1251055518326865</v>
      </c>
      <c r="P25" s="230">
        <f t="shared" si="3"/>
        <v>1.1020935594927135</v>
      </c>
      <c r="Q25" s="230">
        <f t="shared" si="3"/>
        <v>1.0819546892844061</v>
      </c>
      <c r="R25" s="230">
        <f t="shared" si="3"/>
        <v>1.0636607148489321</v>
      </c>
      <c r="S25" s="230">
        <f t="shared" si="3"/>
        <v>1.0471005562987052</v>
      </c>
      <c r="T25" s="230">
        <f t="shared" si="3"/>
        <v>1.031343976669467</v>
      </c>
      <c r="U25" s="230">
        <f t="shared" si="3"/>
        <v>1.0179671596499165</v>
      </c>
      <c r="V25" s="230">
        <f t="shared" si="3"/>
        <v>1.0058815706465778</v>
      </c>
      <c r="W25" s="230">
        <f t="shared" si="3"/>
        <v>0.99471780715779468</v>
      </c>
      <c r="X25" s="230">
        <f t="shared" si="3"/>
        <v>0.98542785235326025</v>
      </c>
      <c r="Y25" s="230">
        <f t="shared" si="3"/>
        <v>0.97672655024088051</v>
      </c>
      <c r="Z25" s="230">
        <f t="shared" si="3"/>
        <v>0.96887254406715084</v>
      </c>
      <c r="AA25" s="230">
        <f t="shared" si="3"/>
        <v>0.96173926658715314</v>
      </c>
      <c r="AB25" s="230">
        <f t="shared" si="3"/>
        <v>0.95578776421391676</v>
      </c>
      <c r="AC25" s="230">
        <f t="shared" si="3"/>
        <v>0.95002215758485853</v>
      </c>
      <c r="AD25" s="230">
        <f t="shared" si="3"/>
        <v>0.94494708781817294</v>
      </c>
      <c r="AE25" s="230">
        <f t="shared" si="3"/>
        <v>0.94042650953985762</v>
      </c>
      <c r="AF25" s="230">
        <f t="shared" si="3"/>
        <v>0.93655394552199522</v>
      </c>
      <c r="AG25" s="230">
        <f t="shared" si="3"/>
        <v>0.93318229669740904</v>
      </c>
      <c r="AH25" s="230">
        <f t="shared" si="3"/>
        <v>0.93016864156010137</v>
      </c>
    </row>
    <row r="26" spans="1:34" x14ac:dyDescent="0.25">
      <c r="A26" s="230"/>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row>
    <row r="28" spans="1:34" x14ac:dyDescent="0.25">
      <c r="A28" s="232" t="s">
        <v>496</v>
      </c>
      <c r="B28" s="227" t="s">
        <v>188</v>
      </c>
      <c r="C28" s="227" t="s">
        <v>189</v>
      </c>
      <c r="D28" s="227" t="s">
        <v>78</v>
      </c>
    </row>
    <row r="29" spans="1:34" x14ac:dyDescent="0.25">
      <c r="A29" s="229">
        <v>44470</v>
      </c>
      <c r="B29" s="228">
        <v>4</v>
      </c>
      <c r="C29" s="228">
        <v>2</v>
      </c>
      <c r="D29" s="228">
        <v>6</v>
      </c>
    </row>
    <row r="30" spans="1:34" x14ac:dyDescent="0.25">
      <c r="A30" s="229">
        <v>44501</v>
      </c>
      <c r="B30" s="228">
        <v>21</v>
      </c>
      <c r="C30" s="228">
        <v>14</v>
      </c>
      <c r="D30" s="228">
        <v>35</v>
      </c>
    </row>
    <row r="31" spans="1:34" x14ac:dyDescent="0.25">
      <c r="A31" s="229">
        <v>44531</v>
      </c>
      <c r="B31" s="228">
        <v>25</v>
      </c>
      <c r="C31" s="228">
        <v>29</v>
      </c>
      <c r="D31" s="228">
        <v>54</v>
      </c>
    </row>
    <row r="32" spans="1:34" x14ac:dyDescent="0.25">
      <c r="A32" s="229">
        <v>44562</v>
      </c>
      <c r="B32" s="228">
        <v>36</v>
      </c>
      <c r="C32" s="228">
        <v>36</v>
      </c>
      <c r="D32" s="228">
        <v>72</v>
      </c>
    </row>
    <row r="33" spans="1:5" x14ac:dyDescent="0.25">
      <c r="A33" s="229">
        <v>44593</v>
      </c>
      <c r="B33" s="228">
        <v>32</v>
      </c>
      <c r="C33" s="228">
        <v>25</v>
      </c>
      <c r="D33" s="228">
        <v>57</v>
      </c>
    </row>
    <row r="34" spans="1:5" x14ac:dyDescent="0.25">
      <c r="A34" s="235">
        <v>44621</v>
      </c>
      <c r="B34" s="236">
        <v>15</v>
      </c>
      <c r="C34" s="236">
        <v>16</v>
      </c>
      <c r="D34" s="236">
        <v>31</v>
      </c>
    </row>
    <row r="35" spans="1:5" x14ac:dyDescent="0.25">
      <c r="A35" s="17" t="s">
        <v>148</v>
      </c>
      <c r="B35" s="17">
        <f>SUM(B29:B34)</f>
        <v>133</v>
      </c>
      <c r="C35" s="17">
        <f>SUM(C29:C34)</f>
        <v>122</v>
      </c>
      <c r="D35" s="17">
        <f>SUM(D29:D34)</f>
        <v>255</v>
      </c>
    </row>
    <row r="36" spans="1:5" x14ac:dyDescent="0.25">
      <c r="A36" s="17" t="s">
        <v>499</v>
      </c>
      <c r="B36" s="234">
        <f>B35/$D$35</f>
        <v>0.52156862745098043</v>
      </c>
      <c r="C36" s="234">
        <f>C35/$D$35</f>
        <v>0.47843137254901963</v>
      </c>
      <c r="D36" s="234">
        <f>D35/$D$35</f>
        <v>1</v>
      </c>
      <c r="E36" s="230"/>
    </row>
    <row r="37" spans="1:5" x14ac:dyDescent="0.25">
      <c r="A37" s="17" t="s">
        <v>500</v>
      </c>
      <c r="B37" s="234">
        <f>SUM('Gas Baseline'!E14:E69)/SUM('Gas Baseline'!$G$14:$G$69)</f>
        <v>0.73201931096049722</v>
      </c>
      <c r="C37" s="234">
        <f>SUM('Gas Baseline'!F14:F69)/SUM('Gas Baseline'!$G$14:$G$69)</f>
        <v>0.2679806890395029</v>
      </c>
      <c r="D37" s="234">
        <f>SUM('Gas Baseline'!G14:G69)/SUM('Gas Baseline'!$G$14:$G$69)</f>
        <v>1</v>
      </c>
      <c r="E37" s="230"/>
    </row>
    <row r="38" spans="1:5" x14ac:dyDescent="0.25">
      <c r="A38" s="17" t="s">
        <v>501</v>
      </c>
      <c r="B38" s="234">
        <f>kwh!H26/kwh!$J$26</f>
        <v>0.62285469505570357</v>
      </c>
      <c r="C38" s="234">
        <f>kwh!I26/kwh!$J$26</f>
        <v>0.37714530494429654</v>
      </c>
      <c r="D38" s="234">
        <f>kwh!J26/kwh!$J$26</f>
        <v>1</v>
      </c>
      <c r="E38" s="230"/>
    </row>
    <row r="39" spans="1:5" x14ac:dyDescent="0.25">
      <c r="B39" s="230"/>
      <c r="C39" s="230"/>
      <c r="D39" s="230"/>
      <c r="E39" s="230"/>
    </row>
    <row r="40" spans="1:5" x14ac:dyDescent="0.25">
      <c r="B40" s="230"/>
      <c r="C40" s="230"/>
      <c r="D40" s="230"/>
      <c r="E40" s="230"/>
    </row>
    <row r="41" spans="1:5" x14ac:dyDescent="0.25">
      <c r="A41" t="s">
        <v>502</v>
      </c>
    </row>
    <row r="42" spans="1:5" x14ac:dyDescent="0.25">
      <c r="A42" t="s">
        <v>503</v>
      </c>
    </row>
    <row r="43" spans="1:5" x14ac:dyDescent="0.25">
      <c r="A43" t="s">
        <v>504</v>
      </c>
    </row>
    <row r="45" spans="1:5" x14ac:dyDescent="0.25">
      <c r="A45" s="237" t="s">
        <v>139</v>
      </c>
    </row>
    <row r="46" spans="1:5" x14ac:dyDescent="0.25">
      <c r="A46" t="s">
        <v>505</v>
      </c>
    </row>
    <row r="47" spans="1:5" x14ac:dyDescent="0.25">
      <c r="A47" t="s">
        <v>506</v>
      </c>
    </row>
    <row r="48" spans="1:5" x14ac:dyDescent="0.25">
      <c r="A48" t="s">
        <v>507</v>
      </c>
    </row>
    <row r="49" spans="1:1" x14ac:dyDescent="0.25">
      <c r="A49" t="s">
        <v>508</v>
      </c>
    </row>
    <row r="50" spans="1:1" x14ac:dyDescent="0.25">
      <c r="A50" t="s">
        <v>509</v>
      </c>
    </row>
    <row r="51" spans="1:1" x14ac:dyDescent="0.25">
      <c r="A51" t="s">
        <v>510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F261A-528A-4E76-99D2-B5BB51EF0E22}">
  <dimension ref="A1:Q17"/>
  <sheetViews>
    <sheetView workbookViewId="0">
      <selection activeCell="A14" sqref="A14:A15"/>
    </sheetView>
    <sheetView workbookViewId="1"/>
  </sheetViews>
  <sheetFormatPr defaultRowHeight="15" x14ac:dyDescent="0.25"/>
  <cols>
    <col min="1" max="1" width="36.42578125" bestFit="1" customWidth="1"/>
    <col min="2" max="13" width="9.5703125" bestFit="1" customWidth="1"/>
    <col min="14" max="14" width="10.5703125" bestFit="1" customWidth="1"/>
    <col min="15" max="15" width="9.5703125" bestFit="1" customWidth="1"/>
  </cols>
  <sheetData>
    <row r="1" spans="1:17" ht="45.75" customHeight="1" x14ac:dyDescent="0.35">
      <c r="A1" s="98" t="s">
        <v>72</v>
      </c>
    </row>
    <row r="3" spans="1:17" x14ac:dyDescent="0.25">
      <c r="A3" t="s">
        <v>73</v>
      </c>
      <c r="B3" s="240" t="s">
        <v>74</v>
      </c>
      <c r="C3" s="240"/>
      <c r="D3" s="240"/>
      <c r="E3" s="240"/>
      <c r="F3" s="240"/>
      <c r="G3" s="240"/>
      <c r="H3" s="240"/>
      <c r="I3" s="240"/>
      <c r="J3" s="240"/>
      <c r="K3" s="240"/>
      <c r="L3" s="240"/>
      <c r="M3" s="240"/>
      <c r="N3" s="241" t="s">
        <v>75</v>
      </c>
      <c r="O3" s="239"/>
      <c r="P3" s="239" t="s">
        <v>76</v>
      </c>
      <c r="Q3" s="239"/>
    </row>
    <row r="4" spans="1:17" x14ac:dyDescent="0.25">
      <c r="A4" s="31" t="s">
        <v>77</v>
      </c>
      <c r="B4" s="240">
        <v>118</v>
      </c>
      <c r="C4" s="240"/>
      <c r="D4" s="240"/>
      <c r="E4" s="240"/>
      <c r="F4" s="240">
        <v>120</v>
      </c>
      <c r="G4" s="240"/>
      <c r="H4" s="240"/>
      <c r="I4" s="240"/>
      <c r="J4" s="240" t="s">
        <v>78</v>
      </c>
      <c r="K4" s="240"/>
      <c r="L4" s="240"/>
      <c r="M4" s="240"/>
      <c r="N4" s="225">
        <v>118</v>
      </c>
      <c r="O4" s="225" t="s">
        <v>78</v>
      </c>
      <c r="P4" s="225" t="s">
        <v>78</v>
      </c>
      <c r="Q4" s="225" t="s">
        <v>78</v>
      </c>
    </row>
    <row r="5" spans="1:17" x14ac:dyDescent="0.25">
      <c r="A5" s="28" t="s">
        <v>79</v>
      </c>
      <c r="B5" s="133">
        <v>46</v>
      </c>
      <c r="C5" s="130" t="s">
        <v>80</v>
      </c>
      <c r="D5" s="130">
        <v>54</v>
      </c>
      <c r="E5" s="130">
        <v>60</v>
      </c>
      <c r="F5" s="130">
        <v>43</v>
      </c>
      <c r="G5" s="130">
        <v>46</v>
      </c>
      <c r="H5" s="162">
        <v>50</v>
      </c>
      <c r="I5" s="130">
        <v>54</v>
      </c>
      <c r="J5" s="130">
        <v>46</v>
      </c>
      <c r="K5" s="162" t="s">
        <v>81</v>
      </c>
      <c r="L5" s="163">
        <v>54</v>
      </c>
      <c r="M5" s="130">
        <v>60</v>
      </c>
      <c r="N5" s="130">
        <v>54</v>
      </c>
      <c r="O5" s="163">
        <v>54</v>
      </c>
      <c r="P5" s="163">
        <v>54</v>
      </c>
      <c r="Q5" s="132">
        <v>65</v>
      </c>
    </row>
    <row r="6" spans="1:17" x14ac:dyDescent="0.25">
      <c r="A6" t="s">
        <v>82</v>
      </c>
      <c r="B6" s="156">
        <v>1.8305006613191039</v>
      </c>
      <c r="C6" s="157">
        <v>1.9732324312773211</v>
      </c>
      <c r="D6" s="157">
        <v>2.0845782526530621</v>
      </c>
      <c r="E6" s="157">
        <v>2.2117332954066948</v>
      </c>
      <c r="F6" s="157">
        <v>1.0914619813974449</v>
      </c>
      <c r="G6" s="157">
        <v>1.191799380000746</v>
      </c>
      <c r="H6" s="157">
        <v>1.2949017459626182</v>
      </c>
      <c r="I6" s="157">
        <v>1.3723355673577311</v>
      </c>
      <c r="J6" s="157">
        <v>1.5896167260242069</v>
      </c>
      <c r="K6" s="157">
        <v>1.8053339480459285</v>
      </c>
      <c r="L6" s="164">
        <v>1.8159584362581307</v>
      </c>
      <c r="M6" s="157">
        <v>1.9273772085832312</v>
      </c>
      <c r="N6" s="157">
        <v>2.1371566796391592</v>
      </c>
      <c r="O6" s="164">
        <v>1.7770155013940565</v>
      </c>
      <c r="P6" s="164">
        <v>1.645120616305352</v>
      </c>
      <c r="Q6" s="158">
        <v>1.6551042147990231</v>
      </c>
    </row>
    <row r="7" spans="1:17" x14ac:dyDescent="0.25">
      <c r="A7" t="s">
        <v>83</v>
      </c>
      <c r="B7" s="156">
        <v>2.2938150465569658</v>
      </c>
      <c r="C7" s="157">
        <v>2.446401445524566</v>
      </c>
      <c r="D7" s="157">
        <v>2.5951388150780534</v>
      </c>
      <c r="E7" s="157">
        <v>2.8405067330195766</v>
      </c>
      <c r="F7" s="157">
        <v>0.99375259052944953</v>
      </c>
      <c r="G7" s="157">
        <v>1.0718460226898914</v>
      </c>
      <c r="H7" s="157">
        <v>1.1632125795980832</v>
      </c>
      <c r="I7" s="157">
        <v>1.2491419155469143</v>
      </c>
      <c r="J7" s="157">
        <v>1.7542093638767409</v>
      </c>
      <c r="K7" s="157">
        <v>1.9970264431847367</v>
      </c>
      <c r="L7" s="164">
        <v>2.0007640300622467</v>
      </c>
      <c r="M7" s="157">
        <v>2.198220063254491</v>
      </c>
      <c r="N7" s="157">
        <v>2.6608756359125452</v>
      </c>
      <c r="O7" s="164">
        <v>1.9674928650230463</v>
      </c>
      <c r="P7" s="164">
        <v>1.5945758780612529</v>
      </c>
      <c r="Q7" s="158">
        <v>1.580818893550324</v>
      </c>
    </row>
    <row r="8" spans="1:17" x14ac:dyDescent="0.25">
      <c r="A8" t="s">
        <v>84</v>
      </c>
      <c r="B8" s="159">
        <v>1.6409091618444267</v>
      </c>
      <c r="C8" s="160">
        <v>1.7796083484204195</v>
      </c>
      <c r="D8" s="160">
        <v>1.875653285747289</v>
      </c>
      <c r="E8" s="160">
        <v>1.9544347899746379</v>
      </c>
      <c r="F8" s="160">
        <v>1.1511534100526029</v>
      </c>
      <c r="G8" s="160">
        <v>1.2650798211769778</v>
      </c>
      <c r="H8" s="160">
        <v>1.3753516843858922</v>
      </c>
      <c r="I8" s="160">
        <v>1.4475955297063696</v>
      </c>
      <c r="J8" s="160">
        <v>1.5107684273843549</v>
      </c>
      <c r="K8" s="160">
        <v>1.7135034305882462</v>
      </c>
      <c r="L8" s="165">
        <v>1.7274270970639836</v>
      </c>
      <c r="M8" s="160">
        <v>1.7976296173894937</v>
      </c>
      <c r="N8" s="160">
        <v>1.922847205582557</v>
      </c>
      <c r="O8" s="165">
        <v>1.6857670941292899</v>
      </c>
      <c r="P8" s="165">
        <v>1.6693341331900773</v>
      </c>
      <c r="Q8" s="161">
        <v>1.6906906861673385</v>
      </c>
    </row>
    <row r="10" spans="1:17" x14ac:dyDescent="0.25">
      <c r="A10" t="s">
        <v>85</v>
      </c>
    </row>
    <row r="12" spans="1:17" x14ac:dyDescent="0.25">
      <c r="A12" t="s">
        <v>86</v>
      </c>
    </row>
    <row r="14" spans="1:17" x14ac:dyDescent="0.25">
      <c r="A14" s="28" t="s">
        <v>87</v>
      </c>
    </row>
    <row r="15" spans="1:17" x14ac:dyDescent="0.25">
      <c r="A15" s="28" t="s">
        <v>88</v>
      </c>
    </row>
    <row r="17" spans="1:1" x14ac:dyDescent="0.25">
      <c r="A17" t="s">
        <v>89</v>
      </c>
    </row>
  </sheetData>
  <mergeCells count="6">
    <mergeCell ref="P3:Q3"/>
    <mergeCell ref="B4:E4"/>
    <mergeCell ref="F4:I4"/>
    <mergeCell ref="J4:M4"/>
    <mergeCell ref="B3:M3"/>
    <mergeCell ref="N3:O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87DD2-A3D8-4E6B-B17F-9D7BBBCCBB0B}">
  <dimension ref="A1:AC45"/>
  <sheetViews>
    <sheetView workbookViewId="0">
      <selection activeCell="H31" sqref="H31"/>
    </sheetView>
    <sheetView topLeftCell="F1" workbookViewId="1">
      <selection activeCell="X28" sqref="X28:X45"/>
    </sheetView>
  </sheetViews>
  <sheetFormatPr defaultRowHeight="15" x14ac:dyDescent="0.25"/>
  <cols>
    <col min="1" max="1" width="20.28515625" customWidth="1"/>
    <col min="3" max="3" width="38.5703125" bestFit="1" customWidth="1"/>
    <col min="4" max="9" width="15.42578125" customWidth="1"/>
    <col min="11" max="11" width="20.28515625" customWidth="1"/>
    <col min="12" max="12" width="10.7109375" customWidth="1"/>
    <col min="13" max="13" width="38.5703125" bestFit="1" customWidth="1"/>
    <col min="14" max="19" width="15" customWidth="1"/>
    <col min="21" max="21" width="16.7109375" bestFit="1" customWidth="1"/>
    <col min="23" max="23" width="38.5703125" bestFit="1" customWidth="1"/>
    <col min="24" max="29" width="16.7109375" customWidth="1"/>
  </cols>
  <sheetData>
    <row r="1" spans="1:24" x14ac:dyDescent="0.25">
      <c r="A1" s="28" t="s">
        <v>90</v>
      </c>
      <c r="B1" s="28"/>
      <c r="C1" s="28"/>
    </row>
    <row r="2" spans="1:24" x14ac:dyDescent="0.25">
      <c r="D2" t="s">
        <v>91</v>
      </c>
    </row>
    <row r="3" spans="1:24" x14ac:dyDescent="0.25">
      <c r="D3" s="240" t="s">
        <v>92</v>
      </c>
      <c r="E3" s="240"/>
      <c r="F3" s="240"/>
      <c r="G3" s="240" t="s">
        <v>93</v>
      </c>
      <c r="H3" s="240"/>
      <c r="I3" s="240"/>
    </row>
    <row r="4" spans="1:24" x14ac:dyDescent="0.25">
      <c r="A4" s="20" t="s">
        <v>94</v>
      </c>
      <c r="B4" s="20" t="s">
        <v>95</v>
      </c>
      <c r="C4" s="54" t="s">
        <v>96</v>
      </c>
      <c r="D4" s="225" t="s">
        <v>97</v>
      </c>
      <c r="E4" s="225" t="s">
        <v>98</v>
      </c>
      <c r="F4" s="225" t="s">
        <v>99</v>
      </c>
      <c r="G4" s="225" t="s">
        <v>100</v>
      </c>
      <c r="H4" s="225" t="s">
        <v>98</v>
      </c>
      <c r="I4" s="225" t="s">
        <v>101</v>
      </c>
    </row>
    <row r="5" spans="1:24" x14ac:dyDescent="0.25">
      <c r="A5" s="35" t="s">
        <v>102</v>
      </c>
      <c r="B5" s="35">
        <v>118</v>
      </c>
      <c r="C5" s="90" t="s">
        <v>103</v>
      </c>
      <c r="D5" s="49">
        <f>'Correlation, alt computations'!E5</f>
        <v>0.97760747929873792</v>
      </c>
      <c r="E5" s="26" t="str">
        <f>'Correlation, alt computations'!D5</f>
        <v>HDD 52</v>
      </c>
      <c r="F5" s="49">
        <f>HLOOKUP(H5,'Correlation, alt computations'!F$4:AL$23,ROW()-ROW(F$4)+1)</f>
        <v>0.97577999822108819</v>
      </c>
      <c r="G5" s="25">
        <f>'Intercept, alt computations'!E25</f>
        <v>0.13946544169639807</v>
      </c>
      <c r="H5" s="26" t="str">
        <f>'Intercept, alt computations'!D25</f>
        <v>HDD 49</v>
      </c>
      <c r="I5" s="93">
        <f>HLOOKUP(E5,'Intercept, alt computations'!F$24:AL$42,ROW()-ROW(F$4)+1)</f>
        <v>0.92744282264551892</v>
      </c>
      <c r="X5" s="89"/>
    </row>
    <row r="6" spans="1:24" x14ac:dyDescent="0.25">
      <c r="A6" s="35" t="s">
        <v>102</v>
      </c>
      <c r="B6" s="35">
        <v>120</v>
      </c>
      <c r="C6" s="90" t="s">
        <v>103</v>
      </c>
      <c r="D6" s="49">
        <f>'Correlation, alt computations'!E6</f>
        <v>0.96927278733900368</v>
      </c>
      <c r="E6" s="26" t="str">
        <f>'Correlation, alt computations'!D6</f>
        <v>HDD 43</v>
      </c>
      <c r="F6" s="49">
        <f>HLOOKUP(H6,'Correlation, alt computations'!F$4:AL$23,ROW()-ROW(F$4)+1)</f>
        <v>0.9667080197643263</v>
      </c>
      <c r="G6" s="25">
        <f>'Intercept, alt computations'!E26</f>
        <v>4.5007050824756867E-2</v>
      </c>
      <c r="H6" s="26" t="str">
        <f>'Intercept, alt computations'!D26</f>
        <v>HDD 40</v>
      </c>
      <c r="I6" s="93">
        <f>HLOOKUP(E6,'Intercept, alt computations'!F$24:AL$42,ROW()-ROW(F$4)+1)</f>
        <v>0.40496887274548854</v>
      </c>
    </row>
    <row r="7" spans="1:24" x14ac:dyDescent="0.25">
      <c r="A7" s="59" t="s">
        <v>102</v>
      </c>
      <c r="B7" s="59" t="s">
        <v>78</v>
      </c>
      <c r="C7" s="91" t="s">
        <v>103</v>
      </c>
      <c r="D7" s="100">
        <f>'Correlation, alt computations'!E7</f>
        <v>0.98312178994358945</v>
      </c>
      <c r="E7" s="59" t="str">
        <f>'Correlation, alt computations'!D7</f>
        <v>HDD 49</v>
      </c>
      <c r="F7" s="100">
        <f>HLOOKUP(H7,'Correlation, alt computations'!F$4:AL$23,ROW()-ROW(F$4)+1)</f>
        <v>0.98236403735590183</v>
      </c>
      <c r="G7" s="101">
        <f>'Intercept, alt computations'!E27</f>
        <v>8.9484100040827741E-2</v>
      </c>
      <c r="H7" s="59" t="str">
        <f>'Intercept, alt computations'!D27</f>
        <v>HDD 47</v>
      </c>
      <c r="I7" s="99">
        <f>HLOOKUP(E7,'Intercept, alt computations'!F$24:AL$42,ROW()-ROW(F$4)+1)</f>
        <v>1.0541533481517149</v>
      </c>
    </row>
    <row r="8" spans="1:24" x14ac:dyDescent="0.25">
      <c r="A8" s="35" t="s">
        <v>102</v>
      </c>
      <c r="B8" s="35">
        <v>118</v>
      </c>
      <c r="C8" s="90" t="s">
        <v>104</v>
      </c>
      <c r="D8" s="49">
        <f>'Correlation, alt computations'!E8</f>
        <v>0.9913613148032171</v>
      </c>
      <c r="E8" s="26" t="str">
        <f>'Correlation, alt computations'!D8</f>
        <v>HDD 50</v>
      </c>
      <c r="F8" s="49">
        <f>HLOOKUP(H8,'Correlation, alt computations'!F$4:AL$23,ROW()-ROW(F$4)+1)</f>
        <v>0.99007908548494161</v>
      </c>
      <c r="G8" s="25">
        <f>'Intercept, alt computations'!E28</f>
        <v>0.15492593147109091</v>
      </c>
      <c r="H8" s="26" t="str">
        <f>'Intercept, alt computations'!D28</f>
        <v>HDD 48</v>
      </c>
      <c r="I8" s="93">
        <f>HLOOKUP(E8,'Intercept, alt computations'!F$24:AL$42,ROW()-ROW(F$4)+1)</f>
        <v>0.46723798507035674</v>
      </c>
    </row>
    <row r="9" spans="1:24" x14ac:dyDescent="0.25">
      <c r="A9" s="35" t="s">
        <v>102</v>
      </c>
      <c r="B9" s="35">
        <v>118</v>
      </c>
      <c r="C9" s="90" t="s">
        <v>105</v>
      </c>
      <c r="D9" s="49">
        <f>'Correlation, alt computations'!E9</f>
        <v>0.97021144665326287</v>
      </c>
      <c r="E9" s="26" t="str">
        <f>'Correlation, alt computations'!D9</f>
        <v>HDD 53</v>
      </c>
      <c r="F9" s="49">
        <f>HLOOKUP(H9,'Correlation, alt computations'!F$4:AL$23,ROW()-ROW(F$4)+1)</f>
        <v>0.96904386494541783</v>
      </c>
      <c r="G9" s="25">
        <f>'Intercept, alt computations'!E29</f>
        <v>0.12587598395425559</v>
      </c>
      <c r="H9" s="26" t="str">
        <f>'Intercept, alt computations'!D29</f>
        <v>HDD 50</v>
      </c>
      <c r="I9" s="93">
        <f>HLOOKUP(E9,'Intercept, alt computations'!F$24:AL$42,ROW()-ROW(F$4)+1)</f>
        <v>1.2647328198690069</v>
      </c>
    </row>
    <row r="10" spans="1:24" x14ac:dyDescent="0.25">
      <c r="A10" s="35" t="s">
        <v>102</v>
      </c>
      <c r="B10" s="35">
        <v>120</v>
      </c>
      <c r="C10" s="90" t="s">
        <v>104</v>
      </c>
      <c r="D10" s="49">
        <f>'Correlation, alt computations'!E10</f>
        <v>0.94650157571209226</v>
      </c>
      <c r="E10" s="26" t="str">
        <f>'Correlation, alt computations'!D10</f>
        <v>HDD 43</v>
      </c>
      <c r="F10" s="49">
        <f>HLOOKUP(H10,'Correlation, alt computations'!F$4:AL$23,ROW()-ROW(F$4)+1)</f>
        <v>0.94357227741089222</v>
      </c>
      <c r="G10" s="25">
        <f>'Intercept, alt computations'!E30</f>
        <v>2.1702478353127219E-2</v>
      </c>
      <c r="H10" s="26" t="str">
        <f>'Intercept, alt computations'!D30</f>
        <v>HDD 40</v>
      </c>
      <c r="I10" s="93">
        <f>HLOOKUP(E10,'Intercept, alt computations'!F$24:AL$42,ROW()-ROW(F$4)+1)</f>
        <v>0.27417452125647168</v>
      </c>
    </row>
    <row r="11" spans="1:24" x14ac:dyDescent="0.25">
      <c r="A11" s="35" t="s">
        <v>102</v>
      </c>
      <c r="B11" s="35">
        <v>120</v>
      </c>
      <c r="C11" s="90" t="s">
        <v>105</v>
      </c>
      <c r="D11" s="49">
        <f>'Correlation, alt computations'!E11</f>
        <v>0.97973919128174081</v>
      </c>
      <c r="E11" s="26" t="str">
        <f>'Correlation, alt computations'!D11</f>
        <v>HDD 43</v>
      </c>
      <c r="F11" s="49">
        <f>HLOOKUP(H11,'Correlation, alt computations'!F$4:AL$23,ROW()-ROW(F$4)+1)</f>
        <v>0.97774246154206401</v>
      </c>
      <c r="G11" s="25">
        <f>'Intercept, alt computations'!E31</f>
        <v>3.568113355189162E-2</v>
      </c>
      <c r="H11" s="26" t="str">
        <f>'Intercept, alt computations'!D31</f>
        <v>HDD 41</v>
      </c>
      <c r="I11" s="93">
        <f>HLOOKUP(E11,'Intercept, alt computations'!F$24:AL$42,ROW()-ROW(F$4)+1)</f>
        <v>0.39928386685528849</v>
      </c>
    </row>
    <row r="12" spans="1:24" x14ac:dyDescent="0.25">
      <c r="A12" s="35" t="s">
        <v>102</v>
      </c>
      <c r="B12" s="35" t="s">
        <v>78</v>
      </c>
      <c r="C12" s="90" t="s">
        <v>104</v>
      </c>
      <c r="D12" s="49">
        <f>'Correlation, alt computations'!E12</f>
        <v>0.98991871124226249</v>
      </c>
      <c r="E12" s="26" t="str">
        <f>'Correlation, alt computations'!D12</f>
        <v>HDD 48</v>
      </c>
      <c r="F12" s="49">
        <f>HLOOKUP(H12,'Correlation, alt computations'!F$4:AL$23,ROW()-ROW(F$4)+1)</f>
        <v>0.98957049676146369</v>
      </c>
      <c r="G12" s="25">
        <f>'Intercept, alt computations'!E32</f>
        <v>0.19112507893423825</v>
      </c>
      <c r="H12" s="26" t="str">
        <f>'Intercept, alt computations'!D32</f>
        <v>HDD 47</v>
      </c>
      <c r="I12" s="93">
        <f>HLOOKUP(E12,'Intercept, alt computations'!F$24:AL$42,ROW()-ROW(F$4)+1)</f>
        <v>0.59225182739641014</v>
      </c>
    </row>
    <row r="13" spans="1:24" x14ac:dyDescent="0.25">
      <c r="A13" s="35" t="s">
        <v>102</v>
      </c>
      <c r="B13" s="35" t="s">
        <v>78</v>
      </c>
      <c r="C13" s="90" t="s">
        <v>105</v>
      </c>
      <c r="D13" s="49">
        <f>'Correlation, alt computations'!E13</f>
        <v>0.97924493979982663</v>
      </c>
      <c r="E13" s="26" t="str">
        <f>'Correlation, alt computations'!D13</f>
        <v>HDD 49</v>
      </c>
      <c r="F13" s="49">
        <f>HLOOKUP(H13,'Correlation, alt computations'!F$4:AL$23,ROW()-ROW(F$4)+1)</f>
        <v>0.9781997704341634</v>
      </c>
      <c r="G13" s="25">
        <f>'Intercept, alt computations'!E33</f>
        <v>2.1362336378704327E-2</v>
      </c>
      <c r="H13" s="26" t="str">
        <f>'Intercept, alt computations'!D33</f>
        <v>HDD 47</v>
      </c>
      <c r="I13" s="93">
        <f>HLOOKUP(E13,'Intercept, alt computations'!F$24:AL$42,ROW()-ROW(F$4)+1)</f>
        <v>1.0865632210878786</v>
      </c>
    </row>
    <row r="14" spans="1:24" x14ac:dyDescent="0.25">
      <c r="A14" s="57" t="s">
        <v>102</v>
      </c>
      <c r="B14" s="57">
        <v>118</v>
      </c>
      <c r="C14" s="92" t="s">
        <v>106</v>
      </c>
      <c r="D14" s="49">
        <f>'Correlation, alt computations'!E14</f>
        <v>0.88764946304574266</v>
      </c>
      <c r="E14" s="26" t="str">
        <f>'Correlation, alt computations'!D14</f>
        <v>HDD 51</v>
      </c>
      <c r="F14" s="49">
        <f>HLOOKUP(H14,'Correlation, alt computations'!F$4:AL$23,ROW()-ROW(F$4)+1)</f>
        <v>0.88601223383333161</v>
      </c>
      <c r="G14" s="25">
        <f>'Intercept, alt computations'!E34</f>
        <v>0.1015620745704382</v>
      </c>
      <c r="H14" s="26" t="str">
        <f>'Intercept, alt computations'!D34</f>
        <v>HDD 53</v>
      </c>
      <c r="I14" s="93">
        <f>HLOOKUP(E14,'Intercept, alt computations'!F$24:AL$42,ROW()-ROW(F$4)+1)</f>
        <v>0.60758271251473772</v>
      </c>
    </row>
    <row r="15" spans="1:24" x14ac:dyDescent="0.25">
      <c r="A15" s="57" t="s">
        <v>102</v>
      </c>
      <c r="B15" s="57">
        <v>120</v>
      </c>
      <c r="C15" s="92" t="s">
        <v>106</v>
      </c>
      <c r="D15" s="49">
        <f>'Correlation, alt computations'!E15</f>
        <v>0.83931399968042775</v>
      </c>
      <c r="E15" s="26" t="str">
        <f>'Correlation, alt computations'!D15</f>
        <v>HDD 52</v>
      </c>
      <c r="F15" s="49">
        <f>HLOOKUP(H15,'Correlation, alt computations'!F$4:AL$23,ROW()-ROW(F$4)+1)</f>
        <v>0.83810570737170587</v>
      </c>
      <c r="G15" s="25">
        <f>'Intercept, alt computations'!E35</f>
        <v>3.3915431304555987E-2</v>
      </c>
      <c r="H15" s="26" t="str">
        <f>'Intercept, alt computations'!D35</f>
        <v>HDD 55</v>
      </c>
      <c r="I15" s="93">
        <f>HLOOKUP(E15,'Intercept, alt computations'!F$24:AL$42,ROW()-ROW(F$4)+1)</f>
        <v>0.65757950376079766</v>
      </c>
    </row>
    <row r="16" spans="1:24" x14ac:dyDescent="0.25">
      <c r="A16" s="59" t="s">
        <v>102</v>
      </c>
      <c r="B16" s="59" t="s">
        <v>78</v>
      </c>
      <c r="C16" s="91" t="s">
        <v>106</v>
      </c>
      <c r="D16" s="100">
        <f>'Correlation, alt computations'!E16</f>
        <v>0.91560312848680503</v>
      </c>
      <c r="E16" s="59" t="str">
        <f>'Correlation, alt computations'!D16</f>
        <v>HDD 51</v>
      </c>
      <c r="F16" s="100">
        <f>HLOOKUP(H16,'Correlation, alt computations'!F$4:AL$23,ROW()-ROW(F$4)+1)</f>
        <v>0.91369905912875682</v>
      </c>
      <c r="G16" s="101">
        <f>'Intercept, alt computations'!E36</f>
        <v>0.21991338308824737</v>
      </c>
      <c r="H16" s="59" t="str">
        <f>'Intercept, alt computations'!D36</f>
        <v>HDD 54</v>
      </c>
      <c r="I16" s="99">
        <f>HLOOKUP(E16,'Intercept, alt computations'!F$24:AL$42,ROW()-ROW(F$4)+1)</f>
        <v>1.4694893065443821</v>
      </c>
    </row>
    <row r="17" spans="1:29" x14ac:dyDescent="0.25">
      <c r="A17" s="57" t="s">
        <v>102</v>
      </c>
      <c r="B17" s="57">
        <v>118</v>
      </c>
      <c r="C17" s="92" t="s">
        <v>107</v>
      </c>
      <c r="D17" s="49">
        <f>'Correlation, alt computations'!E17</f>
        <v>0.93924378621960358</v>
      </c>
      <c r="E17" s="26" t="str">
        <f>'Correlation, alt computations'!D17</f>
        <v>HDD 44</v>
      </c>
      <c r="F17" s="49">
        <f>HLOOKUP(H17,'Correlation, alt computations'!F$4:AL$23,ROW()-ROW(F$4)+1)</f>
        <v>0.92877634468417503</v>
      </c>
      <c r="G17" s="25">
        <f>'Intercept, alt computations'!E37</f>
        <v>2.8718310564427085E-2</v>
      </c>
      <c r="H17" s="26" t="str">
        <f>'Intercept, alt computations'!D37</f>
        <v>HDD 49</v>
      </c>
      <c r="I17" s="93">
        <f>HLOOKUP(E17,'Intercept, alt computations'!F$24:AL$42,ROW()-ROW(F$4)+1)</f>
        <v>1.0219575720471479</v>
      </c>
    </row>
    <row r="18" spans="1:29" x14ac:dyDescent="0.25">
      <c r="A18" s="57" t="s">
        <v>102</v>
      </c>
      <c r="B18" s="57">
        <v>118</v>
      </c>
      <c r="C18" s="92" t="s">
        <v>108</v>
      </c>
      <c r="D18" s="49">
        <f>'Correlation, alt computations'!E18</f>
        <v>0.83915498455236015</v>
      </c>
      <c r="E18" s="26" t="str">
        <f>'Correlation, alt computations'!D18</f>
        <v>HDD 48</v>
      </c>
      <c r="F18" s="49">
        <f>HLOOKUP(H18,'Correlation, alt computations'!F$4:AL$23,ROW()-ROW(F$4)+1)</f>
        <v>0.82788562430171297</v>
      </c>
      <c r="G18" s="25">
        <f>'Intercept, alt computations'!E38</f>
        <v>0.10139739837574169</v>
      </c>
      <c r="H18" s="26" t="str">
        <f>'Intercept, alt computations'!D38</f>
        <v>HDD 57</v>
      </c>
      <c r="I18" s="93">
        <f>HLOOKUP(E18,'Intercept, alt computations'!F$24:AL$42,ROW()-ROW(F$4)+1)</f>
        <v>5.0590780617226301</v>
      </c>
    </row>
    <row r="19" spans="1:29" x14ac:dyDescent="0.25">
      <c r="A19" s="57" t="s">
        <v>102</v>
      </c>
      <c r="B19" s="57">
        <v>120</v>
      </c>
      <c r="C19" s="92" t="s">
        <v>107</v>
      </c>
      <c r="D19" s="49">
        <f>'Correlation, alt computations'!E19</f>
        <v>0.85922851407867762</v>
      </c>
      <c r="E19" s="26" t="str">
        <f>'Correlation, alt computations'!D19</f>
        <v>HDD 56</v>
      </c>
      <c r="F19" s="49">
        <f>HLOOKUP(H19,'Correlation, alt computations'!F$4:AL$23,ROW()-ROW(F$4)+1)</f>
        <v>0.85886133361763306</v>
      </c>
      <c r="G19" s="25">
        <f>'Intercept, alt computations'!E39</f>
        <v>3.3911671612693262E-2</v>
      </c>
      <c r="H19" s="26" t="str">
        <f>'Intercept, alt computations'!D39</f>
        <v>HDD 57</v>
      </c>
      <c r="I19" s="93">
        <f>HLOOKUP(E19,'Intercept, alt computations'!F$24:AL$42,ROW()-ROW(F$4)+1)</f>
        <v>0.20189852359300797</v>
      </c>
    </row>
    <row r="20" spans="1:29" x14ac:dyDescent="0.25">
      <c r="A20" s="57" t="s">
        <v>102</v>
      </c>
      <c r="B20" s="57">
        <v>120</v>
      </c>
      <c r="C20" s="92" t="s">
        <v>108</v>
      </c>
      <c r="D20" s="49">
        <f>'Correlation, alt computations'!E20</f>
        <v>0.78764760115042032</v>
      </c>
      <c r="E20" s="26" t="str">
        <f>'Correlation, alt computations'!D20</f>
        <v>HDD 49</v>
      </c>
      <c r="F20" s="49">
        <f>HLOOKUP(H20,'Correlation, alt computations'!F$4:AL$23,ROW()-ROW(F$4)+1)</f>
        <v>0.78601053471610594</v>
      </c>
      <c r="G20" s="25">
        <f>'Intercept, alt computations'!E40</f>
        <v>7.4671996926794826E-2</v>
      </c>
      <c r="H20" s="26" t="str">
        <f>'Intercept, alt computations'!D40</f>
        <v>HDD 53</v>
      </c>
      <c r="I20" s="93">
        <f>HLOOKUP(E20,'Intercept, alt computations'!F$24:AL$42,ROW()-ROW(F$4)+1)</f>
        <v>1.3661200690858193</v>
      </c>
    </row>
    <row r="21" spans="1:29" x14ac:dyDescent="0.25">
      <c r="A21" s="57" t="s">
        <v>102</v>
      </c>
      <c r="B21" s="57" t="s">
        <v>78</v>
      </c>
      <c r="C21" s="92" t="s">
        <v>107</v>
      </c>
      <c r="D21" s="49">
        <f>'Correlation, alt computations'!E21</f>
        <v>0.94627612309927978</v>
      </c>
      <c r="E21" s="26" t="str">
        <f>'Correlation, alt computations'!D21</f>
        <v>HDD 49</v>
      </c>
      <c r="F21" s="49">
        <f>HLOOKUP(H21,'Correlation, alt computations'!F$4:AL$23,ROW()-ROW(F$4)+1)</f>
        <v>0.94079913781138558</v>
      </c>
      <c r="G21" s="25">
        <f>'Intercept, alt computations'!E41</f>
        <v>5.442944037310582E-2</v>
      </c>
      <c r="H21" s="26" t="str">
        <f>'Intercept, alt computations'!D41</f>
        <v>HDD 53</v>
      </c>
      <c r="I21" s="93">
        <f>HLOOKUP(E21,'Intercept, alt computations'!F$24:AL$42,ROW()-ROW(F$4)+1)</f>
        <v>1.279433689617294</v>
      </c>
    </row>
    <row r="22" spans="1:29" x14ac:dyDescent="0.25">
      <c r="A22" s="57" t="s">
        <v>102</v>
      </c>
      <c r="B22" s="57" t="s">
        <v>78</v>
      </c>
      <c r="C22" s="92" t="s">
        <v>108</v>
      </c>
      <c r="D22" s="49">
        <f>'Correlation, alt computations'!E22</f>
        <v>0.8694268385519518</v>
      </c>
      <c r="E22" s="26" t="str">
        <f>'Correlation, alt computations'!D22</f>
        <v>HDD 49</v>
      </c>
      <c r="F22" s="49">
        <f>HLOOKUP(H22,'Correlation, alt computations'!F$4:AL$23,ROW()-ROW(F$4)+1)</f>
        <v>0.86296867764460061</v>
      </c>
      <c r="G22" s="25">
        <f>'Intercept, alt computations'!E42</f>
        <v>0.28399339361114428</v>
      </c>
      <c r="H22" s="26" t="str">
        <f>'Intercept, alt computations'!D42</f>
        <v>HDD 55</v>
      </c>
      <c r="I22" s="93">
        <f>HLOOKUP(E22,'Intercept, alt computations'!F$24:AL$42,ROW()-ROW(F$4)+1)</f>
        <v>5.8734788366948258</v>
      </c>
    </row>
    <row r="25" spans="1:29" ht="23.25" x14ac:dyDescent="0.35">
      <c r="A25" s="98"/>
    </row>
    <row r="26" spans="1:29" x14ac:dyDescent="0.25">
      <c r="A26" s="94" t="s">
        <v>109</v>
      </c>
      <c r="D26" s="240" t="s">
        <v>92</v>
      </c>
      <c r="E26" s="240"/>
      <c r="F26" s="240"/>
      <c r="G26" s="240" t="s">
        <v>93</v>
      </c>
      <c r="H26" s="240"/>
      <c r="I26" s="240"/>
      <c r="K26" s="94" t="s">
        <v>110</v>
      </c>
      <c r="N26" s="240" t="s">
        <v>92</v>
      </c>
      <c r="O26" s="240"/>
      <c r="P26" s="240"/>
      <c r="Q26" s="240" t="s">
        <v>93</v>
      </c>
      <c r="R26" s="240"/>
      <c r="S26" s="240"/>
      <c r="U26" s="94" t="s">
        <v>111</v>
      </c>
      <c r="X26" s="240" t="s">
        <v>92</v>
      </c>
      <c r="Y26" s="240"/>
      <c r="Z26" s="240"/>
      <c r="AA26" s="240" t="s">
        <v>93</v>
      </c>
      <c r="AB26" s="240"/>
      <c r="AC26" s="240"/>
    </row>
    <row r="27" spans="1:29" x14ac:dyDescent="0.25">
      <c r="A27" s="20" t="s">
        <v>94</v>
      </c>
      <c r="B27" s="20" t="s">
        <v>95</v>
      </c>
      <c r="C27" s="54" t="s">
        <v>96</v>
      </c>
      <c r="D27" s="225" t="s">
        <v>97</v>
      </c>
      <c r="E27" s="225" t="s">
        <v>98</v>
      </c>
      <c r="F27" s="225" t="s">
        <v>99</v>
      </c>
      <c r="G27" s="225" t="s">
        <v>100</v>
      </c>
      <c r="H27" s="225" t="s">
        <v>98</v>
      </c>
      <c r="I27" s="225" t="s">
        <v>101</v>
      </c>
      <c r="K27" s="20" t="s">
        <v>94</v>
      </c>
      <c r="L27" s="20" t="s">
        <v>95</v>
      </c>
      <c r="M27" s="54" t="s">
        <v>96</v>
      </c>
      <c r="N27" s="225" t="s">
        <v>97</v>
      </c>
      <c r="O27" s="225" t="s">
        <v>98</v>
      </c>
      <c r="P27" s="225" t="s">
        <v>99</v>
      </c>
      <c r="Q27" s="225" t="s">
        <v>100</v>
      </c>
      <c r="R27" s="225" t="s">
        <v>98</v>
      </c>
      <c r="S27" s="225" t="s">
        <v>101</v>
      </c>
      <c r="U27" s="20" t="s">
        <v>94</v>
      </c>
      <c r="V27" s="20" t="s">
        <v>95</v>
      </c>
      <c r="W27" s="54" t="s">
        <v>96</v>
      </c>
      <c r="X27" s="225" t="s">
        <v>97</v>
      </c>
      <c r="Y27" s="225" t="s">
        <v>98</v>
      </c>
      <c r="Z27" s="225" t="s">
        <v>99</v>
      </c>
      <c r="AA27" s="225" t="s">
        <v>100</v>
      </c>
      <c r="AB27" s="225" t="s">
        <v>98</v>
      </c>
      <c r="AC27" s="225" t="s">
        <v>101</v>
      </c>
    </row>
    <row r="28" spans="1:29" x14ac:dyDescent="0.25">
      <c r="A28" s="35" t="s">
        <v>102</v>
      </c>
      <c r="B28" s="35">
        <v>118</v>
      </c>
      <c r="C28" s="90" t="s">
        <v>103</v>
      </c>
      <c r="D28" s="49">
        <v>0.97982368185712454</v>
      </c>
      <c r="E28" s="26" t="s">
        <v>35</v>
      </c>
      <c r="F28" s="49">
        <v>0.97967927027566404</v>
      </c>
      <c r="G28" s="25">
        <v>2.1723307141201076E-2</v>
      </c>
      <c r="H28" s="26" t="s">
        <v>36</v>
      </c>
      <c r="I28" s="93">
        <v>0.39816834642804722</v>
      </c>
      <c r="K28" s="35" t="s">
        <v>102</v>
      </c>
      <c r="L28" s="35">
        <v>118</v>
      </c>
      <c r="M28" s="90" t="s">
        <v>103</v>
      </c>
      <c r="N28" s="49">
        <v>0.97832964622231855</v>
      </c>
      <c r="O28" s="26" t="s">
        <v>34</v>
      </c>
      <c r="P28" s="49">
        <v>0.97709591657126782</v>
      </c>
      <c r="Q28" s="25">
        <v>8.5575773218494078E-2</v>
      </c>
      <c r="R28" s="26" t="s">
        <v>31</v>
      </c>
      <c r="S28" s="93">
        <v>1.0698132263218163</v>
      </c>
      <c r="U28" s="35" t="s">
        <v>102</v>
      </c>
      <c r="V28" s="35">
        <v>118</v>
      </c>
      <c r="W28" s="90" t="s">
        <v>103</v>
      </c>
      <c r="X28" s="49">
        <v>0.97631492542559173</v>
      </c>
      <c r="Y28" s="26" t="s">
        <v>32</v>
      </c>
      <c r="Z28" s="49">
        <v>0.97402850556240039</v>
      </c>
      <c r="AA28" s="25">
        <v>9.1558053056246536E-2</v>
      </c>
      <c r="AB28" s="26" t="s">
        <v>29</v>
      </c>
      <c r="AC28" s="93">
        <v>0.99409828150334256</v>
      </c>
    </row>
    <row r="29" spans="1:29" x14ac:dyDescent="0.25">
      <c r="A29" s="35" t="s">
        <v>102</v>
      </c>
      <c r="B29" s="35">
        <v>120</v>
      </c>
      <c r="C29" s="90" t="s">
        <v>103</v>
      </c>
      <c r="D29" s="49">
        <v>0.96927278733900357</v>
      </c>
      <c r="E29" s="26" t="s">
        <v>24</v>
      </c>
      <c r="F29" s="49">
        <v>0.96670801976432619</v>
      </c>
      <c r="G29" s="25">
        <v>4.737584297342945E-2</v>
      </c>
      <c r="H29" s="26" t="s">
        <v>21</v>
      </c>
      <c r="I29" s="93">
        <v>0.42628302394262008</v>
      </c>
      <c r="K29" s="35" t="s">
        <v>102</v>
      </c>
      <c r="L29" s="35">
        <v>120</v>
      </c>
      <c r="M29" s="90" t="s">
        <v>103</v>
      </c>
      <c r="N29" s="49">
        <v>0.96927278733900357</v>
      </c>
      <c r="O29" s="26" t="s">
        <v>24</v>
      </c>
      <c r="P29" s="49">
        <v>0.96670801976432619</v>
      </c>
      <c r="Q29" s="25">
        <v>4.737584297342945E-2</v>
      </c>
      <c r="R29" s="26" t="s">
        <v>21</v>
      </c>
      <c r="S29" s="93">
        <v>0.42628302394262008</v>
      </c>
      <c r="U29" s="35" t="s">
        <v>102</v>
      </c>
      <c r="V29" s="35">
        <v>120</v>
      </c>
      <c r="W29" s="90" t="s">
        <v>103</v>
      </c>
      <c r="X29" s="49">
        <v>0.96927278733900357</v>
      </c>
      <c r="Y29" s="26" t="s">
        <v>24</v>
      </c>
      <c r="Z29" s="49">
        <v>0.96670801976432619</v>
      </c>
      <c r="AA29" s="25">
        <v>4.737584297342945E-2</v>
      </c>
      <c r="AB29" s="26" t="s">
        <v>21</v>
      </c>
      <c r="AC29" s="93">
        <v>0.42628302394262008</v>
      </c>
    </row>
    <row r="30" spans="1:29" x14ac:dyDescent="0.25">
      <c r="A30" s="59" t="s">
        <v>102</v>
      </c>
      <c r="B30" s="59" t="s">
        <v>78</v>
      </c>
      <c r="C30" s="91" t="s">
        <v>103</v>
      </c>
      <c r="D30" s="49">
        <v>0.98439345758823071</v>
      </c>
      <c r="E30" s="26" t="s">
        <v>31</v>
      </c>
      <c r="F30" s="49">
        <v>0.98424019016027009</v>
      </c>
      <c r="G30" s="25">
        <v>9.7264775226385325E-2</v>
      </c>
      <c r="H30" s="26" t="s">
        <v>32</v>
      </c>
      <c r="I30" s="93">
        <v>0.63558652992125886</v>
      </c>
      <c r="K30" s="59" t="s">
        <v>102</v>
      </c>
      <c r="L30" s="59" t="s">
        <v>78</v>
      </c>
      <c r="M30" s="91" t="s">
        <v>103</v>
      </c>
      <c r="N30" s="49">
        <v>0.98359010957042259</v>
      </c>
      <c r="O30" s="26" t="s">
        <v>30</v>
      </c>
      <c r="P30" s="49">
        <v>0.98251526466033345</v>
      </c>
      <c r="Q30" s="25">
        <v>0.24388470428587894</v>
      </c>
      <c r="R30" s="26" t="s">
        <v>28</v>
      </c>
      <c r="S30" s="93">
        <v>0.78885772176799307</v>
      </c>
      <c r="U30" s="59" t="s">
        <v>102</v>
      </c>
      <c r="V30" s="59" t="s">
        <v>78</v>
      </c>
      <c r="W30" s="91" t="s">
        <v>103</v>
      </c>
      <c r="X30" s="49">
        <v>0.98232081533688254</v>
      </c>
      <c r="Y30" s="26" t="s">
        <v>29</v>
      </c>
      <c r="Z30" s="49">
        <v>0.9810008635785552</v>
      </c>
      <c r="AA30" s="25">
        <v>3.5709179806428182E-2</v>
      </c>
      <c r="AB30" s="26" t="s">
        <v>27</v>
      </c>
      <c r="AC30" s="93">
        <v>1.031757231698478</v>
      </c>
    </row>
    <row r="31" spans="1:29" x14ac:dyDescent="0.25">
      <c r="A31" s="35" t="s">
        <v>102</v>
      </c>
      <c r="B31" s="35">
        <v>118</v>
      </c>
      <c r="C31" s="90" t="s">
        <v>104</v>
      </c>
      <c r="D31" s="49">
        <v>0.99265092258963628</v>
      </c>
      <c r="E31" s="26" t="s">
        <v>34</v>
      </c>
      <c r="F31" s="49">
        <v>0.99235254915001303</v>
      </c>
      <c r="G31" s="25">
        <v>0.11177505806912791</v>
      </c>
      <c r="H31" s="26" t="s">
        <v>35</v>
      </c>
      <c r="I31" s="93">
        <v>0.48613864659788675</v>
      </c>
      <c r="K31" s="35" t="s">
        <v>102</v>
      </c>
      <c r="L31" s="35">
        <v>118</v>
      </c>
      <c r="M31" s="90" t="s">
        <v>104</v>
      </c>
      <c r="N31" s="49">
        <v>0.99174811546153774</v>
      </c>
      <c r="O31" s="26" t="s">
        <v>32</v>
      </c>
      <c r="P31" s="49">
        <v>0.99084935246449424</v>
      </c>
      <c r="Q31" s="25">
        <v>0.11373278146640331</v>
      </c>
      <c r="R31" s="26" t="s">
        <v>30</v>
      </c>
      <c r="S31" s="93">
        <v>0.56671003101728701</v>
      </c>
      <c r="U31" s="35" t="s">
        <v>102</v>
      </c>
      <c r="V31" s="35">
        <v>118</v>
      </c>
      <c r="W31" s="90" t="s">
        <v>104</v>
      </c>
      <c r="X31" s="49">
        <v>0.99072218886098751</v>
      </c>
      <c r="Y31" s="26" t="s">
        <v>31</v>
      </c>
      <c r="Z31" s="49">
        <v>0.98915414989973083</v>
      </c>
      <c r="AA31" s="25">
        <v>0.10427786608189571</v>
      </c>
      <c r="AB31" s="26" t="s">
        <v>28</v>
      </c>
      <c r="AC31" s="93">
        <v>0.83772972730382733</v>
      </c>
    </row>
    <row r="32" spans="1:29" x14ac:dyDescent="0.25">
      <c r="A32" s="35" t="s">
        <v>102</v>
      </c>
      <c r="B32" s="35">
        <v>118</v>
      </c>
      <c r="C32" s="90" t="s">
        <v>105</v>
      </c>
      <c r="D32" s="49">
        <v>0.97259974850269826</v>
      </c>
      <c r="E32" s="26" t="s">
        <v>36</v>
      </c>
      <c r="F32" s="49">
        <v>0.97259974850269826</v>
      </c>
      <c r="G32" s="25">
        <v>9.5988987846027385E-2</v>
      </c>
      <c r="H32" s="26" t="s">
        <v>36</v>
      </c>
      <c r="I32" s="93">
        <v>9.5988987846027385E-2</v>
      </c>
      <c r="K32" s="35" t="s">
        <v>102</v>
      </c>
      <c r="L32" s="35">
        <v>118</v>
      </c>
      <c r="M32" s="90" t="s">
        <v>105</v>
      </c>
      <c r="N32" s="49">
        <v>0.9711468972691657</v>
      </c>
      <c r="O32" s="26" t="s">
        <v>34</v>
      </c>
      <c r="P32" s="49">
        <v>0.97035931296247446</v>
      </c>
      <c r="Q32" s="25">
        <v>0.19766678343362187</v>
      </c>
      <c r="R32" s="26" t="s">
        <v>32</v>
      </c>
      <c r="S32" s="93">
        <v>1.0148407409551368</v>
      </c>
      <c r="U32" s="35" t="s">
        <v>102</v>
      </c>
      <c r="V32" s="35">
        <v>118</v>
      </c>
      <c r="W32" s="90" t="s">
        <v>105</v>
      </c>
      <c r="X32" s="49">
        <v>0.96872675691065713</v>
      </c>
      <c r="Y32" s="26" t="s">
        <v>33</v>
      </c>
      <c r="Z32" s="49">
        <v>0.96717216801783323</v>
      </c>
      <c r="AA32" s="25">
        <v>0.19193909338111226</v>
      </c>
      <c r="AB32" s="26" t="s">
        <v>30</v>
      </c>
      <c r="AC32" s="93">
        <v>1.3538826030697351</v>
      </c>
    </row>
    <row r="33" spans="1:29" x14ac:dyDescent="0.25">
      <c r="A33" s="35" t="s">
        <v>102</v>
      </c>
      <c r="B33" s="35">
        <v>120</v>
      </c>
      <c r="C33" s="90" t="s">
        <v>104</v>
      </c>
      <c r="D33" s="49">
        <v>0.94650157571209226</v>
      </c>
      <c r="E33" s="26" t="s">
        <v>24</v>
      </c>
      <c r="F33" s="49">
        <v>0.94357227741089245</v>
      </c>
      <c r="G33" s="25">
        <v>2.2844714055923809E-2</v>
      </c>
      <c r="H33" s="26" t="s">
        <v>21</v>
      </c>
      <c r="I33" s="93">
        <v>0.28860475921733908</v>
      </c>
      <c r="K33" s="35" t="s">
        <v>102</v>
      </c>
      <c r="L33" s="35">
        <v>120</v>
      </c>
      <c r="M33" s="90" t="s">
        <v>104</v>
      </c>
      <c r="N33" s="49">
        <v>0.94650157571209226</v>
      </c>
      <c r="O33" s="26" t="s">
        <v>24</v>
      </c>
      <c r="P33" s="49">
        <v>0.94357227741089245</v>
      </c>
      <c r="Q33" s="25">
        <v>2.2844714055923809E-2</v>
      </c>
      <c r="R33" s="26" t="s">
        <v>21</v>
      </c>
      <c r="S33" s="93">
        <v>0.28860475921733908</v>
      </c>
      <c r="U33" s="35" t="s">
        <v>102</v>
      </c>
      <c r="V33" s="35">
        <v>120</v>
      </c>
      <c r="W33" s="90" t="s">
        <v>104</v>
      </c>
      <c r="X33" s="49">
        <v>0.94650157571209226</v>
      </c>
      <c r="Y33" s="26" t="s">
        <v>24</v>
      </c>
      <c r="Z33" s="49">
        <v>0.94357227741089245</v>
      </c>
      <c r="AA33" s="25">
        <v>2.2844714055923809E-2</v>
      </c>
      <c r="AB33" s="26" t="s">
        <v>21</v>
      </c>
      <c r="AC33" s="93">
        <v>0.28860475921733908</v>
      </c>
    </row>
    <row r="34" spans="1:29" x14ac:dyDescent="0.25">
      <c r="A34" s="35" t="s">
        <v>102</v>
      </c>
      <c r="B34" s="35">
        <v>120</v>
      </c>
      <c r="C34" s="90" t="s">
        <v>105</v>
      </c>
      <c r="D34" s="49">
        <v>0.97973919128174081</v>
      </c>
      <c r="E34" s="26" t="s">
        <v>24</v>
      </c>
      <c r="F34" s="49">
        <v>0.9777424615420639</v>
      </c>
      <c r="G34" s="25">
        <v>3.7559087949359693E-2</v>
      </c>
      <c r="H34" s="26" t="s">
        <v>22</v>
      </c>
      <c r="I34" s="93">
        <v>0.42029880721609381</v>
      </c>
      <c r="K34" s="35" t="s">
        <v>102</v>
      </c>
      <c r="L34" s="35">
        <v>120</v>
      </c>
      <c r="M34" s="90" t="s">
        <v>105</v>
      </c>
      <c r="N34" s="49">
        <v>0.97973919128174081</v>
      </c>
      <c r="O34" s="26" t="s">
        <v>24</v>
      </c>
      <c r="P34" s="49">
        <v>0.9777424615420639</v>
      </c>
      <c r="Q34" s="25">
        <v>3.7559087949359693E-2</v>
      </c>
      <c r="R34" s="26" t="s">
        <v>22</v>
      </c>
      <c r="S34" s="93">
        <v>0.42029880721609381</v>
      </c>
      <c r="U34" s="35" t="s">
        <v>102</v>
      </c>
      <c r="V34" s="35">
        <v>120</v>
      </c>
      <c r="W34" s="90" t="s">
        <v>105</v>
      </c>
      <c r="X34" s="49">
        <v>0.97973919128174081</v>
      </c>
      <c r="Y34" s="26" t="s">
        <v>24</v>
      </c>
      <c r="Z34" s="49">
        <v>0.9777424615420639</v>
      </c>
      <c r="AA34" s="25">
        <v>3.7559087949359693E-2</v>
      </c>
      <c r="AB34" s="26" t="s">
        <v>22</v>
      </c>
      <c r="AC34" s="93">
        <v>0.42029880721609381</v>
      </c>
    </row>
    <row r="35" spans="1:29" x14ac:dyDescent="0.25">
      <c r="A35" s="35" t="s">
        <v>102</v>
      </c>
      <c r="B35" s="35" t="s">
        <v>78</v>
      </c>
      <c r="C35" s="90" t="s">
        <v>104</v>
      </c>
      <c r="D35" s="49">
        <v>0.99119147800446517</v>
      </c>
      <c r="E35" s="26" t="s">
        <v>31</v>
      </c>
      <c r="F35" s="49">
        <v>0.9909640666705104</v>
      </c>
      <c r="G35" s="25">
        <v>0.14017808038111212</v>
      </c>
      <c r="H35" s="26" t="s">
        <v>32</v>
      </c>
      <c r="I35" s="93">
        <v>0.60745220083051876</v>
      </c>
      <c r="K35" s="35" t="s">
        <v>102</v>
      </c>
      <c r="L35" s="35" t="s">
        <v>78</v>
      </c>
      <c r="M35" s="90" t="s">
        <v>104</v>
      </c>
      <c r="N35" s="49">
        <v>0.99031118306089749</v>
      </c>
      <c r="O35" s="26" t="s">
        <v>30</v>
      </c>
      <c r="P35" s="49">
        <v>0.98967919803160764</v>
      </c>
      <c r="Q35" s="25">
        <v>9.4974654335437947E-2</v>
      </c>
      <c r="R35" s="26" t="s">
        <v>28</v>
      </c>
      <c r="S35" s="93">
        <v>0.77156007423791806</v>
      </c>
      <c r="U35" s="35" t="s">
        <v>102</v>
      </c>
      <c r="V35" s="35" t="s">
        <v>78</v>
      </c>
      <c r="W35" s="90" t="s">
        <v>104</v>
      </c>
      <c r="X35" s="49">
        <v>0.98919819926935404</v>
      </c>
      <c r="Y35" s="26" t="s">
        <v>29</v>
      </c>
      <c r="Z35" s="49">
        <v>0.98855712296992126</v>
      </c>
      <c r="AA35" s="25">
        <v>0.17461715568037661</v>
      </c>
      <c r="AB35" s="26" t="s">
        <v>27</v>
      </c>
      <c r="AC35" s="93">
        <v>0.99433285408939653</v>
      </c>
    </row>
    <row r="36" spans="1:29" x14ac:dyDescent="0.25">
      <c r="A36" s="35" t="s">
        <v>102</v>
      </c>
      <c r="B36" s="35" t="s">
        <v>78</v>
      </c>
      <c r="C36" s="90" t="s">
        <v>105</v>
      </c>
      <c r="D36" s="49">
        <v>0.98041590640946985</v>
      </c>
      <c r="E36" s="26" t="s">
        <v>31</v>
      </c>
      <c r="F36" s="49">
        <v>0.98032003012658642</v>
      </c>
      <c r="G36" s="25">
        <v>9.7409570394955125E-2</v>
      </c>
      <c r="H36" s="26" t="s">
        <v>32</v>
      </c>
      <c r="I36" s="93">
        <v>0.67932815590200946</v>
      </c>
      <c r="K36" s="35" t="s">
        <v>102</v>
      </c>
      <c r="L36" s="35" t="s">
        <v>78</v>
      </c>
      <c r="M36" s="90" t="s">
        <v>105</v>
      </c>
      <c r="N36" s="49">
        <v>0.97969138756508889</v>
      </c>
      <c r="O36" s="26" t="s">
        <v>31</v>
      </c>
      <c r="P36" s="49">
        <v>0.97923944151872999</v>
      </c>
      <c r="Q36" s="25">
        <v>0.22505235082865482</v>
      </c>
      <c r="R36" s="26" t="s">
        <v>29</v>
      </c>
      <c r="S36" s="93">
        <v>1.3572518682107209</v>
      </c>
      <c r="U36" s="35" t="s">
        <v>102</v>
      </c>
      <c r="V36" s="35" t="s">
        <v>78</v>
      </c>
      <c r="W36" s="90" t="s">
        <v>105</v>
      </c>
      <c r="X36" s="49">
        <v>0.97844882727375915</v>
      </c>
      <c r="Y36" s="26" t="s">
        <v>30</v>
      </c>
      <c r="Z36" s="49">
        <v>0.97667347516121028</v>
      </c>
      <c r="AA36" s="25">
        <v>5.1134084008509717E-2</v>
      </c>
      <c r="AB36" s="26" t="s">
        <v>27</v>
      </c>
      <c r="AC36" s="93">
        <v>1.6043910492087399</v>
      </c>
    </row>
    <row r="37" spans="1:29" x14ac:dyDescent="0.25">
      <c r="A37" s="57" t="s">
        <v>102</v>
      </c>
      <c r="B37" s="57">
        <v>118</v>
      </c>
      <c r="C37" s="92" t="s">
        <v>106</v>
      </c>
      <c r="D37" s="49">
        <v>0.88764946304574266</v>
      </c>
      <c r="E37" s="26" t="s">
        <v>32</v>
      </c>
      <c r="F37" s="49">
        <v>0.88601223383333161</v>
      </c>
      <c r="G37" s="25">
        <v>0.1015620745704382</v>
      </c>
      <c r="H37" s="26" t="s">
        <v>34</v>
      </c>
      <c r="I37" s="93">
        <v>0.60758271251473772</v>
      </c>
      <c r="K37" s="57" t="s">
        <v>102</v>
      </c>
      <c r="L37" s="57">
        <v>118</v>
      </c>
      <c r="M37" s="92" t="s">
        <v>106</v>
      </c>
      <c r="N37" s="49">
        <v>0.88764946304574266</v>
      </c>
      <c r="O37" s="26" t="s">
        <v>32</v>
      </c>
      <c r="P37" s="49">
        <v>0.88601223383333161</v>
      </c>
      <c r="Q37" s="25">
        <v>0.1015620745704382</v>
      </c>
      <c r="R37" s="26" t="s">
        <v>34</v>
      </c>
      <c r="S37" s="93">
        <v>0.60758271251473772</v>
      </c>
      <c r="U37" s="57" t="s">
        <v>102</v>
      </c>
      <c r="V37" s="57">
        <v>118</v>
      </c>
      <c r="W37" s="92" t="s">
        <v>106</v>
      </c>
      <c r="X37" s="49">
        <v>0.88764946304574266</v>
      </c>
      <c r="Y37" s="26" t="s">
        <v>32</v>
      </c>
      <c r="Z37" s="49">
        <v>0.88601223383333161</v>
      </c>
      <c r="AA37" s="25">
        <v>0.1015620745704382</v>
      </c>
      <c r="AB37" s="26" t="s">
        <v>34</v>
      </c>
      <c r="AC37" s="93">
        <v>0.60758271251473772</v>
      </c>
    </row>
    <row r="38" spans="1:29" x14ac:dyDescent="0.25">
      <c r="A38" s="57" t="s">
        <v>102</v>
      </c>
      <c r="B38" s="57">
        <v>120</v>
      </c>
      <c r="C38" s="92" t="s">
        <v>106</v>
      </c>
      <c r="D38" s="49">
        <v>0.83931399968042775</v>
      </c>
      <c r="E38" s="26" t="s">
        <v>33</v>
      </c>
      <c r="F38" s="49">
        <v>0.83810570737170587</v>
      </c>
      <c r="G38" s="25">
        <v>3.3915431304555987E-2</v>
      </c>
      <c r="H38" s="26" t="s">
        <v>36</v>
      </c>
      <c r="I38" s="93">
        <v>0.65757950376079766</v>
      </c>
      <c r="K38" s="57" t="s">
        <v>102</v>
      </c>
      <c r="L38" s="57">
        <v>120</v>
      </c>
      <c r="M38" s="92" t="s">
        <v>106</v>
      </c>
      <c r="N38" s="49">
        <v>0.83931399968042775</v>
      </c>
      <c r="O38" s="26" t="s">
        <v>33</v>
      </c>
      <c r="P38" s="49">
        <v>0.83810570737170587</v>
      </c>
      <c r="Q38" s="25">
        <v>3.3915431304555987E-2</v>
      </c>
      <c r="R38" s="26" t="s">
        <v>36</v>
      </c>
      <c r="S38" s="93">
        <v>0.65757950376079766</v>
      </c>
      <c r="U38" s="57" t="s">
        <v>102</v>
      </c>
      <c r="V38" s="57">
        <v>120</v>
      </c>
      <c r="W38" s="92" t="s">
        <v>106</v>
      </c>
      <c r="X38" s="49">
        <v>0.83931399968042775</v>
      </c>
      <c r="Y38" s="26" t="s">
        <v>33</v>
      </c>
      <c r="Z38" s="49">
        <v>0.83810570737170587</v>
      </c>
      <c r="AA38" s="25">
        <v>3.3915431304555987E-2</v>
      </c>
      <c r="AB38" s="26" t="s">
        <v>36</v>
      </c>
      <c r="AC38" s="93">
        <v>0.65757950376079766</v>
      </c>
    </row>
    <row r="39" spans="1:29" x14ac:dyDescent="0.25">
      <c r="A39" s="59" t="s">
        <v>102</v>
      </c>
      <c r="B39" s="59" t="s">
        <v>78</v>
      </c>
      <c r="C39" s="91" t="s">
        <v>106</v>
      </c>
      <c r="D39" s="49">
        <v>0.91560312848680503</v>
      </c>
      <c r="E39" s="26" t="s">
        <v>32</v>
      </c>
      <c r="F39" s="49">
        <v>0.91369905912875682</v>
      </c>
      <c r="G39" s="25">
        <v>0.21991338308824737</v>
      </c>
      <c r="H39" s="26" t="s">
        <v>35</v>
      </c>
      <c r="I39" s="93">
        <v>1.4694893065443821</v>
      </c>
      <c r="K39" s="59" t="s">
        <v>102</v>
      </c>
      <c r="L39" s="59" t="s">
        <v>78</v>
      </c>
      <c r="M39" s="91" t="s">
        <v>106</v>
      </c>
      <c r="N39" s="49">
        <v>0.91560312848680503</v>
      </c>
      <c r="O39" s="26" t="s">
        <v>32</v>
      </c>
      <c r="P39" s="49">
        <v>0.91369905912875682</v>
      </c>
      <c r="Q39" s="25">
        <v>0.21991338308824737</v>
      </c>
      <c r="R39" s="26" t="s">
        <v>35</v>
      </c>
      <c r="S39" s="93">
        <v>1.4694893065443821</v>
      </c>
      <c r="U39" s="59" t="s">
        <v>102</v>
      </c>
      <c r="V39" s="59" t="s">
        <v>78</v>
      </c>
      <c r="W39" s="91" t="s">
        <v>106</v>
      </c>
      <c r="X39" s="49">
        <v>0.91560312848680503</v>
      </c>
      <c r="Y39" s="26" t="s">
        <v>32</v>
      </c>
      <c r="Z39" s="49">
        <v>0.91369905912875682</v>
      </c>
      <c r="AA39" s="25">
        <v>0.21991338308824737</v>
      </c>
      <c r="AB39" s="26" t="s">
        <v>35</v>
      </c>
      <c r="AC39" s="93">
        <v>1.4694893065443821</v>
      </c>
    </row>
    <row r="40" spans="1:29" x14ac:dyDescent="0.25">
      <c r="A40" s="57" t="s">
        <v>102</v>
      </c>
      <c r="B40" s="57">
        <v>118</v>
      </c>
      <c r="C40" s="92" t="s">
        <v>107</v>
      </c>
      <c r="D40" s="49">
        <v>0.93924378621960358</v>
      </c>
      <c r="E40" s="26" t="s">
        <v>25</v>
      </c>
      <c r="F40" s="49">
        <v>0.92877634468417503</v>
      </c>
      <c r="G40" s="25">
        <v>2.8718310564427085E-2</v>
      </c>
      <c r="H40" s="26" t="s">
        <v>30</v>
      </c>
      <c r="I40" s="93">
        <v>1.0219575720471479</v>
      </c>
      <c r="K40" s="57" t="s">
        <v>102</v>
      </c>
      <c r="L40" s="57">
        <v>118</v>
      </c>
      <c r="M40" s="92" t="s">
        <v>107</v>
      </c>
      <c r="N40" s="49">
        <v>0.93924378621960358</v>
      </c>
      <c r="O40" s="26" t="s">
        <v>25</v>
      </c>
      <c r="P40" s="49">
        <v>0.92877634468417503</v>
      </c>
      <c r="Q40" s="25">
        <v>2.8718310564427085E-2</v>
      </c>
      <c r="R40" s="26" t="s">
        <v>30</v>
      </c>
      <c r="S40" s="93">
        <v>1.0219575720471479</v>
      </c>
      <c r="U40" s="57" t="s">
        <v>102</v>
      </c>
      <c r="V40" s="57">
        <v>118</v>
      </c>
      <c r="W40" s="92" t="s">
        <v>107</v>
      </c>
      <c r="X40" s="49">
        <v>0.93924378621960358</v>
      </c>
      <c r="Y40" s="26" t="s">
        <v>25</v>
      </c>
      <c r="Z40" s="49">
        <v>0.92877634468417503</v>
      </c>
      <c r="AA40" s="25">
        <v>2.8718310564427085E-2</v>
      </c>
      <c r="AB40" s="26" t="s">
        <v>30</v>
      </c>
      <c r="AC40" s="93">
        <v>1.0219575720471479</v>
      </c>
    </row>
    <row r="41" spans="1:29" x14ac:dyDescent="0.25">
      <c r="A41" s="57" t="s">
        <v>102</v>
      </c>
      <c r="B41" s="57">
        <v>118</v>
      </c>
      <c r="C41" s="92" t="s">
        <v>108</v>
      </c>
      <c r="D41" s="49">
        <v>0.83915498455236015</v>
      </c>
      <c r="E41" s="26" t="s">
        <v>29</v>
      </c>
      <c r="F41" s="49">
        <v>0.82788562430171297</v>
      </c>
      <c r="G41" s="25">
        <v>0.10139739837574169</v>
      </c>
      <c r="H41" s="26" t="s">
        <v>38</v>
      </c>
      <c r="I41" s="93">
        <v>5.0590780617226301</v>
      </c>
      <c r="K41" s="57" t="s">
        <v>102</v>
      </c>
      <c r="L41" s="57">
        <v>118</v>
      </c>
      <c r="M41" s="92" t="s">
        <v>108</v>
      </c>
      <c r="N41" s="49">
        <v>0.83915498455236015</v>
      </c>
      <c r="O41" s="26" t="s">
        <v>29</v>
      </c>
      <c r="P41" s="49">
        <v>0.82788562430171297</v>
      </c>
      <c r="Q41" s="25">
        <v>0.10139739837574169</v>
      </c>
      <c r="R41" s="26" t="s">
        <v>38</v>
      </c>
      <c r="S41" s="93">
        <v>5.0590780617226301</v>
      </c>
      <c r="U41" s="57" t="s">
        <v>102</v>
      </c>
      <c r="V41" s="57">
        <v>118</v>
      </c>
      <c r="W41" s="92" t="s">
        <v>108</v>
      </c>
      <c r="X41" s="49">
        <v>0.83915498455236015</v>
      </c>
      <c r="Y41" s="26" t="s">
        <v>29</v>
      </c>
      <c r="Z41" s="49">
        <v>0.82788562430171297</v>
      </c>
      <c r="AA41" s="25">
        <v>0.10139739837574169</v>
      </c>
      <c r="AB41" s="26" t="s">
        <v>38</v>
      </c>
      <c r="AC41" s="93">
        <v>5.0590780617226301</v>
      </c>
    </row>
    <row r="42" spans="1:29" x14ac:dyDescent="0.25">
      <c r="A42" s="57" t="s">
        <v>102</v>
      </c>
      <c r="B42" s="57">
        <v>120</v>
      </c>
      <c r="C42" s="92" t="s">
        <v>107</v>
      </c>
      <c r="D42" s="49">
        <v>0.85922851407867762</v>
      </c>
      <c r="E42" s="26" t="s">
        <v>37</v>
      </c>
      <c r="F42" s="49">
        <v>0.85886133361763306</v>
      </c>
      <c r="G42" s="25">
        <v>3.3911671612693262E-2</v>
      </c>
      <c r="H42" s="26" t="s">
        <v>38</v>
      </c>
      <c r="I42" s="93">
        <v>0.20189852359300797</v>
      </c>
      <c r="K42" s="57" t="s">
        <v>102</v>
      </c>
      <c r="L42" s="57">
        <v>120</v>
      </c>
      <c r="M42" s="92" t="s">
        <v>107</v>
      </c>
      <c r="N42" s="49">
        <v>0.85922851407867762</v>
      </c>
      <c r="O42" s="26" t="s">
        <v>37</v>
      </c>
      <c r="P42" s="49">
        <v>0.85886133361763306</v>
      </c>
      <c r="Q42" s="25">
        <v>3.3911671612693262E-2</v>
      </c>
      <c r="R42" s="26" t="s">
        <v>38</v>
      </c>
      <c r="S42" s="93">
        <v>0.20189852359300797</v>
      </c>
      <c r="U42" s="57" t="s">
        <v>102</v>
      </c>
      <c r="V42" s="57">
        <v>120</v>
      </c>
      <c r="W42" s="92" t="s">
        <v>107</v>
      </c>
      <c r="X42" s="49">
        <v>0.85922851407867762</v>
      </c>
      <c r="Y42" s="26" t="s">
        <v>37</v>
      </c>
      <c r="Z42" s="49">
        <v>0.85886133361763306</v>
      </c>
      <c r="AA42" s="25">
        <v>3.3911671612693262E-2</v>
      </c>
      <c r="AB42" s="26" t="s">
        <v>38</v>
      </c>
      <c r="AC42" s="93">
        <v>0.20189852359300797</v>
      </c>
    </row>
    <row r="43" spans="1:29" x14ac:dyDescent="0.25">
      <c r="A43" s="57" t="s">
        <v>102</v>
      </c>
      <c r="B43" s="57">
        <v>120</v>
      </c>
      <c r="C43" s="92" t="s">
        <v>108</v>
      </c>
      <c r="D43" s="49">
        <v>0.78764760115042032</v>
      </c>
      <c r="E43" s="26" t="s">
        <v>30</v>
      </c>
      <c r="F43" s="49">
        <v>0.78601053471610594</v>
      </c>
      <c r="G43" s="25">
        <v>7.4671996926794826E-2</v>
      </c>
      <c r="H43" s="26" t="s">
        <v>34</v>
      </c>
      <c r="I43" s="93">
        <v>1.3661200690858193</v>
      </c>
      <c r="K43" s="57" t="s">
        <v>102</v>
      </c>
      <c r="L43" s="57">
        <v>120</v>
      </c>
      <c r="M43" s="92" t="s">
        <v>108</v>
      </c>
      <c r="N43" s="49">
        <v>0.78764760115042032</v>
      </c>
      <c r="O43" s="26" t="s">
        <v>30</v>
      </c>
      <c r="P43" s="49">
        <v>0.78601053471610594</v>
      </c>
      <c r="Q43" s="25">
        <v>7.4671996926794826E-2</v>
      </c>
      <c r="R43" s="26" t="s">
        <v>34</v>
      </c>
      <c r="S43" s="93">
        <v>1.3661200690858193</v>
      </c>
      <c r="U43" s="57" t="s">
        <v>102</v>
      </c>
      <c r="V43" s="57">
        <v>120</v>
      </c>
      <c r="W43" s="92" t="s">
        <v>108</v>
      </c>
      <c r="X43" s="49">
        <v>0.78764760115042032</v>
      </c>
      <c r="Y43" s="26" t="s">
        <v>30</v>
      </c>
      <c r="Z43" s="49">
        <v>0.78601053471610594</v>
      </c>
      <c r="AA43" s="25">
        <v>7.4671996926794826E-2</v>
      </c>
      <c r="AB43" s="26" t="s">
        <v>34</v>
      </c>
      <c r="AC43" s="93">
        <v>1.3661200690858193</v>
      </c>
    </row>
    <row r="44" spans="1:29" x14ac:dyDescent="0.25">
      <c r="A44" s="57" t="s">
        <v>102</v>
      </c>
      <c r="B44" s="57" t="s">
        <v>78</v>
      </c>
      <c r="C44" s="92" t="s">
        <v>107</v>
      </c>
      <c r="D44" s="49">
        <v>0.94627612309927978</v>
      </c>
      <c r="E44" s="26" t="s">
        <v>30</v>
      </c>
      <c r="F44" s="49">
        <v>0.94079913781138558</v>
      </c>
      <c r="G44" s="25">
        <v>5.442944037310582E-2</v>
      </c>
      <c r="H44" s="26" t="s">
        <v>34</v>
      </c>
      <c r="I44" s="93">
        <v>1.279433689617294</v>
      </c>
      <c r="K44" s="57" t="s">
        <v>102</v>
      </c>
      <c r="L44" s="57" t="s">
        <v>78</v>
      </c>
      <c r="M44" s="92" t="s">
        <v>107</v>
      </c>
      <c r="N44" s="49">
        <v>0.94627612309927978</v>
      </c>
      <c r="O44" s="26" t="s">
        <v>30</v>
      </c>
      <c r="P44" s="49">
        <v>0.94079913781138558</v>
      </c>
      <c r="Q44" s="25">
        <v>5.442944037310582E-2</v>
      </c>
      <c r="R44" s="26" t="s">
        <v>34</v>
      </c>
      <c r="S44" s="93">
        <v>1.279433689617294</v>
      </c>
      <c r="U44" s="57" t="s">
        <v>102</v>
      </c>
      <c r="V44" s="57" t="s">
        <v>78</v>
      </c>
      <c r="W44" s="92" t="s">
        <v>107</v>
      </c>
      <c r="X44" s="49">
        <v>0.94627612309927978</v>
      </c>
      <c r="Y44" s="26" t="s">
        <v>30</v>
      </c>
      <c r="Z44" s="49">
        <v>0.94079913781138558</v>
      </c>
      <c r="AA44" s="25">
        <v>5.442944037310582E-2</v>
      </c>
      <c r="AB44" s="26" t="s">
        <v>34</v>
      </c>
      <c r="AC44" s="93">
        <v>1.279433689617294</v>
      </c>
    </row>
    <row r="45" spans="1:29" x14ac:dyDescent="0.25">
      <c r="A45" s="57" t="s">
        <v>102</v>
      </c>
      <c r="B45" s="57" t="s">
        <v>78</v>
      </c>
      <c r="C45" s="92" t="s">
        <v>108</v>
      </c>
      <c r="D45" s="49">
        <v>0.8694268385519518</v>
      </c>
      <c r="E45" s="26" t="s">
        <v>30</v>
      </c>
      <c r="F45" s="49">
        <v>0.86296867764460061</v>
      </c>
      <c r="G45" s="25">
        <v>0.28399339361114428</v>
      </c>
      <c r="H45" s="26" t="s">
        <v>36</v>
      </c>
      <c r="I45" s="93">
        <v>5.8734788366948258</v>
      </c>
      <c r="K45" s="57" t="s">
        <v>102</v>
      </c>
      <c r="L45" s="57" t="s">
        <v>78</v>
      </c>
      <c r="M45" s="92" t="s">
        <v>108</v>
      </c>
      <c r="N45" s="49">
        <v>0.8694268385519518</v>
      </c>
      <c r="O45" s="26" t="s">
        <v>30</v>
      </c>
      <c r="P45" s="49">
        <v>0.86296867764460061</v>
      </c>
      <c r="Q45" s="25">
        <v>0.28399339361114428</v>
      </c>
      <c r="R45" s="26" t="s">
        <v>36</v>
      </c>
      <c r="S45" s="93">
        <v>5.8734788366948258</v>
      </c>
      <c r="U45" s="57" t="s">
        <v>102</v>
      </c>
      <c r="V45" s="57" t="s">
        <v>78</v>
      </c>
      <c r="W45" s="92" t="s">
        <v>108</v>
      </c>
      <c r="X45" s="49">
        <v>0.8694268385519518</v>
      </c>
      <c r="Y45" s="26" t="s">
        <v>30</v>
      </c>
      <c r="Z45" s="49">
        <v>0.86296867764460061</v>
      </c>
      <c r="AA45" s="25">
        <v>0.28399339361114428</v>
      </c>
      <c r="AB45" s="26" t="s">
        <v>36</v>
      </c>
      <c r="AC45" s="93">
        <v>5.8734788366948258</v>
      </c>
    </row>
  </sheetData>
  <mergeCells count="8">
    <mergeCell ref="N26:P26"/>
    <mergeCell ref="Q26:S26"/>
    <mergeCell ref="X26:Z26"/>
    <mergeCell ref="AA26:AC26"/>
    <mergeCell ref="D3:F3"/>
    <mergeCell ref="G3:I3"/>
    <mergeCell ref="D26:F26"/>
    <mergeCell ref="G26:I2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S287"/>
  <sheetViews>
    <sheetView workbookViewId="0">
      <selection activeCell="AR1" sqref="AR1:AR1048576"/>
    </sheetView>
    <sheetView workbookViewId="1"/>
  </sheetViews>
  <sheetFormatPr defaultRowHeight="15" x14ac:dyDescent="0.25"/>
  <cols>
    <col min="1" max="15" width="15.5703125" customWidth="1"/>
    <col min="16" max="30" width="11.42578125" customWidth="1"/>
    <col min="31" max="45" width="13.42578125" customWidth="1"/>
  </cols>
  <sheetData>
    <row r="1" spans="1:45" x14ac:dyDescent="0.25">
      <c r="A1" t="s">
        <v>112</v>
      </c>
      <c r="B1" t="s">
        <v>113</v>
      </c>
      <c r="P1" t="s">
        <v>112</v>
      </c>
      <c r="Q1" t="s">
        <v>114</v>
      </c>
      <c r="AE1" t="s">
        <v>112</v>
      </c>
      <c r="AF1" t="s">
        <v>115</v>
      </c>
    </row>
    <row r="2" spans="1:45" x14ac:dyDescent="0.25">
      <c r="A2" t="s">
        <v>116</v>
      </c>
      <c r="B2" t="s">
        <v>117</v>
      </c>
      <c r="P2" t="s">
        <v>116</v>
      </c>
      <c r="Q2" t="s">
        <v>117</v>
      </c>
      <c r="AE2" t="s">
        <v>116</v>
      </c>
      <c r="AF2" t="s">
        <v>117</v>
      </c>
    </row>
    <row r="3" spans="1:45" x14ac:dyDescent="0.25">
      <c r="A3" t="s">
        <v>118</v>
      </c>
      <c r="B3" t="s">
        <v>119</v>
      </c>
      <c r="P3" t="s">
        <v>118</v>
      </c>
      <c r="Q3" t="s">
        <v>119</v>
      </c>
      <c r="AE3" t="s">
        <v>118</v>
      </c>
      <c r="AF3" t="s">
        <v>119</v>
      </c>
    </row>
    <row r="4" spans="1:45" x14ac:dyDescent="0.25">
      <c r="A4" t="s">
        <v>120</v>
      </c>
      <c r="B4" t="s">
        <v>121</v>
      </c>
      <c r="P4" t="s">
        <v>120</v>
      </c>
      <c r="Q4" t="s">
        <v>121</v>
      </c>
      <c r="AE4" t="s">
        <v>120</v>
      </c>
      <c r="AF4" t="s">
        <v>121</v>
      </c>
    </row>
    <row r="5" spans="1:45" x14ac:dyDescent="0.25">
      <c r="A5" t="s">
        <v>122</v>
      </c>
      <c r="B5" t="s">
        <v>123</v>
      </c>
      <c r="P5" t="s">
        <v>122</v>
      </c>
      <c r="Q5" t="s">
        <v>123</v>
      </c>
      <c r="AE5" t="s">
        <v>122</v>
      </c>
      <c r="AF5" t="s">
        <v>123</v>
      </c>
    </row>
    <row r="6" spans="1:45" x14ac:dyDescent="0.25">
      <c r="B6" t="s">
        <v>124</v>
      </c>
      <c r="O6">
        <f>MAX(O8:O287)</f>
        <v>5</v>
      </c>
      <c r="Q6" t="s">
        <v>124</v>
      </c>
      <c r="AD6">
        <f>MAX(AD8:AD287)</f>
        <v>5</v>
      </c>
      <c r="AF6" t="s">
        <v>124</v>
      </c>
      <c r="AS6">
        <f>MAX(AS8:AS287)</f>
        <v>5</v>
      </c>
    </row>
    <row r="7" spans="1:45" x14ac:dyDescent="0.25">
      <c r="A7" t="s">
        <v>125</v>
      </c>
      <c r="B7" t="s">
        <v>126</v>
      </c>
      <c r="C7" t="s">
        <v>20</v>
      </c>
      <c r="D7" t="s">
        <v>21</v>
      </c>
      <c r="E7" t="s">
        <v>22</v>
      </c>
      <c r="F7" t="s">
        <v>23</v>
      </c>
      <c r="G7" t="s">
        <v>24</v>
      </c>
      <c r="H7" t="s">
        <v>25</v>
      </c>
      <c r="I7" t="s">
        <v>26</v>
      </c>
      <c r="J7" t="s">
        <v>27</v>
      </c>
      <c r="K7" t="s">
        <v>28</v>
      </c>
      <c r="L7" t="s">
        <v>29</v>
      </c>
      <c r="M7" t="s">
        <v>30</v>
      </c>
      <c r="N7" t="s">
        <v>31</v>
      </c>
      <c r="O7" t="s">
        <v>127</v>
      </c>
      <c r="P7" t="s">
        <v>125</v>
      </c>
      <c r="Q7" t="s">
        <v>30</v>
      </c>
      <c r="R7" t="s">
        <v>31</v>
      </c>
      <c r="S7" t="s">
        <v>32</v>
      </c>
      <c r="T7" t="s">
        <v>33</v>
      </c>
      <c r="U7" t="s">
        <v>34</v>
      </c>
      <c r="V7" t="s">
        <v>35</v>
      </c>
      <c r="W7" t="s">
        <v>36</v>
      </c>
      <c r="X7" t="s">
        <v>37</v>
      </c>
      <c r="Y7" t="s">
        <v>38</v>
      </c>
      <c r="Z7" t="s">
        <v>39</v>
      </c>
      <c r="AA7" t="s">
        <v>40</v>
      </c>
      <c r="AB7" t="s">
        <v>41</v>
      </c>
      <c r="AC7" t="s">
        <v>42</v>
      </c>
      <c r="AD7" t="s">
        <v>127</v>
      </c>
      <c r="AE7" t="s">
        <v>125</v>
      </c>
      <c r="AF7" t="s">
        <v>40</v>
      </c>
      <c r="AG7" t="s">
        <v>41</v>
      </c>
      <c r="AH7" t="s">
        <v>42</v>
      </c>
      <c r="AI7" t="s">
        <v>43</v>
      </c>
      <c r="AJ7" t="s">
        <v>44</v>
      </c>
      <c r="AK7" t="s">
        <v>45</v>
      </c>
      <c r="AL7" t="s">
        <v>46</v>
      </c>
      <c r="AM7" t="s">
        <v>47</v>
      </c>
      <c r="AN7" t="s">
        <v>48</v>
      </c>
      <c r="AO7" t="s">
        <v>49</v>
      </c>
      <c r="AP7" t="s">
        <v>50</v>
      </c>
      <c r="AQ7" t="s">
        <v>51</v>
      </c>
      <c r="AR7" t="s">
        <v>52</v>
      </c>
      <c r="AS7" t="s">
        <v>127</v>
      </c>
    </row>
    <row r="8" spans="1:45" x14ac:dyDescent="0.25">
      <c r="A8" s="1">
        <v>36526</v>
      </c>
      <c r="B8">
        <v>391.2</v>
      </c>
      <c r="C8">
        <v>414.7</v>
      </c>
      <c r="D8">
        <v>438.9</v>
      </c>
      <c r="E8">
        <v>463.4</v>
      </c>
      <c r="F8">
        <v>489</v>
      </c>
      <c r="G8">
        <v>515.4</v>
      </c>
      <c r="H8">
        <v>542.29999999999995</v>
      </c>
      <c r="I8">
        <v>570</v>
      </c>
      <c r="J8">
        <v>598.20000000000005</v>
      </c>
      <c r="K8">
        <v>626.20000000000005</v>
      </c>
      <c r="L8">
        <v>655</v>
      </c>
      <c r="M8">
        <v>683.8</v>
      </c>
      <c r="N8">
        <v>712.8</v>
      </c>
      <c r="O8">
        <v>0</v>
      </c>
      <c r="P8" s="1">
        <v>36526</v>
      </c>
      <c r="Q8">
        <v>683.8</v>
      </c>
      <c r="R8">
        <v>712.8</v>
      </c>
      <c r="S8">
        <v>742</v>
      </c>
      <c r="T8">
        <v>771.2</v>
      </c>
      <c r="U8">
        <v>800.7</v>
      </c>
      <c r="V8">
        <v>830.7</v>
      </c>
      <c r="W8">
        <v>860.9</v>
      </c>
      <c r="X8">
        <v>891.2</v>
      </c>
      <c r="Y8">
        <v>921.6</v>
      </c>
      <c r="Z8">
        <v>952</v>
      </c>
      <c r="AA8">
        <v>982.5</v>
      </c>
      <c r="AB8">
        <v>1012.9</v>
      </c>
      <c r="AC8">
        <v>1043.5</v>
      </c>
      <c r="AD8">
        <v>0</v>
      </c>
      <c r="AE8" s="1">
        <v>36526</v>
      </c>
      <c r="AF8">
        <v>982.5</v>
      </c>
      <c r="AG8">
        <v>1012.9</v>
      </c>
      <c r="AH8">
        <v>1043.5</v>
      </c>
      <c r="AI8">
        <v>1074.2</v>
      </c>
      <c r="AJ8">
        <v>1105.0999999999999</v>
      </c>
      <c r="AK8">
        <v>1136</v>
      </c>
      <c r="AL8">
        <v>1167</v>
      </c>
      <c r="AM8">
        <v>1198</v>
      </c>
      <c r="AN8">
        <v>1229</v>
      </c>
      <c r="AO8">
        <v>1260</v>
      </c>
      <c r="AP8">
        <v>1291</v>
      </c>
      <c r="AQ8">
        <v>1322</v>
      </c>
      <c r="AR8">
        <v>1353</v>
      </c>
      <c r="AS8">
        <v>0</v>
      </c>
    </row>
    <row r="9" spans="1:45" x14ac:dyDescent="0.25">
      <c r="A9" s="1">
        <v>36557</v>
      </c>
      <c r="B9">
        <v>173.8</v>
      </c>
      <c r="C9">
        <v>193.9</v>
      </c>
      <c r="D9">
        <v>215.5</v>
      </c>
      <c r="E9">
        <v>238.2</v>
      </c>
      <c r="F9">
        <v>261.60000000000002</v>
      </c>
      <c r="G9">
        <v>285.5</v>
      </c>
      <c r="H9">
        <v>309.89999999999998</v>
      </c>
      <c r="I9">
        <v>335.1</v>
      </c>
      <c r="J9">
        <v>360.5</v>
      </c>
      <c r="K9">
        <v>386.5</v>
      </c>
      <c r="L9">
        <v>413.3</v>
      </c>
      <c r="M9">
        <v>440.4</v>
      </c>
      <c r="N9">
        <v>467.7</v>
      </c>
      <c r="O9">
        <v>0</v>
      </c>
      <c r="P9" s="1">
        <v>36557</v>
      </c>
      <c r="Q9">
        <v>440.4</v>
      </c>
      <c r="R9">
        <v>467.7</v>
      </c>
      <c r="S9">
        <v>495.1</v>
      </c>
      <c r="T9">
        <v>522.6</v>
      </c>
      <c r="U9">
        <v>550.4</v>
      </c>
      <c r="V9">
        <v>578.6</v>
      </c>
      <c r="W9">
        <v>606.9</v>
      </c>
      <c r="X9">
        <v>635.4</v>
      </c>
      <c r="Y9">
        <v>664</v>
      </c>
      <c r="Z9">
        <v>692.8</v>
      </c>
      <c r="AA9">
        <v>721.6</v>
      </c>
      <c r="AB9">
        <v>750.5</v>
      </c>
      <c r="AC9">
        <v>779.5</v>
      </c>
      <c r="AD9">
        <v>0</v>
      </c>
      <c r="AE9" s="1">
        <v>36557</v>
      </c>
      <c r="AF9">
        <v>721.6</v>
      </c>
      <c r="AG9">
        <v>750.5</v>
      </c>
      <c r="AH9">
        <v>779.5</v>
      </c>
      <c r="AI9">
        <v>808.5</v>
      </c>
      <c r="AJ9">
        <v>837.5</v>
      </c>
      <c r="AK9">
        <v>866.5</v>
      </c>
      <c r="AL9">
        <v>895.5</v>
      </c>
      <c r="AM9">
        <v>924.5</v>
      </c>
      <c r="AN9">
        <v>953.5</v>
      </c>
      <c r="AO9">
        <v>982.5</v>
      </c>
      <c r="AP9">
        <v>1011.5</v>
      </c>
      <c r="AQ9">
        <v>1040.5</v>
      </c>
      <c r="AR9">
        <v>1069.5</v>
      </c>
      <c r="AS9">
        <v>0</v>
      </c>
    </row>
    <row r="10" spans="1:45" x14ac:dyDescent="0.25">
      <c r="A10" s="1">
        <v>36586</v>
      </c>
      <c r="B10">
        <v>42.4</v>
      </c>
      <c r="C10">
        <v>52.1</v>
      </c>
      <c r="D10">
        <v>64.3</v>
      </c>
      <c r="E10">
        <v>78.2</v>
      </c>
      <c r="F10">
        <v>93.4</v>
      </c>
      <c r="G10">
        <v>109.7</v>
      </c>
      <c r="H10">
        <v>126.9</v>
      </c>
      <c r="I10">
        <v>145.30000000000001</v>
      </c>
      <c r="J10">
        <v>165.4</v>
      </c>
      <c r="K10">
        <v>186.6</v>
      </c>
      <c r="L10">
        <v>209</v>
      </c>
      <c r="M10">
        <v>232.3</v>
      </c>
      <c r="N10">
        <v>256.60000000000002</v>
      </c>
      <c r="O10">
        <v>0</v>
      </c>
      <c r="P10" s="1">
        <v>36586</v>
      </c>
      <c r="Q10">
        <v>232.3</v>
      </c>
      <c r="R10">
        <v>256.60000000000002</v>
      </c>
      <c r="S10">
        <v>282.39999999999998</v>
      </c>
      <c r="T10">
        <v>309</v>
      </c>
      <c r="U10">
        <v>336.3</v>
      </c>
      <c r="V10">
        <v>363.8</v>
      </c>
      <c r="W10">
        <v>391.9</v>
      </c>
      <c r="X10">
        <v>420.6</v>
      </c>
      <c r="Y10">
        <v>449.4</v>
      </c>
      <c r="Z10">
        <v>478.7</v>
      </c>
      <c r="AA10">
        <v>508.1</v>
      </c>
      <c r="AB10">
        <v>537.9</v>
      </c>
      <c r="AC10">
        <v>568</v>
      </c>
      <c r="AD10">
        <v>0</v>
      </c>
      <c r="AE10" s="1">
        <v>36586</v>
      </c>
      <c r="AF10">
        <v>508.1</v>
      </c>
      <c r="AG10">
        <v>537.9</v>
      </c>
      <c r="AH10">
        <v>568</v>
      </c>
      <c r="AI10">
        <v>598.20000000000005</v>
      </c>
      <c r="AJ10">
        <v>628.6</v>
      </c>
      <c r="AK10">
        <v>659.1</v>
      </c>
      <c r="AL10">
        <v>689.6</v>
      </c>
      <c r="AM10">
        <v>720.2</v>
      </c>
      <c r="AN10">
        <v>750.9</v>
      </c>
      <c r="AO10">
        <v>781.7</v>
      </c>
      <c r="AP10">
        <v>812.5</v>
      </c>
      <c r="AQ10">
        <v>843.3</v>
      </c>
      <c r="AR10">
        <v>874.3</v>
      </c>
      <c r="AS10">
        <v>0</v>
      </c>
    </row>
    <row r="11" spans="1:45" x14ac:dyDescent="0.25">
      <c r="A11" s="1">
        <v>36617</v>
      </c>
      <c r="B11">
        <v>4.4000000000000004</v>
      </c>
      <c r="C11">
        <v>7.5</v>
      </c>
      <c r="D11">
        <v>11.3</v>
      </c>
      <c r="E11">
        <v>15.9</v>
      </c>
      <c r="F11">
        <v>22.4</v>
      </c>
      <c r="G11">
        <v>30.9</v>
      </c>
      <c r="H11">
        <v>42.9</v>
      </c>
      <c r="I11">
        <v>56.1</v>
      </c>
      <c r="J11">
        <v>71.400000000000006</v>
      </c>
      <c r="K11">
        <v>88.5</v>
      </c>
      <c r="L11">
        <v>107.2</v>
      </c>
      <c r="M11">
        <v>127</v>
      </c>
      <c r="N11">
        <v>148.19999999999999</v>
      </c>
      <c r="O11">
        <v>0</v>
      </c>
      <c r="P11" s="1">
        <v>36617</v>
      </c>
      <c r="Q11">
        <v>127</v>
      </c>
      <c r="R11">
        <v>148.19999999999999</v>
      </c>
      <c r="S11">
        <v>170.7</v>
      </c>
      <c r="T11">
        <v>194.2</v>
      </c>
      <c r="U11">
        <v>218.5</v>
      </c>
      <c r="V11">
        <v>243</v>
      </c>
      <c r="W11">
        <v>268.3</v>
      </c>
      <c r="X11">
        <v>293.8</v>
      </c>
      <c r="Y11">
        <v>320</v>
      </c>
      <c r="Z11">
        <v>346.1</v>
      </c>
      <c r="AA11">
        <v>373</v>
      </c>
      <c r="AB11">
        <v>400.3</v>
      </c>
      <c r="AC11">
        <v>428.2</v>
      </c>
      <c r="AD11">
        <v>0</v>
      </c>
      <c r="AE11" s="1">
        <v>36617</v>
      </c>
      <c r="AF11">
        <v>373</v>
      </c>
      <c r="AG11">
        <v>400.3</v>
      </c>
      <c r="AH11">
        <v>428.2</v>
      </c>
      <c r="AI11">
        <v>456.6</v>
      </c>
      <c r="AJ11">
        <v>485.3</v>
      </c>
      <c r="AK11">
        <v>514.1</v>
      </c>
      <c r="AL11">
        <v>543.1</v>
      </c>
      <c r="AM11">
        <v>572.29999999999995</v>
      </c>
      <c r="AN11">
        <v>601.79999999999995</v>
      </c>
      <c r="AO11">
        <v>631.20000000000005</v>
      </c>
      <c r="AP11">
        <v>661</v>
      </c>
      <c r="AQ11">
        <v>690.7</v>
      </c>
      <c r="AR11">
        <v>720.5</v>
      </c>
      <c r="AS11">
        <v>0</v>
      </c>
    </row>
    <row r="12" spans="1:45" x14ac:dyDescent="0.25">
      <c r="A12" s="1">
        <v>36647</v>
      </c>
      <c r="B12">
        <v>0</v>
      </c>
      <c r="C12">
        <v>0</v>
      </c>
      <c r="D12">
        <v>0</v>
      </c>
      <c r="E12">
        <v>0</v>
      </c>
      <c r="F12">
        <v>0</v>
      </c>
      <c r="G12">
        <v>0</v>
      </c>
      <c r="H12">
        <v>0.1</v>
      </c>
      <c r="I12">
        <v>0.7</v>
      </c>
      <c r="J12">
        <v>2.2999999999999998</v>
      </c>
      <c r="K12">
        <v>4.5999999999999996</v>
      </c>
      <c r="L12">
        <v>8.1999999999999993</v>
      </c>
      <c r="M12">
        <v>12.8</v>
      </c>
      <c r="N12">
        <v>18.5</v>
      </c>
      <c r="O12">
        <v>0</v>
      </c>
      <c r="P12" s="1">
        <v>36647</v>
      </c>
      <c r="Q12">
        <v>12.8</v>
      </c>
      <c r="R12">
        <v>18.5</v>
      </c>
      <c r="S12">
        <v>26.6</v>
      </c>
      <c r="T12">
        <v>36.6</v>
      </c>
      <c r="U12">
        <v>48.2</v>
      </c>
      <c r="V12">
        <v>60.9</v>
      </c>
      <c r="W12">
        <v>75.7</v>
      </c>
      <c r="X12">
        <v>92.1</v>
      </c>
      <c r="Y12">
        <v>110.3</v>
      </c>
      <c r="Z12">
        <v>129.80000000000001</v>
      </c>
      <c r="AA12">
        <v>150.6</v>
      </c>
      <c r="AB12">
        <v>172.6</v>
      </c>
      <c r="AC12">
        <v>195.8</v>
      </c>
      <c r="AD12">
        <v>0</v>
      </c>
      <c r="AE12" s="1">
        <v>36647</v>
      </c>
      <c r="AF12">
        <v>150.6</v>
      </c>
      <c r="AG12">
        <v>172.6</v>
      </c>
      <c r="AH12">
        <v>195.8</v>
      </c>
      <c r="AI12">
        <v>219.7</v>
      </c>
      <c r="AJ12">
        <v>244.7</v>
      </c>
      <c r="AK12">
        <v>270.39999999999998</v>
      </c>
      <c r="AL12">
        <v>297</v>
      </c>
      <c r="AM12">
        <v>323.89999999999998</v>
      </c>
      <c r="AN12">
        <v>351.4</v>
      </c>
      <c r="AO12">
        <v>379</v>
      </c>
      <c r="AP12">
        <v>407.4</v>
      </c>
      <c r="AQ12">
        <v>435.7</v>
      </c>
      <c r="AR12">
        <v>464.6</v>
      </c>
      <c r="AS12">
        <v>0</v>
      </c>
    </row>
    <row r="13" spans="1:45" x14ac:dyDescent="0.25">
      <c r="A13" s="1">
        <v>36678</v>
      </c>
      <c r="B13">
        <v>0</v>
      </c>
      <c r="C13">
        <v>0</v>
      </c>
      <c r="D13">
        <v>0</v>
      </c>
      <c r="E13">
        <v>0</v>
      </c>
      <c r="F13">
        <v>0</v>
      </c>
      <c r="G13">
        <v>0</v>
      </c>
      <c r="H13">
        <v>0</v>
      </c>
      <c r="I13">
        <v>0</v>
      </c>
      <c r="J13">
        <v>0</v>
      </c>
      <c r="K13">
        <v>0.1</v>
      </c>
      <c r="L13">
        <v>0.4</v>
      </c>
      <c r="M13">
        <v>0.9</v>
      </c>
      <c r="N13">
        <v>1.4</v>
      </c>
      <c r="O13">
        <v>0.03</v>
      </c>
      <c r="P13" s="1">
        <v>36678</v>
      </c>
      <c r="Q13">
        <v>0.9</v>
      </c>
      <c r="R13">
        <v>1.4</v>
      </c>
      <c r="S13">
        <v>2.1</v>
      </c>
      <c r="T13">
        <v>3</v>
      </c>
      <c r="U13">
        <v>5.0999999999999996</v>
      </c>
      <c r="V13">
        <v>7.7</v>
      </c>
      <c r="W13">
        <v>11.6</v>
      </c>
      <c r="X13">
        <v>16.100000000000001</v>
      </c>
      <c r="Y13">
        <v>21.6</v>
      </c>
      <c r="Z13">
        <v>28</v>
      </c>
      <c r="AA13">
        <v>35.6</v>
      </c>
      <c r="AB13">
        <v>43.7</v>
      </c>
      <c r="AC13">
        <v>52.4</v>
      </c>
      <c r="AD13">
        <v>0.03</v>
      </c>
      <c r="AE13" s="1">
        <v>36678</v>
      </c>
      <c r="AF13">
        <v>35.6</v>
      </c>
      <c r="AG13">
        <v>43.7</v>
      </c>
      <c r="AH13">
        <v>52.4</v>
      </c>
      <c r="AI13">
        <v>61.5</v>
      </c>
      <c r="AJ13">
        <v>71.3</v>
      </c>
      <c r="AK13">
        <v>81.7</v>
      </c>
      <c r="AL13">
        <v>93.7</v>
      </c>
      <c r="AM13">
        <v>107.4</v>
      </c>
      <c r="AN13">
        <v>122.3</v>
      </c>
      <c r="AO13">
        <v>138.4</v>
      </c>
      <c r="AP13">
        <v>155.69999999999999</v>
      </c>
      <c r="AQ13">
        <v>173.9</v>
      </c>
      <c r="AR13">
        <v>193.8</v>
      </c>
      <c r="AS13">
        <v>0.03</v>
      </c>
    </row>
    <row r="14" spans="1:45" x14ac:dyDescent="0.25">
      <c r="A14" s="1">
        <v>36708</v>
      </c>
      <c r="B14">
        <v>0</v>
      </c>
      <c r="C14">
        <v>0</v>
      </c>
      <c r="D14">
        <v>0</v>
      </c>
      <c r="E14">
        <v>0</v>
      </c>
      <c r="F14">
        <v>0</v>
      </c>
      <c r="G14">
        <v>0</v>
      </c>
      <c r="H14">
        <v>0</v>
      </c>
      <c r="I14">
        <v>0</v>
      </c>
      <c r="J14">
        <v>0</v>
      </c>
      <c r="K14">
        <v>0</v>
      </c>
      <c r="L14">
        <v>0</v>
      </c>
      <c r="M14">
        <v>0</v>
      </c>
      <c r="N14">
        <v>0</v>
      </c>
      <c r="O14">
        <v>0</v>
      </c>
      <c r="P14" s="1">
        <v>36708</v>
      </c>
      <c r="Q14">
        <v>0</v>
      </c>
      <c r="R14">
        <v>0</v>
      </c>
      <c r="S14">
        <v>0</v>
      </c>
      <c r="T14">
        <v>0</v>
      </c>
      <c r="U14">
        <v>0</v>
      </c>
      <c r="V14">
        <v>0</v>
      </c>
      <c r="W14">
        <v>0</v>
      </c>
      <c r="X14">
        <v>0</v>
      </c>
      <c r="Y14">
        <v>0.1</v>
      </c>
      <c r="Z14">
        <v>0.3</v>
      </c>
      <c r="AA14">
        <v>0.5</v>
      </c>
      <c r="AB14">
        <v>1</v>
      </c>
      <c r="AC14">
        <v>2</v>
      </c>
      <c r="AD14">
        <v>0</v>
      </c>
      <c r="AE14" s="1">
        <v>36708</v>
      </c>
      <c r="AF14">
        <v>0.5</v>
      </c>
      <c r="AG14">
        <v>1</v>
      </c>
      <c r="AH14">
        <v>2</v>
      </c>
      <c r="AI14">
        <v>3.3</v>
      </c>
      <c r="AJ14">
        <v>6.4</v>
      </c>
      <c r="AK14">
        <v>10.6</v>
      </c>
      <c r="AL14">
        <v>17.7</v>
      </c>
      <c r="AM14">
        <v>27.3</v>
      </c>
      <c r="AN14">
        <v>40</v>
      </c>
      <c r="AO14">
        <v>54.5</v>
      </c>
      <c r="AP14">
        <v>70.7</v>
      </c>
      <c r="AQ14">
        <v>88.3</v>
      </c>
      <c r="AR14">
        <v>107.8</v>
      </c>
      <c r="AS14">
        <v>0</v>
      </c>
    </row>
    <row r="15" spans="1:45" x14ac:dyDescent="0.25">
      <c r="A15" s="1">
        <v>36739</v>
      </c>
      <c r="B15">
        <v>0</v>
      </c>
      <c r="C15">
        <v>0</v>
      </c>
      <c r="D15">
        <v>0</v>
      </c>
      <c r="E15">
        <v>0</v>
      </c>
      <c r="F15">
        <v>0</v>
      </c>
      <c r="G15">
        <v>0</v>
      </c>
      <c r="H15">
        <v>0</v>
      </c>
      <c r="I15">
        <v>0</v>
      </c>
      <c r="J15">
        <v>0</v>
      </c>
      <c r="K15">
        <v>0</v>
      </c>
      <c r="L15">
        <v>0</v>
      </c>
      <c r="M15">
        <v>0</v>
      </c>
      <c r="N15">
        <v>0</v>
      </c>
      <c r="O15">
        <v>5</v>
      </c>
      <c r="P15" s="1">
        <v>36739</v>
      </c>
      <c r="Q15">
        <v>0</v>
      </c>
      <c r="R15">
        <v>0</v>
      </c>
      <c r="S15">
        <v>0</v>
      </c>
      <c r="T15">
        <v>0</v>
      </c>
      <c r="U15">
        <v>0</v>
      </c>
      <c r="V15">
        <v>0</v>
      </c>
      <c r="W15">
        <v>0</v>
      </c>
      <c r="X15">
        <v>0</v>
      </c>
      <c r="Y15">
        <v>0.1</v>
      </c>
      <c r="Z15">
        <v>0.4</v>
      </c>
      <c r="AA15">
        <v>0.9</v>
      </c>
      <c r="AB15">
        <v>1.8</v>
      </c>
      <c r="AC15">
        <v>2.6</v>
      </c>
      <c r="AD15">
        <v>5</v>
      </c>
      <c r="AE15" s="1">
        <v>36739</v>
      </c>
      <c r="AF15">
        <v>0.9</v>
      </c>
      <c r="AG15">
        <v>1.8</v>
      </c>
      <c r="AH15">
        <v>2.6</v>
      </c>
      <c r="AI15">
        <v>4</v>
      </c>
      <c r="AJ15">
        <v>6.7</v>
      </c>
      <c r="AK15">
        <v>11.1</v>
      </c>
      <c r="AL15">
        <v>17.8</v>
      </c>
      <c r="AM15">
        <v>26.7</v>
      </c>
      <c r="AN15">
        <v>37.700000000000003</v>
      </c>
      <c r="AO15">
        <v>50</v>
      </c>
      <c r="AP15">
        <v>64.3</v>
      </c>
      <c r="AQ15">
        <v>80.5</v>
      </c>
      <c r="AR15">
        <v>99</v>
      </c>
      <c r="AS15">
        <v>5</v>
      </c>
    </row>
    <row r="16" spans="1:45" x14ac:dyDescent="0.25">
      <c r="A16" s="1">
        <v>36770</v>
      </c>
      <c r="B16">
        <v>0</v>
      </c>
      <c r="C16">
        <v>0</v>
      </c>
      <c r="D16">
        <v>0.1</v>
      </c>
      <c r="E16">
        <v>0.3</v>
      </c>
      <c r="F16">
        <v>0.5</v>
      </c>
      <c r="G16">
        <v>0.8</v>
      </c>
      <c r="H16">
        <v>1.2</v>
      </c>
      <c r="I16">
        <v>1.8</v>
      </c>
      <c r="J16">
        <v>2.5</v>
      </c>
      <c r="K16">
        <v>3.3</v>
      </c>
      <c r="L16">
        <v>4.2</v>
      </c>
      <c r="M16">
        <v>5.3</v>
      </c>
      <c r="N16">
        <v>7.1</v>
      </c>
      <c r="O16">
        <v>0</v>
      </c>
      <c r="P16" s="1">
        <v>36770</v>
      </c>
      <c r="Q16">
        <v>5.3</v>
      </c>
      <c r="R16">
        <v>7.1</v>
      </c>
      <c r="S16">
        <v>9.1</v>
      </c>
      <c r="T16">
        <v>11.9</v>
      </c>
      <c r="U16">
        <v>15.4</v>
      </c>
      <c r="V16">
        <v>19.7</v>
      </c>
      <c r="W16">
        <v>25.1</v>
      </c>
      <c r="X16">
        <v>31</v>
      </c>
      <c r="Y16">
        <v>38</v>
      </c>
      <c r="Z16">
        <v>45.6</v>
      </c>
      <c r="AA16">
        <v>53.9</v>
      </c>
      <c r="AB16">
        <v>63.3</v>
      </c>
      <c r="AC16">
        <v>73.400000000000006</v>
      </c>
      <c r="AD16">
        <v>0</v>
      </c>
      <c r="AE16" s="1">
        <v>36770</v>
      </c>
      <c r="AF16">
        <v>53.9</v>
      </c>
      <c r="AG16">
        <v>63.3</v>
      </c>
      <c r="AH16">
        <v>73.400000000000006</v>
      </c>
      <c r="AI16">
        <v>85.6</v>
      </c>
      <c r="AJ16">
        <v>99.3</v>
      </c>
      <c r="AK16">
        <v>114</v>
      </c>
      <c r="AL16">
        <v>130.5</v>
      </c>
      <c r="AM16">
        <v>148.1</v>
      </c>
      <c r="AN16">
        <v>167.9</v>
      </c>
      <c r="AO16">
        <v>188.9</v>
      </c>
      <c r="AP16">
        <v>211.1</v>
      </c>
      <c r="AQ16">
        <v>234.1</v>
      </c>
      <c r="AR16">
        <v>258.2</v>
      </c>
      <c r="AS16">
        <v>0</v>
      </c>
    </row>
    <row r="17" spans="1:45" x14ac:dyDescent="0.25">
      <c r="A17" s="1">
        <v>36800</v>
      </c>
      <c r="B17">
        <v>3.7</v>
      </c>
      <c r="C17">
        <v>5.4</v>
      </c>
      <c r="D17">
        <v>7.4</v>
      </c>
      <c r="E17">
        <v>9.9</v>
      </c>
      <c r="F17">
        <v>13.3</v>
      </c>
      <c r="G17">
        <v>17.2</v>
      </c>
      <c r="H17">
        <v>22.7</v>
      </c>
      <c r="I17">
        <v>29</v>
      </c>
      <c r="J17">
        <v>35.9</v>
      </c>
      <c r="K17">
        <v>43.4</v>
      </c>
      <c r="L17">
        <v>51.6</v>
      </c>
      <c r="M17">
        <v>60.5</v>
      </c>
      <c r="N17">
        <v>69.7</v>
      </c>
      <c r="O17">
        <v>0</v>
      </c>
      <c r="P17" s="1">
        <v>36800</v>
      </c>
      <c r="Q17">
        <v>60.5</v>
      </c>
      <c r="R17">
        <v>69.7</v>
      </c>
      <c r="S17">
        <v>80.8</v>
      </c>
      <c r="T17">
        <v>93.3</v>
      </c>
      <c r="U17">
        <v>107.2</v>
      </c>
      <c r="V17">
        <v>122.8</v>
      </c>
      <c r="W17">
        <v>139.9</v>
      </c>
      <c r="X17">
        <v>158.1</v>
      </c>
      <c r="Y17">
        <v>179</v>
      </c>
      <c r="Z17">
        <v>200.4</v>
      </c>
      <c r="AA17">
        <v>223.3</v>
      </c>
      <c r="AB17">
        <v>246.7</v>
      </c>
      <c r="AC17">
        <v>271.39999999999998</v>
      </c>
      <c r="AD17">
        <v>0</v>
      </c>
      <c r="AE17" s="1">
        <v>36800</v>
      </c>
      <c r="AF17">
        <v>223.3</v>
      </c>
      <c r="AG17">
        <v>246.7</v>
      </c>
      <c r="AH17">
        <v>271.39999999999998</v>
      </c>
      <c r="AI17">
        <v>296.3</v>
      </c>
      <c r="AJ17">
        <v>322.39999999999998</v>
      </c>
      <c r="AK17">
        <v>348.8</v>
      </c>
      <c r="AL17">
        <v>375.4</v>
      </c>
      <c r="AM17">
        <v>403.1</v>
      </c>
      <c r="AN17">
        <v>430.9</v>
      </c>
      <c r="AO17">
        <v>459.6</v>
      </c>
      <c r="AP17">
        <v>488.6</v>
      </c>
      <c r="AQ17">
        <v>517.9</v>
      </c>
      <c r="AR17">
        <v>547.4</v>
      </c>
      <c r="AS17">
        <v>0</v>
      </c>
    </row>
    <row r="18" spans="1:45" x14ac:dyDescent="0.25">
      <c r="A18" s="1">
        <v>36831</v>
      </c>
      <c r="B18">
        <v>43.4</v>
      </c>
      <c r="C18">
        <v>50.1</v>
      </c>
      <c r="D18">
        <v>57.6</v>
      </c>
      <c r="E18">
        <v>66.099999999999994</v>
      </c>
      <c r="F18">
        <v>75.400000000000006</v>
      </c>
      <c r="G18">
        <v>86</v>
      </c>
      <c r="H18">
        <v>98.5</v>
      </c>
      <c r="I18">
        <v>112.2</v>
      </c>
      <c r="J18">
        <v>127.6</v>
      </c>
      <c r="K18">
        <v>144.69999999999999</v>
      </c>
      <c r="L18">
        <v>164.3</v>
      </c>
      <c r="M18">
        <v>185.8</v>
      </c>
      <c r="N18">
        <v>209.9</v>
      </c>
      <c r="O18">
        <v>0</v>
      </c>
      <c r="P18" s="1">
        <v>36831</v>
      </c>
      <c r="Q18">
        <v>185.8</v>
      </c>
      <c r="R18">
        <v>209.9</v>
      </c>
      <c r="S18">
        <v>235.9</v>
      </c>
      <c r="T18">
        <v>262.7</v>
      </c>
      <c r="U18">
        <v>290.60000000000002</v>
      </c>
      <c r="V18">
        <v>318.5</v>
      </c>
      <c r="W18">
        <v>347.2</v>
      </c>
      <c r="X18">
        <v>376.3</v>
      </c>
      <c r="Y18">
        <v>405.5</v>
      </c>
      <c r="Z18">
        <v>435</v>
      </c>
      <c r="AA18">
        <v>464.5</v>
      </c>
      <c r="AB18">
        <v>494.2</v>
      </c>
      <c r="AC18">
        <v>523.9</v>
      </c>
      <c r="AD18">
        <v>0</v>
      </c>
      <c r="AE18" s="1">
        <v>36831</v>
      </c>
      <c r="AF18">
        <v>464.5</v>
      </c>
      <c r="AG18">
        <v>494.2</v>
      </c>
      <c r="AH18">
        <v>523.9</v>
      </c>
      <c r="AI18">
        <v>553.79999999999995</v>
      </c>
      <c r="AJ18">
        <v>583.79999999999995</v>
      </c>
      <c r="AK18">
        <v>613.79999999999995</v>
      </c>
      <c r="AL18">
        <v>643.79999999999995</v>
      </c>
      <c r="AM18">
        <v>673.8</v>
      </c>
      <c r="AN18">
        <v>703.8</v>
      </c>
      <c r="AO18">
        <v>733.8</v>
      </c>
      <c r="AP18">
        <v>763.8</v>
      </c>
      <c r="AQ18">
        <v>793.8</v>
      </c>
      <c r="AR18">
        <v>823.8</v>
      </c>
      <c r="AS18">
        <v>0</v>
      </c>
    </row>
    <row r="19" spans="1:45" x14ac:dyDescent="0.25">
      <c r="A19" s="1">
        <v>36861</v>
      </c>
      <c r="B19">
        <v>289.89999999999998</v>
      </c>
      <c r="C19">
        <v>316.89999999999998</v>
      </c>
      <c r="D19">
        <v>344.7</v>
      </c>
      <c r="E19">
        <v>373.2</v>
      </c>
      <c r="F19">
        <v>401.9</v>
      </c>
      <c r="G19">
        <v>431</v>
      </c>
      <c r="H19">
        <v>460.5</v>
      </c>
      <c r="I19">
        <v>490.1</v>
      </c>
      <c r="J19">
        <v>519.79999999999995</v>
      </c>
      <c r="K19">
        <v>549.6</v>
      </c>
      <c r="L19">
        <v>579.4</v>
      </c>
      <c r="M19">
        <v>609.4</v>
      </c>
      <c r="N19">
        <v>639.29999999999995</v>
      </c>
      <c r="O19">
        <v>0.1</v>
      </c>
      <c r="P19" s="1">
        <v>36861</v>
      </c>
      <c r="Q19">
        <v>609.4</v>
      </c>
      <c r="R19">
        <v>639.29999999999995</v>
      </c>
      <c r="S19">
        <v>669.4</v>
      </c>
      <c r="T19">
        <v>699.5</v>
      </c>
      <c r="U19">
        <v>729.7</v>
      </c>
      <c r="V19">
        <v>760</v>
      </c>
      <c r="W19">
        <v>790.4</v>
      </c>
      <c r="X19">
        <v>820.8</v>
      </c>
      <c r="Y19">
        <v>851.3</v>
      </c>
      <c r="Z19">
        <v>881.7</v>
      </c>
      <c r="AA19">
        <v>912.2</v>
      </c>
      <c r="AB19">
        <v>942.8</v>
      </c>
      <c r="AC19">
        <v>973.5</v>
      </c>
      <c r="AD19">
        <v>0.1</v>
      </c>
      <c r="AE19" s="1">
        <v>36861</v>
      </c>
      <c r="AF19">
        <v>912.2</v>
      </c>
      <c r="AG19">
        <v>942.8</v>
      </c>
      <c r="AH19">
        <v>973.5</v>
      </c>
      <c r="AI19">
        <v>1004.2</v>
      </c>
      <c r="AJ19">
        <v>1035.0999999999999</v>
      </c>
      <c r="AK19">
        <v>1066.0999999999999</v>
      </c>
      <c r="AL19">
        <v>1097.0999999999999</v>
      </c>
      <c r="AM19">
        <v>1128.0999999999999</v>
      </c>
      <c r="AN19">
        <v>1159.0999999999999</v>
      </c>
      <c r="AO19">
        <v>1190.0999999999999</v>
      </c>
      <c r="AP19">
        <v>1221.0999999999999</v>
      </c>
      <c r="AQ19">
        <v>1252.0999999999999</v>
      </c>
      <c r="AR19">
        <v>1283.0999999999999</v>
      </c>
      <c r="AS19">
        <v>0.1</v>
      </c>
    </row>
    <row r="20" spans="1:45" x14ac:dyDescent="0.25">
      <c r="A20" s="1">
        <v>36892</v>
      </c>
      <c r="B20">
        <v>246.6</v>
      </c>
      <c r="C20">
        <v>275.60000000000002</v>
      </c>
      <c r="D20">
        <v>305.3</v>
      </c>
      <c r="E20">
        <v>335.7</v>
      </c>
      <c r="F20">
        <v>366.4</v>
      </c>
      <c r="G20">
        <v>397.2</v>
      </c>
      <c r="H20">
        <v>428.2</v>
      </c>
      <c r="I20">
        <v>459.2</v>
      </c>
      <c r="J20">
        <v>490.2</v>
      </c>
      <c r="K20">
        <v>521.20000000000005</v>
      </c>
      <c r="L20">
        <v>552.20000000000005</v>
      </c>
      <c r="M20">
        <v>583.20000000000005</v>
      </c>
      <c r="N20">
        <v>614.20000000000005</v>
      </c>
      <c r="O20">
        <v>0.06</v>
      </c>
      <c r="P20" s="1">
        <v>36892</v>
      </c>
      <c r="Q20">
        <v>583.20000000000005</v>
      </c>
      <c r="R20">
        <v>614.20000000000005</v>
      </c>
      <c r="S20">
        <v>645.20000000000005</v>
      </c>
      <c r="T20">
        <v>676.2</v>
      </c>
      <c r="U20">
        <v>707.2</v>
      </c>
      <c r="V20">
        <v>738.2</v>
      </c>
      <c r="W20">
        <v>769.2</v>
      </c>
      <c r="X20">
        <v>800.2</v>
      </c>
      <c r="Y20">
        <v>831.2</v>
      </c>
      <c r="Z20">
        <v>862.2</v>
      </c>
      <c r="AA20">
        <v>893.2</v>
      </c>
      <c r="AB20">
        <v>924.2</v>
      </c>
      <c r="AC20">
        <v>955.2</v>
      </c>
      <c r="AD20">
        <v>0.06</v>
      </c>
      <c r="AE20" s="1">
        <v>36892</v>
      </c>
      <c r="AF20">
        <v>893.2</v>
      </c>
      <c r="AG20">
        <v>924.2</v>
      </c>
      <c r="AH20">
        <v>955.2</v>
      </c>
      <c r="AI20">
        <v>986.2</v>
      </c>
      <c r="AJ20">
        <v>1017.2</v>
      </c>
      <c r="AK20">
        <v>1048.2</v>
      </c>
      <c r="AL20">
        <v>1079.2</v>
      </c>
      <c r="AM20">
        <v>1110.2</v>
      </c>
      <c r="AN20">
        <v>1141.2</v>
      </c>
      <c r="AO20">
        <v>1172.2</v>
      </c>
      <c r="AP20">
        <v>1203.2</v>
      </c>
      <c r="AQ20">
        <v>1234.2</v>
      </c>
      <c r="AR20">
        <v>1265.2</v>
      </c>
      <c r="AS20">
        <v>0.06</v>
      </c>
    </row>
    <row r="21" spans="1:45" x14ac:dyDescent="0.25">
      <c r="A21" s="1">
        <v>36923</v>
      </c>
      <c r="B21">
        <v>199.1</v>
      </c>
      <c r="C21">
        <v>221.4</v>
      </c>
      <c r="D21">
        <v>244.6</v>
      </c>
      <c r="E21">
        <v>268.7</v>
      </c>
      <c r="F21">
        <v>293.8</v>
      </c>
      <c r="G21">
        <v>319.39999999999998</v>
      </c>
      <c r="H21">
        <v>345.6</v>
      </c>
      <c r="I21">
        <v>372.3</v>
      </c>
      <c r="J21">
        <v>399.3</v>
      </c>
      <c r="K21">
        <v>426.4</v>
      </c>
      <c r="L21">
        <v>453.7</v>
      </c>
      <c r="M21">
        <v>481.2</v>
      </c>
      <c r="N21">
        <v>509</v>
      </c>
      <c r="O21">
        <v>0</v>
      </c>
      <c r="P21" s="1">
        <v>36923</v>
      </c>
      <c r="Q21">
        <v>481.2</v>
      </c>
      <c r="R21">
        <v>509</v>
      </c>
      <c r="S21">
        <v>536.79999999999995</v>
      </c>
      <c r="T21">
        <v>564.6</v>
      </c>
      <c r="U21">
        <v>592.5</v>
      </c>
      <c r="V21">
        <v>620.5</v>
      </c>
      <c r="W21">
        <v>648.5</v>
      </c>
      <c r="X21">
        <v>676.5</v>
      </c>
      <c r="Y21">
        <v>704.5</v>
      </c>
      <c r="Z21">
        <v>732.5</v>
      </c>
      <c r="AA21">
        <v>760.5</v>
      </c>
      <c r="AB21">
        <v>788.5</v>
      </c>
      <c r="AC21">
        <v>816.5</v>
      </c>
      <c r="AD21">
        <v>0</v>
      </c>
      <c r="AE21" s="1">
        <v>36923</v>
      </c>
      <c r="AF21">
        <v>760.5</v>
      </c>
      <c r="AG21">
        <v>788.5</v>
      </c>
      <c r="AH21">
        <v>816.5</v>
      </c>
      <c r="AI21">
        <v>844.5</v>
      </c>
      <c r="AJ21">
        <v>872.5</v>
      </c>
      <c r="AK21">
        <v>900.5</v>
      </c>
      <c r="AL21">
        <v>928.5</v>
      </c>
      <c r="AM21">
        <v>956.5</v>
      </c>
      <c r="AN21">
        <v>984.5</v>
      </c>
      <c r="AO21">
        <v>1012.5</v>
      </c>
      <c r="AP21">
        <v>1040.5</v>
      </c>
      <c r="AQ21">
        <v>1068.5</v>
      </c>
      <c r="AR21">
        <v>1096.5</v>
      </c>
      <c r="AS21">
        <v>0</v>
      </c>
    </row>
    <row r="22" spans="1:45" x14ac:dyDescent="0.25">
      <c r="A22" s="1">
        <v>36951</v>
      </c>
      <c r="B22">
        <v>122.7</v>
      </c>
      <c r="C22">
        <v>143.19999999999999</v>
      </c>
      <c r="D22">
        <v>165.3</v>
      </c>
      <c r="E22">
        <v>189.1</v>
      </c>
      <c r="F22">
        <v>214.2</v>
      </c>
      <c r="G22">
        <v>240.7</v>
      </c>
      <c r="H22">
        <v>268.8</v>
      </c>
      <c r="I22">
        <v>297.2</v>
      </c>
      <c r="J22">
        <v>326.39999999999998</v>
      </c>
      <c r="K22">
        <v>356.1</v>
      </c>
      <c r="L22">
        <v>385.9</v>
      </c>
      <c r="M22">
        <v>416.2</v>
      </c>
      <c r="N22">
        <v>447.1</v>
      </c>
      <c r="O22">
        <v>0.06</v>
      </c>
      <c r="P22" s="1">
        <v>36951</v>
      </c>
      <c r="Q22">
        <v>416.2</v>
      </c>
      <c r="R22">
        <v>447.1</v>
      </c>
      <c r="S22">
        <v>478.1</v>
      </c>
      <c r="T22">
        <v>509.1</v>
      </c>
      <c r="U22">
        <v>540.1</v>
      </c>
      <c r="V22">
        <v>571.1</v>
      </c>
      <c r="W22">
        <v>602.1</v>
      </c>
      <c r="X22">
        <v>633.1</v>
      </c>
      <c r="Y22">
        <v>664.1</v>
      </c>
      <c r="Z22">
        <v>695.1</v>
      </c>
      <c r="AA22">
        <v>726.1</v>
      </c>
      <c r="AB22">
        <v>757.1</v>
      </c>
      <c r="AC22">
        <v>788.1</v>
      </c>
      <c r="AD22">
        <v>0.06</v>
      </c>
      <c r="AE22" s="1">
        <v>36951</v>
      </c>
      <c r="AF22">
        <v>726.1</v>
      </c>
      <c r="AG22">
        <v>757.1</v>
      </c>
      <c r="AH22">
        <v>788.1</v>
      </c>
      <c r="AI22">
        <v>819.1</v>
      </c>
      <c r="AJ22">
        <v>850.1</v>
      </c>
      <c r="AK22">
        <v>881.1</v>
      </c>
      <c r="AL22">
        <v>912.1</v>
      </c>
      <c r="AM22">
        <v>943.1</v>
      </c>
      <c r="AN22">
        <v>974.1</v>
      </c>
      <c r="AO22">
        <v>1005.1</v>
      </c>
      <c r="AP22">
        <v>1036.0999999999999</v>
      </c>
      <c r="AQ22">
        <v>1067.0999999999999</v>
      </c>
      <c r="AR22">
        <v>1098.0999999999999</v>
      </c>
      <c r="AS22">
        <v>0.06</v>
      </c>
    </row>
    <row r="23" spans="1:45" x14ac:dyDescent="0.25">
      <c r="A23" s="1">
        <v>36982</v>
      </c>
      <c r="B23">
        <v>9.1</v>
      </c>
      <c r="C23">
        <v>13.2</v>
      </c>
      <c r="D23">
        <v>18.5</v>
      </c>
      <c r="E23">
        <v>25.1</v>
      </c>
      <c r="F23">
        <v>32.200000000000003</v>
      </c>
      <c r="G23">
        <v>41.2</v>
      </c>
      <c r="H23">
        <v>52</v>
      </c>
      <c r="I23">
        <v>64.400000000000006</v>
      </c>
      <c r="J23">
        <v>78.7</v>
      </c>
      <c r="K23">
        <v>94.3</v>
      </c>
      <c r="L23">
        <v>111.1</v>
      </c>
      <c r="M23">
        <v>129.69999999999999</v>
      </c>
      <c r="N23">
        <v>149</v>
      </c>
      <c r="O23">
        <v>0.03</v>
      </c>
      <c r="P23" s="1">
        <v>36982</v>
      </c>
      <c r="Q23">
        <v>129.69999999999999</v>
      </c>
      <c r="R23">
        <v>149</v>
      </c>
      <c r="S23">
        <v>169.6</v>
      </c>
      <c r="T23">
        <v>191.6</v>
      </c>
      <c r="U23">
        <v>214.1</v>
      </c>
      <c r="V23">
        <v>237.2</v>
      </c>
      <c r="W23">
        <v>261.8</v>
      </c>
      <c r="X23">
        <v>286.7</v>
      </c>
      <c r="Y23">
        <v>312.2</v>
      </c>
      <c r="Z23">
        <v>338.2</v>
      </c>
      <c r="AA23">
        <v>364.5</v>
      </c>
      <c r="AB23">
        <v>391.7</v>
      </c>
      <c r="AC23">
        <v>419</v>
      </c>
      <c r="AD23">
        <v>0.03</v>
      </c>
      <c r="AE23" s="1">
        <v>36982</v>
      </c>
      <c r="AF23">
        <v>364.5</v>
      </c>
      <c r="AG23">
        <v>391.7</v>
      </c>
      <c r="AH23">
        <v>419</v>
      </c>
      <c r="AI23">
        <v>446.8</v>
      </c>
      <c r="AJ23">
        <v>474.5</v>
      </c>
      <c r="AK23">
        <v>502.7</v>
      </c>
      <c r="AL23">
        <v>531</v>
      </c>
      <c r="AM23">
        <v>559.4</v>
      </c>
      <c r="AN23">
        <v>587.9</v>
      </c>
      <c r="AO23">
        <v>616.6</v>
      </c>
      <c r="AP23">
        <v>645.29999999999995</v>
      </c>
      <c r="AQ23">
        <v>674</v>
      </c>
      <c r="AR23">
        <v>702.9</v>
      </c>
      <c r="AS23">
        <v>0.03</v>
      </c>
    </row>
    <row r="24" spans="1:45" x14ac:dyDescent="0.25">
      <c r="A24" s="1">
        <v>37012</v>
      </c>
      <c r="B24">
        <v>0</v>
      </c>
      <c r="C24">
        <v>0</v>
      </c>
      <c r="D24">
        <v>0</v>
      </c>
      <c r="E24">
        <v>0.2</v>
      </c>
      <c r="F24">
        <v>0.4</v>
      </c>
      <c r="G24">
        <v>0.6</v>
      </c>
      <c r="H24">
        <v>1.1000000000000001</v>
      </c>
      <c r="I24">
        <v>1.6</v>
      </c>
      <c r="J24">
        <v>2.4</v>
      </c>
      <c r="K24">
        <v>3.4</v>
      </c>
      <c r="L24">
        <v>4.5999999999999996</v>
      </c>
      <c r="M24">
        <v>6.3</v>
      </c>
      <c r="N24">
        <v>9.3000000000000007</v>
      </c>
      <c r="O24">
        <v>0</v>
      </c>
      <c r="P24" s="1">
        <v>37012</v>
      </c>
      <c r="Q24">
        <v>6.3</v>
      </c>
      <c r="R24">
        <v>9.3000000000000007</v>
      </c>
      <c r="S24">
        <v>13.6</v>
      </c>
      <c r="T24">
        <v>19.5</v>
      </c>
      <c r="U24">
        <v>27.6</v>
      </c>
      <c r="V24">
        <v>37.9</v>
      </c>
      <c r="W24">
        <v>49.5</v>
      </c>
      <c r="X24">
        <v>63.2</v>
      </c>
      <c r="Y24">
        <v>78.599999999999994</v>
      </c>
      <c r="Z24">
        <v>95.5</v>
      </c>
      <c r="AA24">
        <v>114</v>
      </c>
      <c r="AB24">
        <v>133.69999999999999</v>
      </c>
      <c r="AC24">
        <v>154.6</v>
      </c>
      <c r="AD24">
        <v>0</v>
      </c>
      <c r="AE24" s="1">
        <v>37012</v>
      </c>
      <c r="AF24">
        <v>114</v>
      </c>
      <c r="AG24">
        <v>133.69999999999999</v>
      </c>
      <c r="AH24">
        <v>154.6</v>
      </c>
      <c r="AI24">
        <v>175.9</v>
      </c>
      <c r="AJ24">
        <v>198.3</v>
      </c>
      <c r="AK24">
        <v>221.1</v>
      </c>
      <c r="AL24">
        <v>244.7</v>
      </c>
      <c r="AM24">
        <v>268.8</v>
      </c>
      <c r="AN24">
        <v>293.5</v>
      </c>
      <c r="AO24">
        <v>318.5</v>
      </c>
      <c r="AP24">
        <v>344.1</v>
      </c>
      <c r="AQ24">
        <v>369.7</v>
      </c>
      <c r="AR24">
        <v>395.9</v>
      </c>
      <c r="AS24">
        <v>0</v>
      </c>
    </row>
    <row r="25" spans="1:45" x14ac:dyDescent="0.25">
      <c r="A25" s="1">
        <v>37043</v>
      </c>
      <c r="B25">
        <v>0</v>
      </c>
      <c r="C25">
        <v>0</v>
      </c>
      <c r="D25">
        <v>0</v>
      </c>
      <c r="E25">
        <v>0</v>
      </c>
      <c r="F25">
        <v>0</v>
      </c>
      <c r="G25">
        <v>0</v>
      </c>
      <c r="H25">
        <v>0</v>
      </c>
      <c r="I25">
        <v>0</v>
      </c>
      <c r="J25">
        <v>0</v>
      </c>
      <c r="K25">
        <v>0</v>
      </c>
      <c r="L25">
        <v>0</v>
      </c>
      <c r="M25">
        <v>0</v>
      </c>
      <c r="N25">
        <v>0</v>
      </c>
      <c r="O25">
        <v>0.03</v>
      </c>
      <c r="P25" s="1">
        <v>37043</v>
      </c>
      <c r="Q25">
        <v>0</v>
      </c>
      <c r="R25">
        <v>0</v>
      </c>
      <c r="S25">
        <v>0.1</v>
      </c>
      <c r="T25">
        <v>0.3</v>
      </c>
      <c r="U25">
        <v>0.7</v>
      </c>
      <c r="V25">
        <v>1.3</v>
      </c>
      <c r="W25">
        <v>2.1</v>
      </c>
      <c r="X25">
        <v>3.2</v>
      </c>
      <c r="Y25">
        <v>4.7</v>
      </c>
      <c r="Z25">
        <v>6.9</v>
      </c>
      <c r="AA25">
        <v>9.1999999999999993</v>
      </c>
      <c r="AB25">
        <v>12.1</v>
      </c>
      <c r="AC25">
        <v>15.6</v>
      </c>
      <c r="AD25">
        <v>0.03</v>
      </c>
      <c r="AE25" s="1">
        <v>37043</v>
      </c>
      <c r="AF25">
        <v>9.1999999999999993</v>
      </c>
      <c r="AG25">
        <v>12.1</v>
      </c>
      <c r="AH25">
        <v>15.6</v>
      </c>
      <c r="AI25">
        <v>20</v>
      </c>
      <c r="AJ25">
        <v>25.5</v>
      </c>
      <c r="AK25">
        <v>31.5</v>
      </c>
      <c r="AL25">
        <v>39.4</v>
      </c>
      <c r="AM25">
        <v>47.9</v>
      </c>
      <c r="AN25">
        <v>57.2</v>
      </c>
      <c r="AO25">
        <v>68.599999999999994</v>
      </c>
      <c r="AP25">
        <v>80.400000000000006</v>
      </c>
      <c r="AQ25">
        <v>94.4</v>
      </c>
      <c r="AR25">
        <v>110.1</v>
      </c>
      <c r="AS25">
        <v>0.03</v>
      </c>
    </row>
    <row r="26" spans="1:45" x14ac:dyDescent="0.25">
      <c r="A26" s="1">
        <v>37073</v>
      </c>
      <c r="B26">
        <v>0</v>
      </c>
      <c r="C26">
        <v>0</v>
      </c>
      <c r="D26">
        <v>0</v>
      </c>
      <c r="E26">
        <v>0</v>
      </c>
      <c r="F26">
        <v>0</v>
      </c>
      <c r="G26">
        <v>0</v>
      </c>
      <c r="H26">
        <v>0</v>
      </c>
      <c r="I26">
        <v>0</v>
      </c>
      <c r="J26">
        <v>0</v>
      </c>
      <c r="K26">
        <v>0</v>
      </c>
      <c r="L26">
        <v>0</v>
      </c>
      <c r="M26">
        <v>0</v>
      </c>
      <c r="N26">
        <v>0</v>
      </c>
      <c r="O26">
        <v>0</v>
      </c>
      <c r="P26" s="1">
        <v>37073</v>
      </c>
      <c r="Q26">
        <v>0</v>
      </c>
      <c r="R26">
        <v>0</v>
      </c>
      <c r="S26">
        <v>0</v>
      </c>
      <c r="T26">
        <v>0</v>
      </c>
      <c r="U26">
        <v>0</v>
      </c>
      <c r="V26">
        <v>0</v>
      </c>
      <c r="W26">
        <v>0</v>
      </c>
      <c r="X26">
        <v>0</v>
      </c>
      <c r="Y26">
        <v>0</v>
      </c>
      <c r="Z26">
        <v>0.3</v>
      </c>
      <c r="AA26">
        <v>1</v>
      </c>
      <c r="AB26">
        <v>2</v>
      </c>
      <c r="AC26">
        <v>4.3</v>
      </c>
      <c r="AD26">
        <v>0</v>
      </c>
      <c r="AE26" s="1">
        <v>37073</v>
      </c>
      <c r="AF26">
        <v>1</v>
      </c>
      <c r="AG26">
        <v>2</v>
      </c>
      <c r="AH26">
        <v>4.3</v>
      </c>
      <c r="AI26">
        <v>7.3</v>
      </c>
      <c r="AJ26">
        <v>11.7</v>
      </c>
      <c r="AK26">
        <v>18.100000000000001</v>
      </c>
      <c r="AL26">
        <v>25.9</v>
      </c>
      <c r="AM26">
        <v>35.299999999999997</v>
      </c>
      <c r="AN26">
        <v>46.8</v>
      </c>
      <c r="AO26">
        <v>59.9</v>
      </c>
      <c r="AP26">
        <v>75.599999999999994</v>
      </c>
      <c r="AQ26">
        <v>93.9</v>
      </c>
      <c r="AR26">
        <v>114.3</v>
      </c>
      <c r="AS26">
        <v>0</v>
      </c>
    </row>
    <row r="27" spans="1:45" x14ac:dyDescent="0.25">
      <c r="A27" s="1">
        <v>37104</v>
      </c>
      <c r="B27">
        <v>0</v>
      </c>
      <c r="C27">
        <v>0</v>
      </c>
      <c r="D27">
        <v>0</v>
      </c>
      <c r="E27">
        <v>0</v>
      </c>
      <c r="F27">
        <v>0</v>
      </c>
      <c r="G27">
        <v>0</v>
      </c>
      <c r="H27">
        <v>0</v>
      </c>
      <c r="I27">
        <v>0</v>
      </c>
      <c r="J27">
        <v>0</v>
      </c>
      <c r="K27">
        <v>0</v>
      </c>
      <c r="L27">
        <v>0</v>
      </c>
      <c r="M27">
        <v>0</v>
      </c>
      <c r="N27">
        <v>0</v>
      </c>
      <c r="O27">
        <v>0.03</v>
      </c>
      <c r="P27" s="1">
        <v>37104</v>
      </c>
      <c r="Q27">
        <v>0</v>
      </c>
      <c r="R27">
        <v>0</v>
      </c>
      <c r="S27">
        <v>0</v>
      </c>
      <c r="T27">
        <v>0</v>
      </c>
      <c r="U27">
        <v>0</v>
      </c>
      <c r="V27">
        <v>0</v>
      </c>
      <c r="W27">
        <v>0</v>
      </c>
      <c r="X27">
        <v>0</v>
      </c>
      <c r="Y27">
        <v>0</v>
      </c>
      <c r="Z27">
        <v>0</v>
      </c>
      <c r="AA27">
        <v>0</v>
      </c>
      <c r="AB27">
        <v>0.1</v>
      </c>
      <c r="AC27">
        <v>0.3</v>
      </c>
      <c r="AD27">
        <v>0.03</v>
      </c>
      <c r="AE27" s="1">
        <v>37104</v>
      </c>
      <c r="AF27">
        <v>0</v>
      </c>
      <c r="AG27">
        <v>0.1</v>
      </c>
      <c r="AH27">
        <v>0.3</v>
      </c>
      <c r="AI27">
        <v>1</v>
      </c>
      <c r="AJ27">
        <v>1.9</v>
      </c>
      <c r="AK27">
        <v>3.2</v>
      </c>
      <c r="AL27">
        <v>5.5</v>
      </c>
      <c r="AM27">
        <v>8.3000000000000007</v>
      </c>
      <c r="AN27">
        <v>12.8</v>
      </c>
      <c r="AO27">
        <v>19.399999999999999</v>
      </c>
      <c r="AP27">
        <v>27.8</v>
      </c>
      <c r="AQ27">
        <v>37.9</v>
      </c>
      <c r="AR27">
        <v>50.2</v>
      </c>
      <c r="AS27">
        <v>0.03</v>
      </c>
    </row>
    <row r="28" spans="1:45" x14ac:dyDescent="0.25">
      <c r="A28" s="1">
        <v>37135</v>
      </c>
      <c r="B28">
        <v>0</v>
      </c>
      <c r="C28">
        <v>0</v>
      </c>
      <c r="D28">
        <v>0</v>
      </c>
      <c r="E28">
        <v>0</v>
      </c>
      <c r="F28">
        <v>0</v>
      </c>
      <c r="G28">
        <v>0</v>
      </c>
      <c r="H28">
        <v>0</v>
      </c>
      <c r="I28">
        <v>0</v>
      </c>
      <c r="J28">
        <v>0</v>
      </c>
      <c r="K28">
        <v>0</v>
      </c>
      <c r="L28">
        <v>0</v>
      </c>
      <c r="M28">
        <v>0</v>
      </c>
      <c r="N28">
        <v>0.1</v>
      </c>
      <c r="O28">
        <v>0</v>
      </c>
      <c r="P28" s="1">
        <v>37135</v>
      </c>
      <c r="Q28">
        <v>0</v>
      </c>
      <c r="R28">
        <v>0.1</v>
      </c>
      <c r="S28">
        <v>0.3</v>
      </c>
      <c r="T28">
        <v>0.7</v>
      </c>
      <c r="U28">
        <v>1.5</v>
      </c>
      <c r="V28">
        <v>2.9</v>
      </c>
      <c r="W28">
        <v>5.8</v>
      </c>
      <c r="X28">
        <v>9.3000000000000007</v>
      </c>
      <c r="Y28">
        <v>14.1</v>
      </c>
      <c r="Z28">
        <v>19.899999999999999</v>
      </c>
      <c r="AA28">
        <v>26.7</v>
      </c>
      <c r="AB28">
        <v>34.5</v>
      </c>
      <c r="AC28">
        <v>43.6</v>
      </c>
      <c r="AD28">
        <v>0</v>
      </c>
      <c r="AE28" s="1">
        <v>37135</v>
      </c>
      <c r="AF28">
        <v>26.7</v>
      </c>
      <c r="AG28">
        <v>34.5</v>
      </c>
      <c r="AH28">
        <v>43.6</v>
      </c>
      <c r="AI28">
        <v>53.5</v>
      </c>
      <c r="AJ28">
        <v>65.099999999999994</v>
      </c>
      <c r="AK28">
        <v>78.7</v>
      </c>
      <c r="AL28">
        <v>94.3</v>
      </c>
      <c r="AM28">
        <v>111.2</v>
      </c>
      <c r="AN28">
        <v>130.4</v>
      </c>
      <c r="AO28">
        <v>150.4</v>
      </c>
      <c r="AP28">
        <v>171.9</v>
      </c>
      <c r="AQ28">
        <v>194.3</v>
      </c>
      <c r="AR28">
        <v>217.8</v>
      </c>
      <c r="AS28">
        <v>0</v>
      </c>
    </row>
    <row r="29" spans="1:45" x14ac:dyDescent="0.25">
      <c r="A29" s="1">
        <v>37165</v>
      </c>
      <c r="B29">
        <v>1.2</v>
      </c>
      <c r="C29">
        <v>2</v>
      </c>
      <c r="D29">
        <v>3.2</v>
      </c>
      <c r="E29">
        <v>5</v>
      </c>
      <c r="F29">
        <v>7</v>
      </c>
      <c r="G29">
        <v>9.5</v>
      </c>
      <c r="H29">
        <v>12.3</v>
      </c>
      <c r="I29">
        <v>15.6</v>
      </c>
      <c r="J29">
        <v>19.600000000000001</v>
      </c>
      <c r="K29">
        <v>24.1</v>
      </c>
      <c r="L29">
        <v>29.4</v>
      </c>
      <c r="M29">
        <v>35.5</v>
      </c>
      <c r="N29">
        <v>42.6</v>
      </c>
      <c r="O29">
        <v>0.5</v>
      </c>
      <c r="P29" s="1">
        <v>37165</v>
      </c>
      <c r="Q29">
        <v>35.5</v>
      </c>
      <c r="R29">
        <v>42.6</v>
      </c>
      <c r="S29">
        <v>50.9</v>
      </c>
      <c r="T29">
        <v>60.1</v>
      </c>
      <c r="U29">
        <v>70.5</v>
      </c>
      <c r="V29">
        <v>82.9</v>
      </c>
      <c r="W29">
        <v>97</v>
      </c>
      <c r="X29">
        <v>112.7</v>
      </c>
      <c r="Y29">
        <v>130</v>
      </c>
      <c r="Z29">
        <v>148.80000000000001</v>
      </c>
      <c r="AA29">
        <v>169.2</v>
      </c>
      <c r="AB29">
        <v>189.9</v>
      </c>
      <c r="AC29">
        <v>211.6</v>
      </c>
      <c r="AD29">
        <v>0.5</v>
      </c>
      <c r="AE29" s="1">
        <v>37165</v>
      </c>
      <c r="AF29">
        <v>169.2</v>
      </c>
      <c r="AG29">
        <v>189.9</v>
      </c>
      <c r="AH29">
        <v>211.6</v>
      </c>
      <c r="AI29">
        <v>234.1</v>
      </c>
      <c r="AJ29">
        <v>257.3</v>
      </c>
      <c r="AK29">
        <v>281.60000000000002</v>
      </c>
      <c r="AL29">
        <v>307.5</v>
      </c>
      <c r="AM29">
        <v>333.9</v>
      </c>
      <c r="AN29">
        <v>360.8</v>
      </c>
      <c r="AO29">
        <v>388.1</v>
      </c>
      <c r="AP29">
        <v>415.7</v>
      </c>
      <c r="AQ29">
        <v>444</v>
      </c>
      <c r="AR29">
        <v>472.6</v>
      </c>
      <c r="AS29">
        <v>0.5</v>
      </c>
    </row>
    <row r="30" spans="1:45" x14ac:dyDescent="0.25">
      <c r="A30" s="1">
        <v>37196</v>
      </c>
      <c r="B30">
        <v>9</v>
      </c>
      <c r="C30">
        <v>12.6</v>
      </c>
      <c r="D30">
        <v>17.2</v>
      </c>
      <c r="E30">
        <v>22.5</v>
      </c>
      <c r="F30">
        <v>28.6</v>
      </c>
      <c r="G30">
        <v>36.200000000000003</v>
      </c>
      <c r="H30">
        <v>44.8</v>
      </c>
      <c r="I30">
        <v>55</v>
      </c>
      <c r="J30">
        <v>67.5</v>
      </c>
      <c r="K30">
        <v>80.5</v>
      </c>
      <c r="L30">
        <v>95.1</v>
      </c>
      <c r="M30">
        <v>111.3</v>
      </c>
      <c r="N30">
        <v>129.4</v>
      </c>
      <c r="O30">
        <v>0</v>
      </c>
      <c r="P30" s="1">
        <v>37196</v>
      </c>
      <c r="Q30">
        <v>111.3</v>
      </c>
      <c r="R30">
        <v>129.4</v>
      </c>
      <c r="S30">
        <v>148.9</v>
      </c>
      <c r="T30">
        <v>169.1</v>
      </c>
      <c r="U30">
        <v>190.8</v>
      </c>
      <c r="V30">
        <v>213.6</v>
      </c>
      <c r="W30">
        <v>237.4</v>
      </c>
      <c r="X30">
        <v>262</v>
      </c>
      <c r="Y30">
        <v>287.5</v>
      </c>
      <c r="Z30">
        <v>313.3</v>
      </c>
      <c r="AA30">
        <v>340.2</v>
      </c>
      <c r="AB30">
        <v>367.3</v>
      </c>
      <c r="AC30">
        <v>394.5</v>
      </c>
      <c r="AD30">
        <v>0</v>
      </c>
      <c r="AE30" s="1">
        <v>37196</v>
      </c>
      <c r="AF30">
        <v>340.2</v>
      </c>
      <c r="AG30">
        <v>367.3</v>
      </c>
      <c r="AH30">
        <v>394.5</v>
      </c>
      <c r="AI30">
        <v>422.4</v>
      </c>
      <c r="AJ30">
        <v>450.7</v>
      </c>
      <c r="AK30">
        <v>479.6</v>
      </c>
      <c r="AL30">
        <v>508.7</v>
      </c>
      <c r="AM30">
        <v>538.20000000000005</v>
      </c>
      <c r="AN30">
        <v>567.70000000000005</v>
      </c>
      <c r="AO30">
        <v>597.4</v>
      </c>
      <c r="AP30">
        <v>627.1</v>
      </c>
      <c r="AQ30">
        <v>656.9</v>
      </c>
      <c r="AR30">
        <v>686.8</v>
      </c>
      <c r="AS30">
        <v>0</v>
      </c>
    </row>
    <row r="31" spans="1:45" x14ac:dyDescent="0.25">
      <c r="A31" s="1">
        <v>37226</v>
      </c>
      <c r="B31">
        <v>82.9</v>
      </c>
      <c r="C31">
        <v>99</v>
      </c>
      <c r="D31">
        <v>116</v>
      </c>
      <c r="E31">
        <v>134.6</v>
      </c>
      <c r="F31">
        <v>153.9</v>
      </c>
      <c r="G31">
        <v>174.1</v>
      </c>
      <c r="H31">
        <v>195.9</v>
      </c>
      <c r="I31">
        <v>218.2</v>
      </c>
      <c r="J31">
        <v>241.1</v>
      </c>
      <c r="K31">
        <v>264.39999999999998</v>
      </c>
      <c r="L31">
        <v>288.7</v>
      </c>
      <c r="M31">
        <v>313.5</v>
      </c>
      <c r="N31">
        <v>338.8</v>
      </c>
      <c r="O31">
        <v>0</v>
      </c>
      <c r="P31" s="1">
        <v>37226</v>
      </c>
      <c r="Q31">
        <v>313.5</v>
      </c>
      <c r="R31">
        <v>338.8</v>
      </c>
      <c r="S31">
        <v>364.8</v>
      </c>
      <c r="T31">
        <v>391.1</v>
      </c>
      <c r="U31">
        <v>418.2</v>
      </c>
      <c r="V31">
        <v>445.8</v>
      </c>
      <c r="W31">
        <v>473.8</v>
      </c>
      <c r="X31">
        <v>502.4</v>
      </c>
      <c r="Y31">
        <v>531.1</v>
      </c>
      <c r="Z31">
        <v>560.4</v>
      </c>
      <c r="AA31">
        <v>589.79999999999995</v>
      </c>
      <c r="AB31">
        <v>619.20000000000005</v>
      </c>
      <c r="AC31">
        <v>648.70000000000005</v>
      </c>
      <c r="AD31">
        <v>0</v>
      </c>
      <c r="AE31" s="1">
        <v>37226</v>
      </c>
      <c r="AF31">
        <v>589.79999999999995</v>
      </c>
      <c r="AG31">
        <v>619.20000000000005</v>
      </c>
      <c r="AH31">
        <v>648.70000000000005</v>
      </c>
      <c r="AI31">
        <v>678.6</v>
      </c>
      <c r="AJ31">
        <v>708.4</v>
      </c>
      <c r="AK31">
        <v>738.4</v>
      </c>
      <c r="AL31">
        <v>768.7</v>
      </c>
      <c r="AM31">
        <v>799.1</v>
      </c>
      <c r="AN31">
        <v>829.5</v>
      </c>
      <c r="AO31">
        <v>860</v>
      </c>
      <c r="AP31">
        <v>890.6</v>
      </c>
      <c r="AQ31">
        <v>921.4</v>
      </c>
      <c r="AR31">
        <v>952.3</v>
      </c>
      <c r="AS31">
        <v>0</v>
      </c>
    </row>
    <row r="32" spans="1:45" x14ac:dyDescent="0.25">
      <c r="A32" s="1">
        <v>37257</v>
      </c>
      <c r="B32">
        <v>110.3</v>
      </c>
      <c r="C32">
        <v>131.69999999999999</v>
      </c>
      <c r="D32">
        <v>154.80000000000001</v>
      </c>
      <c r="E32">
        <v>178.8</v>
      </c>
      <c r="F32">
        <v>203.7</v>
      </c>
      <c r="G32">
        <v>229.6</v>
      </c>
      <c r="H32">
        <v>256.3</v>
      </c>
      <c r="I32">
        <v>283.5</v>
      </c>
      <c r="J32">
        <v>311.3</v>
      </c>
      <c r="K32">
        <v>339.7</v>
      </c>
      <c r="L32">
        <v>369.2</v>
      </c>
      <c r="M32">
        <v>398.8</v>
      </c>
      <c r="N32">
        <v>428.8</v>
      </c>
      <c r="O32">
        <v>0.03</v>
      </c>
      <c r="P32" s="1">
        <v>37257</v>
      </c>
      <c r="Q32">
        <v>398.8</v>
      </c>
      <c r="R32">
        <v>428.8</v>
      </c>
      <c r="S32">
        <v>459.3</v>
      </c>
      <c r="T32">
        <v>489.7</v>
      </c>
      <c r="U32">
        <v>520.20000000000005</v>
      </c>
      <c r="V32">
        <v>550.79999999999995</v>
      </c>
      <c r="W32">
        <v>581.5</v>
      </c>
      <c r="X32">
        <v>612.1</v>
      </c>
      <c r="Y32">
        <v>642.79999999999995</v>
      </c>
      <c r="Z32">
        <v>673.4</v>
      </c>
      <c r="AA32">
        <v>704.1</v>
      </c>
      <c r="AB32">
        <v>734.8</v>
      </c>
      <c r="AC32">
        <v>765.5</v>
      </c>
      <c r="AD32">
        <v>0.03</v>
      </c>
      <c r="AE32" s="1">
        <v>37257</v>
      </c>
      <c r="AF32">
        <v>704.1</v>
      </c>
      <c r="AG32">
        <v>734.8</v>
      </c>
      <c r="AH32">
        <v>765.5</v>
      </c>
      <c r="AI32">
        <v>796.3</v>
      </c>
      <c r="AJ32">
        <v>827.2</v>
      </c>
      <c r="AK32">
        <v>858.1</v>
      </c>
      <c r="AL32">
        <v>889.1</v>
      </c>
      <c r="AM32">
        <v>920.1</v>
      </c>
      <c r="AN32">
        <v>951.1</v>
      </c>
      <c r="AO32">
        <v>982.1</v>
      </c>
      <c r="AP32">
        <v>1013.1</v>
      </c>
      <c r="AQ32">
        <v>1044.0999999999999</v>
      </c>
      <c r="AR32">
        <v>1075.0999999999999</v>
      </c>
      <c r="AS32">
        <v>0.03</v>
      </c>
    </row>
    <row r="33" spans="1:45" x14ac:dyDescent="0.25">
      <c r="A33" s="1">
        <v>37288</v>
      </c>
      <c r="B33">
        <v>123.7</v>
      </c>
      <c r="C33">
        <v>142</v>
      </c>
      <c r="D33">
        <v>161</v>
      </c>
      <c r="E33">
        <v>181.2</v>
      </c>
      <c r="F33">
        <v>202.1</v>
      </c>
      <c r="G33">
        <v>223.6</v>
      </c>
      <c r="H33">
        <v>246</v>
      </c>
      <c r="I33">
        <v>269.10000000000002</v>
      </c>
      <c r="J33">
        <v>292.7</v>
      </c>
      <c r="K33">
        <v>317.10000000000002</v>
      </c>
      <c r="L33">
        <v>342</v>
      </c>
      <c r="M33">
        <v>367.5</v>
      </c>
      <c r="N33">
        <v>393.4</v>
      </c>
      <c r="O33">
        <v>0</v>
      </c>
      <c r="P33" s="1">
        <v>37288</v>
      </c>
      <c r="Q33">
        <v>367.5</v>
      </c>
      <c r="R33">
        <v>393.4</v>
      </c>
      <c r="S33">
        <v>419.6</v>
      </c>
      <c r="T33">
        <v>446.2</v>
      </c>
      <c r="U33">
        <v>473.3</v>
      </c>
      <c r="V33">
        <v>500.7</v>
      </c>
      <c r="W33">
        <v>528.4</v>
      </c>
      <c r="X33">
        <v>556.1</v>
      </c>
      <c r="Y33">
        <v>583.9</v>
      </c>
      <c r="Z33">
        <v>611.70000000000005</v>
      </c>
      <c r="AA33">
        <v>639.6</v>
      </c>
      <c r="AB33">
        <v>667.6</v>
      </c>
      <c r="AC33">
        <v>695.6</v>
      </c>
      <c r="AD33">
        <v>0</v>
      </c>
      <c r="AE33" s="1">
        <v>37288</v>
      </c>
      <c r="AF33">
        <v>639.6</v>
      </c>
      <c r="AG33">
        <v>667.6</v>
      </c>
      <c r="AH33">
        <v>695.6</v>
      </c>
      <c r="AI33">
        <v>723.6</v>
      </c>
      <c r="AJ33">
        <v>751.6</v>
      </c>
      <c r="AK33">
        <v>779.6</v>
      </c>
      <c r="AL33">
        <v>807.6</v>
      </c>
      <c r="AM33">
        <v>835.6</v>
      </c>
      <c r="AN33">
        <v>863.6</v>
      </c>
      <c r="AO33">
        <v>891.6</v>
      </c>
      <c r="AP33">
        <v>919.6</v>
      </c>
      <c r="AQ33">
        <v>947.6</v>
      </c>
      <c r="AR33">
        <v>975.6</v>
      </c>
      <c r="AS33">
        <v>0</v>
      </c>
    </row>
    <row r="34" spans="1:45" x14ac:dyDescent="0.25">
      <c r="A34" s="1">
        <v>37316</v>
      </c>
      <c r="B34">
        <v>66.8</v>
      </c>
      <c r="C34">
        <v>80.7</v>
      </c>
      <c r="D34">
        <v>96.4</v>
      </c>
      <c r="E34">
        <v>113.8</v>
      </c>
      <c r="F34">
        <v>133.4</v>
      </c>
      <c r="G34">
        <v>154.6</v>
      </c>
      <c r="H34">
        <v>177</v>
      </c>
      <c r="I34">
        <v>201</v>
      </c>
      <c r="J34">
        <v>225.4</v>
      </c>
      <c r="K34">
        <v>251.3</v>
      </c>
      <c r="L34">
        <v>277.7</v>
      </c>
      <c r="M34">
        <v>304.89999999999998</v>
      </c>
      <c r="N34">
        <v>332.1</v>
      </c>
      <c r="O34">
        <v>0.1</v>
      </c>
      <c r="P34" s="1">
        <v>37316</v>
      </c>
      <c r="Q34">
        <v>304.89999999999998</v>
      </c>
      <c r="R34">
        <v>332.1</v>
      </c>
      <c r="S34">
        <v>360</v>
      </c>
      <c r="T34">
        <v>388.2</v>
      </c>
      <c r="U34">
        <v>416.4</v>
      </c>
      <c r="V34">
        <v>445.2</v>
      </c>
      <c r="W34">
        <v>473.9</v>
      </c>
      <c r="X34">
        <v>503.3</v>
      </c>
      <c r="Y34">
        <v>533</v>
      </c>
      <c r="Z34">
        <v>562.70000000000005</v>
      </c>
      <c r="AA34">
        <v>593.1</v>
      </c>
      <c r="AB34">
        <v>623.5</v>
      </c>
      <c r="AC34">
        <v>654.29999999999995</v>
      </c>
      <c r="AD34">
        <v>0.1</v>
      </c>
      <c r="AE34" s="1">
        <v>37316</v>
      </c>
      <c r="AF34">
        <v>593.1</v>
      </c>
      <c r="AG34">
        <v>623.5</v>
      </c>
      <c r="AH34">
        <v>654.29999999999995</v>
      </c>
      <c r="AI34">
        <v>685.2</v>
      </c>
      <c r="AJ34">
        <v>716.1</v>
      </c>
      <c r="AK34">
        <v>747.1</v>
      </c>
      <c r="AL34">
        <v>778.1</v>
      </c>
      <c r="AM34">
        <v>809.1</v>
      </c>
      <c r="AN34">
        <v>840.1</v>
      </c>
      <c r="AO34">
        <v>871.1</v>
      </c>
      <c r="AP34">
        <v>902.1</v>
      </c>
      <c r="AQ34">
        <v>933.1</v>
      </c>
      <c r="AR34">
        <v>964.1</v>
      </c>
      <c r="AS34">
        <v>0.1</v>
      </c>
    </row>
    <row r="35" spans="1:45" x14ac:dyDescent="0.25">
      <c r="A35" s="1">
        <v>37347</v>
      </c>
      <c r="B35">
        <v>8.9</v>
      </c>
      <c r="C35">
        <v>12.6</v>
      </c>
      <c r="D35">
        <v>17.399999999999999</v>
      </c>
      <c r="E35">
        <v>23.7</v>
      </c>
      <c r="F35">
        <v>31.1</v>
      </c>
      <c r="G35">
        <v>39.5</v>
      </c>
      <c r="H35">
        <v>49.3</v>
      </c>
      <c r="I35">
        <v>60.3</v>
      </c>
      <c r="J35">
        <v>73.2</v>
      </c>
      <c r="K35">
        <v>87.5</v>
      </c>
      <c r="L35">
        <v>102.7</v>
      </c>
      <c r="M35">
        <v>119.8</v>
      </c>
      <c r="N35">
        <v>138.1</v>
      </c>
      <c r="O35">
        <v>0.03</v>
      </c>
      <c r="P35" s="1">
        <v>37347</v>
      </c>
      <c r="Q35">
        <v>119.8</v>
      </c>
      <c r="R35">
        <v>138.1</v>
      </c>
      <c r="S35">
        <v>156.80000000000001</v>
      </c>
      <c r="T35">
        <v>176.7</v>
      </c>
      <c r="U35">
        <v>197.6</v>
      </c>
      <c r="V35">
        <v>218.7</v>
      </c>
      <c r="W35">
        <v>240.7</v>
      </c>
      <c r="X35">
        <v>263.8</v>
      </c>
      <c r="Y35">
        <v>287.39999999999998</v>
      </c>
      <c r="Z35">
        <v>311.8</v>
      </c>
      <c r="AA35">
        <v>336.8</v>
      </c>
      <c r="AB35">
        <v>361.9</v>
      </c>
      <c r="AC35">
        <v>387.6</v>
      </c>
      <c r="AD35">
        <v>0.03</v>
      </c>
      <c r="AE35" s="1">
        <v>37347</v>
      </c>
      <c r="AF35">
        <v>336.8</v>
      </c>
      <c r="AG35">
        <v>361.9</v>
      </c>
      <c r="AH35">
        <v>387.6</v>
      </c>
      <c r="AI35">
        <v>413.7</v>
      </c>
      <c r="AJ35">
        <v>439.9</v>
      </c>
      <c r="AK35">
        <v>466.6</v>
      </c>
      <c r="AL35">
        <v>493.8</v>
      </c>
      <c r="AM35">
        <v>521.29999999999995</v>
      </c>
      <c r="AN35">
        <v>548.70000000000005</v>
      </c>
      <c r="AO35">
        <v>576.70000000000005</v>
      </c>
      <c r="AP35">
        <v>604.9</v>
      </c>
      <c r="AQ35">
        <v>633.29999999999995</v>
      </c>
      <c r="AR35">
        <v>661.9</v>
      </c>
      <c r="AS35">
        <v>0.03</v>
      </c>
    </row>
    <row r="36" spans="1:45" x14ac:dyDescent="0.25">
      <c r="A36" s="1">
        <v>37377</v>
      </c>
      <c r="B36">
        <v>0</v>
      </c>
      <c r="C36">
        <v>0.1</v>
      </c>
      <c r="D36">
        <v>0.3</v>
      </c>
      <c r="E36">
        <v>0.5</v>
      </c>
      <c r="F36">
        <v>1</v>
      </c>
      <c r="G36">
        <v>1.6</v>
      </c>
      <c r="H36">
        <v>2.7</v>
      </c>
      <c r="I36">
        <v>4.8</v>
      </c>
      <c r="J36">
        <v>7.7</v>
      </c>
      <c r="K36">
        <v>11.7</v>
      </c>
      <c r="L36">
        <v>17</v>
      </c>
      <c r="M36">
        <v>23.5</v>
      </c>
      <c r="N36">
        <v>30.4</v>
      </c>
      <c r="O36">
        <v>0</v>
      </c>
      <c r="P36" s="1">
        <v>37377</v>
      </c>
      <c r="Q36">
        <v>23.5</v>
      </c>
      <c r="R36">
        <v>30.4</v>
      </c>
      <c r="S36">
        <v>39</v>
      </c>
      <c r="T36">
        <v>48.8</v>
      </c>
      <c r="U36">
        <v>59.5</v>
      </c>
      <c r="V36">
        <v>71.900000000000006</v>
      </c>
      <c r="W36">
        <v>85.9</v>
      </c>
      <c r="X36">
        <v>101.1</v>
      </c>
      <c r="Y36">
        <v>117.1</v>
      </c>
      <c r="Z36">
        <v>134.80000000000001</v>
      </c>
      <c r="AA36">
        <v>153.5</v>
      </c>
      <c r="AB36">
        <v>172.6</v>
      </c>
      <c r="AC36">
        <v>192.9</v>
      </c>
      <c r="AD36">
        <v>0</v>
      </c>
      <c r="AE36" s="1">
        <v>37377</v>
      </c>
      <c r="AF36">
        <v>153.5</v>
      </c>
      <c r="AG36">
        <v>172.6</v>
      </c>
      <c r="AH36">
        <v>192.9</v>
      </c>
      <c r="AI36">
        <v>214.3</v>
      </c>
      <c r="AJ36">
        <v>236.3</v>
      </c>
      <c r="AK36">
        <v>259.39999999999998</v>
      </c>
      <c r="AL36">
        <v>283.3</v>
      </c>
      <c r="AM36">
        <v>308</v>
      </c>
      <c r="AN36">
        <v>334</v>
      </c>
      <c r="AO36">
        <v>360.6</v>
      </c>
      <c r="AP36">
        <v>387.9</v>
      </c>
      <c r="AQ36">
        <v>415.4</v>
      </c>
      <c r="AR36">
        <v>443.1</v>
      </c>
      <c r="AS36">
        <v>0</v>
      </c>
    </row>
    <row r="37" spans="1:45" x14ac:dyDescent="0.25">
      <c r="A37" s="1">
        <v>37408</v>
      </c>
      <c r="B37">
        <v>0</v>
      </c>
      <c r="C37">
        <v>0</v>
      </c>
      <c r="D37">
        <v>0</v>
      </c>
      <c r="E37">
        <v>0</v>
      </c>
      <c r="F37">
        <v>0</v>
      </c>
      <c r="G37">
        <v>0</v>
      </c>
      <c r="H37">
        <v>0</v>
      </c>
      <c r="I37">
        <v>0</v>
      </c>
      <c r="J37">
        <v>0</v>
      </c>
      <c r="K37">
        <v>0</v>
      </c>
      <c r="L37">
        <v>0</v>
      </c>
      <c r="M37">
        <v>0.2</v>
      </c>
      <c r="N37">
        <v>0.4</v>
      </c>
      <c r="O37">
        <v>0</v>
      </c>
      <c r="P37" s="1">
        <v>37408</v>
      </c>
      <c r="Q37">
        <v>0.2</v>
      </c>
      <c r="R37">
        <v>0.4</v>
      </c>
      <c r="S37">
        <v>1</v>
      </c>
      <c r="T37">
        <v>2.1</v>
      </c>
      <c r="U37">
        <v>3.8</v>
      </c>
      <c r="V37">
        <v>6.5</v>
      </c>
      <c r="W37">
        <v>11.1</v>
      </c>
      <c r="X37">
        <v>16.8</v>
      </c>
      <c r="Y37">
        <v>23.7</v>
      </c>
      <c r="Z37">
        <v>31.4</v>
      </c>
      <c r="AA37">
        <v>40</v>
      </c>
      <c r="AB37">
        <v>49.2</v>
      </c>
      <c r="AC37">
        <v>58.9</v>
      </c>
      <c r="AD37">
        <v>0</v>
      </c>
      <c r="AE37" s="1">
        <v>37408</v>
      </c>
      <c r="AF37">
        <v>40</v>
      </c>
      <c r="AG37">
        <v>49.2</v>
      </c>
      <c r="AH37">
        <v>58.9</v>
      </c>
      <c r="AI37">
        <v>70.099999999999994</v>
      </c>
      <c r="AJ37">
        <v>82.3</v>
      </c>
      <c r="AK37">
        <v>95.9</v>
      </c>
      <c r="AL37">
        <v>110.1</v>
      </c>
      <c r="AM37">
        <v>125</v>
      </c>
      <c r="AN37">
        <v>141</v>
      </c>
      <c r="AO37">
        <v>157.80000000000001</v>
      </c>
      <c r="AP37">
        <v>175.9</v>
      </c>
      <c r="AQ37">
        <v>194.5</v>
      </c>
      <c r="AR37">
        <v>214.1</v>
      </c>
      <c r="AS37">
        <v>0</v>
      </c>
    </row>
    <row r="38" spans="1:45" x14ac:dyDescent="0.25">
      <c r="A38" s="1">
        <v>37438</v>
      </c>
      <c r="B38">
        <v>0</v>
      </c>
      <c r="C38">
        <v>0</v>
      </c>
      <c r="D38">
        <v>0</v>
      </c>
      <c r="E38">
        <v>0</v>
      </c>
      <c r="F38">
        <v>0</v>
      </c>
      <c r="G38">
        <v>0</v>
      </c>
      <c r="H38">
        <v>0</v>
      </c>
      <c r="I38">
        <v>0</v>
      </c>
      <c r="J38">
        <v>0</v>
      </c>
      <c r="K38">
        <v>0</v>
      </c>
      <c r="L38">
        <v>0</v>
      </c>
      <c r="M38">
        <v>0</v>
      </c>
      <c r="N38">
        <v>0</v>
      </c>
      <c r="O38">
        <v>0.03</v>
      </c>
      <c r="P38" s="1">
        <v>37438</v>
      </c>
      <c r="Q38">
        <v>0</v>
      </c>
      <c r="R38">
        <v>0</v>
      </c>
      <c r="S38">
        <v>0</v>
      </c>
      <c r="T38">
        <v>0</v>
      </c>
      <c r="U38">
        <v>0</v>
      </c>
      <c r="V38">
        <v>0</v>
      </c>
      <c r="W38">
        <v>0</v>
      </c>
      <c r="X38">
        <v>0</v>
      </c>
      <c r="Y38">
        <v>0</v>
      </c>
      <c r="Z38">
        <v>0</v>
      </c>
      <c r="AA38">
        <v>0.2</v>
      </c>
      <c r="AB38">
        <v>0.5</v>
      </c>
      <c r="AC38">
        <v>1.1000000000000001</v>
      </c>
      <c r="AD38">
        <v>0.03</v>
      </c>
      <c r="AE38" s="1">
        <v>37438</v>
      </c>
      <c r="AF38">
        <v>0.2</v>
      </c>
      <c r="AG38">
        <v>0.5</v>
      </c>
      <c r="AH38">
        <v>1.1000000000000001</v>
      </c>
      <c r="AI38">
        <v>2</v>
      </c>
      <c r="AJ38">
        <v>3.5</v>
      </c>
      <c r="AK38">
        <v>5.9</v>
      </c>
      <c r="AL38">
        <v>9.1999999999999993</v>
      </c>
      <c r="AM38">
        <v>13.6</v>
      </c>
      <c r="AN38">
        <v>18.8</v>
      </c>
      <c r="AO38">
        <v>25.2</v>
      </c>
      <c r="AP38">
        <v>33.299999999999997</v>
      </c>
      <c r="AQ38">
        <v>42.8</v>
      </c>
      <c r="AR38">
        <v>54.6</v>
      </c>
      <c r="AS38">
        <v>0.03</v>
      </c>
    </row>
    <row r="39" spans="1:45" x14ac:dyDescent="0.25">
      <c r="A39" s="1">
        <v>37469</v>
      </c>
      <c r="B39">
        <v>0</v>
      </c>
      <c r="C39">
        <v>0</v>
      </c>
      <c r="D39">
        <v>0</v>
      </c>
      <c r="E39">
        <v>0</v>
      </c>
      <c r="F39">
        <v>0</v>
      </c>
      <c r="G39">
        <v>0</v>
      </c>
      <c r="H39">
        <v>0</v>
      </c>
      <c r="I39">
        <v>0</v>
      </c>
      <c r="J39">
        <v>0</v>
      </c>
      <c r="K39">
        <v>0</v>
      </c>
      <c r="L39">
        <v>0</v>
      </c>
      <c r="M39">
        <v>0</v>
      </c>
      <c r="N39">
        <v>0</v>
      </c>
      <c r="O39">
        <v>0.03</v>
      </c>
      <c r="P39" s="1">
        <v>37469</v>
      </c>
      <c r="Q39">
        <v>0</v>
      </c>
      <c r="R39">
        <v>0</v>
      </c>
      <c r="S39">
        <v>0</v>
      </c>
      <c r="T39">
        <v>0</v>
      </c>
      <c r="U39">
        <v>0</v>
      </c>
      <c r="V39">
        <v>0</v>
      </c>
      <c r="W39">
        <v>0</v>
      </c>
      <c r="X39">
        <v>0</v>
      </c>
      <c r="Y39">
        <v>0</v>
      </c>
      <c r="Z39">
        <v>0</v>
      </c>
      <c r="AA39">
        <v>0.1</v>
      </c>
      <c r="AB39">
        <v>0.7</v>
      </c>
      <c r="AC39">
        <v>1.5</v>
      </c>
      <c r="AD39">
        <v>0.03</v>
      </c>
      <c r="AE39" s="1">
        <v>37469</v>
      </c>
      <c r="AF39">
        <v>0.1</v>
      </c>
      <c r="AG39">
        <v>0.7</v>
      </c>
      <c r="AH39">
        <v>1.5</v>
      </c>
      <c r="AI39">
        <v>3.3</v>
      </c>
      <c r="AJ39">
        <v>5.0999999999999996</v>
      </c>
      <c r="AK39">
        <v>7.6</v>
      </c>
      <c r="AL39">
        <v>11.7</v>
      </c>
      <c r="AM39">
        <v>16.7</v>
      </c>
      <c r="AN39">
        <v>22.9</v>
      </c>
      <c r="AO39">
        <v>29.9</v>
      </c>
      <c r="AP39">
        <v>38.6</v>
      </c>
      <c r="AQ39">
        <v>47.7</v>
      </c>
      <c r="AR39">
        <v>59</v>
      </c>
      <c r="AS39">
        <v>0.03</v>
      </c>
    </row>
    <row r="40" spans="1:45" x14ac:dyDescent="0.25">
      <c r="A40" s="1">
        <v>37500</v>
      </c>
      <c r="B40">
        <v>0</v>
      </c>
      <c r="C40">
        <v>0</v>
      </c>
      <c r="D40">
        <v>0</v>
      </c>
      <c r="E40">
        <v>0</v>
      </c>
      <c r="F40">
        <v>0</v>
      </c>
      <c r="G40">
        <v>0</v>
      </c>
      <c r="H40">
        <v>0</v>
      </c>
      <c r="I40">
        <v>0</v>
      </c>
      <c r="J40">
        <v>0</v>
      </c>
      <c r="K40">
        <v>0</v>
      </c>
      <c r="L40">
        <v>0</v>
      </c>
      <c r="M40">
        <v>0</v>
      </c>
      <c r="N40">
        <v>0</v>
      </c>
      <c r="O40">
        <v>0.1</v>
      </c>
      <c r="P40" s="1">
        <v>37500</v>
      </c>
      <c r="Q40">
        <v>0</v>
      </c>
      <c r="R40">
        <v>0</v>
      </c>
      <c r="S40">
        <v>0</v>
      </c>
      <c r="T40">
        <v>0.1</v>
      </c>
      <c r="U40">
        <v>0.3</v>
      </c>
      <c r="V40">
        <v>0.6</v>
      </c>
      <c r="W40">
        <v>0.9</v>
      </c>
      <c r="X40">
        <v>1.6</v>
      </c>
      <c r="Y40">
        <v>2.8</v>
      </c>
      <c r="Z40">
        <v>4.5</v>
      </c>
      <c r="AA40">
        <v>6.8</v>
      </c>
      <c r="AB40">
        <v>10.1</v>
      </c>
      <c r="AC40">
        <v>15.2</v>
      </c>
      <c r="AD40">
        <v>0.1</v>
      </c>
      <c r="AE40" s="1">
        <v>37500</v>
      </c>
      <c r="AF40">
        <v>6.8</v>
      </c>
      <c r="AG40">
        <v>10.1</v>
      </c>
      <c r="AH40">
        <v>15.2</v>
      </c>
      <c r="AI40">
        <v>21.7</v>
      </c>
      <c r="AJ40">
        <v>29.9</v>
      </c>
      <c r="AK40">
        <v>40.1</v>
      </c>
      <c r="AL40">
        <v>51.4</v>
      </c>
      <c r="AM40">
        <v>64.099999999999994</v>
      </c>
      <c r="AN40">
        <v>79.099999999999994</v>
      </c>
      <c r="AO40">
        <v>95</v>
      </c>
      <c r="AP40">
        <v>111.6</v>
      </c>
      <c r="AQ40">
        <v>129.5</v>
      </c>
      <c r="AR40">
        <v>148.6</v>
      </c>
      <c r="AS40">
        <v>0.1</v>
      </c>
    </row>
    <row r="41" spans="1:45" x14ac:dyDescent="0.25">
      <c r="A41" s="1">
        <v>37530</v>
      </c>
      <c r="B41">
        <v>4.3</v>
      </c>
      <c r="C41">
        <v>6.9</v>
      </c>
      <c r="D41">
        <v>9.8000000000000007</v>
      </c>
      <c r="E41">
        <v>13.3</v>
      </c>
      <c r="F41">
        <v>17.3</v>
      </c>
      <c r="G41">
        <v>22.1</v>
      </c>
      <c r="H41">
        <v>27.5</v>
      </c>
      <c r="I41">
        <v>34.200000000000003</v>
      </c>
      <c r="J41">
        <v>41.9</v>
      </c>
      <c r="K41">
        <v>50.8</v>
      </c>
      <c r="L41">
        <v>60.9</v>
      </c>
      <c r="M41">
        <v>71.8</v>
      </c>
      <c r="N41">
        <v>83.8</v>
      </c>
      <c r="O41">
        <v>0.03</v>
      </c>
      <c r="P41" s="1">
        <v>37530</v>
      </c>
      <c r="Q41">
        <v>71.8</v>
      </c>
      <c r="R41">
        <v>83.8</v>
      </c>
      <c r="S41">
        <v>97.3</v>
      </c>
      <c r="T41">
        <v>111.1</v>
      </c>
      <c r="U41">
        <v>126.6</v>
      </c>
      <c r="V41">
        <v>143</v>
      </c>
      <c r="W41">
        <v>161.4</v>
      </c>
      <c r="X41">
        <v>180.7</v>
      </c>
      <c r="Y41">
        <v>201.7</v>
      </c>
      <c r="Z41">
        <v>224.7</v>
      </c>
      <c r="AA41">
        <v>249.7</v>
      </c>
      <c r="AB41">
        <v>275.60000000000002</v>
      </c>
      <c r="AC41">
        <v>301.89999999999998</v>
      </c>
      <c r="AD41">
        <v>0.03</v>
      </c>
      <c r="AE41" s="1">
        <v>37530</v>
      </c>
      <c r="AF41">
        <v>249.7</v>
      </c>
      <c r="AG41">
        <v>275.60000000000002</v>
      </c>
      <c r="AH41">
        <v>301.89999999999998</v>
      </c>
      <c r="AI41">
        <v>328.9</v>
      </c>
      <c r="AJ41">
        <v>356.3</v>
      </c>
      <c r="AK41">
        <v>383.8</v>
      </c>
      <c r="AL41">
        <v>411.7</v>
      </c>
      <c r="AM41">
        <v>439.4</v>
      </c>
      <c r="AN41">
        <v>467.5</v>
      </c>
      <c r="AO41">
        <v>495.5</v>
      </c>
      <c r="AP41">
        <v>523.9</v>
      </c>
      <c r="AQ41">
        <v>552.70000000000005</v>
      </c>
      <c r="AR41">
        <v>581.5</v>
      </c>
      <c r="AS41">
        <v>0.03</v>
      </c>
    </row>
    <row r="42" spans="1:45" x14ac:dyDescent="0.25">
      <c r="A42" s="1">
        <v>37561</v>
      </c>
      <c r="B42">
        <v>47</v>
      </c>
      <c r="C42">
        <v>56.5</v>
      </c>
      <c r="D42">
        <v>67.400000000000006</v>
      </c>
      <c r="E42">
        <v>79.900000000000006</v>
      </c>
      <c r="F42">
        <v>93.7</v>
      </c>
      <c r="G42">
        <v>108.9</v>
      </c>
      <c r="H42">
        <v>125.4</v>
      </c>
      <c r="I42">
        <v>143.4</v>
      </c>
      <c r="J42">
        <v>163.19999999999999</v>
      </c>
      <c r="K42">
        <v>184.7</v>
      </c>
      <c r="L42">
        <v>207.3</v>
      </c>
      <c r="M42">
        <v>231.3</v>
      </c>
      <c r="N42">
        <v>256.10000000000002</v>
      </c>
      <c r="O42">
        <v>0</v>
      </c>
      <c r="P42" s="1">
        <v>37561</v>
      </c>
      <c r="Q42">
        <v>231.3</v>
      </c>
      <c r="R42">
        <v>256.10000000000002</v>
      </c>
      <c r="S42">
        <v>281.2</v>
      </c>
      <c r="T42">
        <v>307</v>
      </c>
      <c r="U42">
        <v>332.9</v>
      </c>
      <c r="V42">
        <v>359.2</v>
      </c>
      <c r="W42">
        <v>385.9</v>
      </c>
      <c r="X42">
        <v>413.4</v>
      </c>
      <c r="Y42">
        <v>440.7</v>
      </c>
      <c r="Z42">
        <v>468.5</v>
      </c>
      <c r="AA42">
        <v>496.7</v>
      </c>
      <c r="AB42">
        <v>524.9</v>
      </c>
      <c r="AC42">
        <v>553.29999999999995</v>
      </c>
      <c r="AD42">
        <v>0</v>
      </c>
      <c r="AE42" s="1">
        <v>37561</v>
      </c>
      <c r="AF42">
        <v>496.7</v>
      </c>
      <c r="AG42">
        <v>524.9</v>
      </c>
      <c r="AH42">
        <v>553.29999999999995</v>
      </c>
      <c r="AI42">
        <v>581.79999999999995</v>
      </c>
      <c r="AJ42">
        <v>610.29999999999995</v>
      </c>
      <c r="AK42">
        <v>639.1</v>
      </c>
      <c r="AL42">
        <v>668.2</v>
      </c>
      <c r="AM42">
        <v>697.5</v>
      </c>
      <c r="AN42">
        <v>726.9</v>
      </c>
      <c r="AO42">
        <v>756.6</v>
      </c>
      <c r="AP42">
        <v>786.6</v>
      </c>
      <c r="AQ42">
        <v>816.5</v>
      </c>
      <c r="AR42">
        <v>846.5</v>
      </c>
      <c r="AS42">
        <v>0</v>
      </c>
    </row>
    <row r="43" spans="1:45" x14ac:dyDescent="0.25">
      <c r="A43" s="1">
        <v>37591</v>
      </c>
      <c r="B43">
        <v>183</v>
      </c>
      <c r="C43">
        <v>205.6</v>
      </c>
      <c r="D43">
        <v>229.9</v>
      </c>
      <c r="E43">
        <v>255.7</v>
      </c>
      <c r="F43">
        <v>283</v>
      </c>
      <c r="G43">
        <v>311</v>
      </c>
      <c r="H43">
        <v>339.9</v>
      </c>
      <c r="I43">
        <v>369.2</v>
      </c>
      <c r="J43">
        <v>399.1</v>
      </c>
      <c r="K43">
        <v>429.2</v>
      </c>
      <c r="L43">
        <v>459.4</v>
      </c>
      <c r="M43">
        <v>489.8</v>
      </c>
      <c r="N43">
        <v>520.20000000000005</v>
      </c>
      <c r="O43">
        <v>0.03</v>
      </c>
      <c r="P43" s="1">
        <v>37591</v>
      </c>
      <c r="Q43">
        <v>489.8</v>
      </c>
      <c r="R43">
        <v>520.20000000000005</v>
      </c>
      <c r="S43">
        <v>550.70000000000005</v>
      </c>
      <c r="T43">
        <v>581.29999999999995</v>
      </c>
      <c r="U43">
        <v>611.9</v>
      </c>
      <c r="V43">
        <v>642.5</v>
      </c>
      <c r="W43">
        <v>673.2</v>
      </c>
      <c r="X43">
        <v>703.9</v>
      </c>
      <c r="Y43">
        <v>734.6</v>
      </c>
      <c r="Z43">
        <v>765.3</v>
      </c>
      <c r="AA43">
        <v>796.1</v>
      </c>
      <c r="AB43">
        <v>826.8</v>
      </c>
      <c r="AC43">
        <v>857.8</v>
      </c>
      <c r="AD43">
        <v>0.03</v>
      </c>
      <c r="AE43" s="1">
        <v>37591</v>
      </c>
      <c r="AF43">
        <v>796.1</v>
      </c>
      <c r="AG43">
        <v>826.8</v>
      </c>
      <c r="AH43">
        <v>857.8</v>
      </c>
      <c r="AI43">
        <v>888.8</v>
      </c>
      <c r="AJ43">
        <v>919.8</v>
      </c>
      <c r="AK43">
        <v>950.8</v>
      </c>
      <c r="AL43">
        <v>981.8</v>
      </c>
      <c r="AM43">
        <v>1012.8</v>
      </c>
      <c r="AN43">
        <v>1043.8</v>
      </c>
      <c r="AO43">
        <v>1074.8</v>
      </c>
      <c r="AP43">
        <v>1105.8</v>
      </c>
      <c r="AQ43">
        <v>1136.8</v>
      </c>
      <c r="AR43">
        <v>1167.8</v>
      </c>
      <c r="AS43">
        <v>0.03</v>
      </c>
    </row>
    <row r="44" spans="1:45" x14ac:dyDescent="0.25">
      <c r="A44" s="1">
        <v>37622</v>
      </c>
      <c r="B44">
        <v>428.3</v>
      </c>
      <c r="C44">
        <v>458.7</v>
      </c>
      <c r="D44">
        <v>489.1</v>
      </c>
      <c r="E44">
        <v>519.5</v>
      </c>
      <c r="F44">
        <v>550</v>
      </c>
      <c r="G44">
        <v>580.70000000000005</v>
      </c>
      <c r="H44">
        <v>611.70000000000005</v>
      </c>
      <c r="I44">
        <v>642.70000000000005</v>
      </c>
      <c r="J44">
        <v>673.7</v>
      </c>
      <c r="K44">
        <v>704.7</v>
      </c>
      <c r="L44">
        <v>735.7</v>
      </c>
      <c r="M44">
        <v>766.7</v>
      </c>
      <c r="N44">
        <v>797.7</v>
      </c>
      <c r="O44">
        <v>0.03</v>
      </c>
      <c r="P44" s="1">
        <v>37622</v>
      </c>
      <c r="Q44">
        <v>766.7</v>
      </c>
      <c r="R44">
        <v>797.7</v>
      </c>
      <c r="S44">
        <v>828.7</v>
      </c>
      <c r="T44">
        <v>859.7</v>
      </c>
      <c r="U44">
        <v>890.7</v>
      </c>
      <c r="V44">
        <v>921.7</v>
      </c>
      <c r="W44">
        <v>952.7</v>
      </c>
      <c r="X44">
        <v>983.7</v>
      </c>
      <c r="Y44">
        <v>1014.7</v>
      </c>
      <c r="Z44">
        <v>1045.7</v>
      </c>
      <c r="AA44">
        <v>1076.7</v>
      </c>
      <c r="AB44">
        <v>1107.7</v>
      </c>
      <c r="AC44">
        <v>1138.7</v>
      </c>
      <c r="AD44">
        <v>0.03</v>
      </c>
      <c r="AE44" s="1">
        <v>37622</v>
      </c>
      <c r="AF44">
        <v>1076.7</v>
      </c>
      <c r="AG44">
        <v>1107.7</v>
      </c>
      <c r="AH44">
        <v>1138.7</v>
      </c>
      <c r="AI44">
        <v>1169.7</v>
      </c>
      <c r="AJ44">
        <v>1200.7</v>
      </c>
      <c r="AK44">
        <v>1231.7</v>
      </c>
      <c r="AL44">
        <v>1262.7</v>
      </c>
      <c r="AM44">
        <v>1293.7</v>
      </c>
      <c r="AN44">
        <v>1324.7</v>
      </c>
      <c r="AO44">
        <v>1355.7</v>
      </c>
      <c r="AP44">
        <v>1386.7</v>
      </c>
      <c r="AQ44">
        <v>1417.7</v>
      </c>
      <c r="AR44">
        <v>1448.7</v>
      </c>
      <c r="AS44">
        <v>0.03</v>
      </c>
    </row>
    <row r="45" spans="1:45" x14ac:dyDescent="0.25">
      <c r="A45" s="1">
        <v>37653</v>
      </c>
      <c r="B45">
        <v>334.1</v>
      </c>
      <c r="C45">
        <v>359.9</v>
      </c>
      <c r="D45">
        <v>385.9</v>
      </c>
      <c r="E45">
        <v>412.1</v>
      </c>
      <c r="F45">
        <v>438.6</v>
      </c>
      <c r="G45">
        <v>465.4</v>
      </c>
      <c r="H45">
        <v>492.4</v>
      </c>
      <c r="I45">
        <v>519.9</v>
      </c>
      <c r="J45">
        <v>547.29999999999995</v>
      </c>
      <c r="K45">
        <v>574.9</v>
      </c>
      <c r="L45">
        <v>602.6</v>
      </c>
      <c r="M45">
        <v>630.4</v>
      </c>
      <c r="N45">
        <v>658.2</v>
      </c>
      <c r="O45">
        <v>0.04</v>
      </c>
      <c r="P45" s="1">
        <v>37653</v>
      </c>
      <c r="Q45">
        <v>630.4</v>
      </c>
      <c r="R45">
        <v>658.2</v>
      </c>
      <c r="S45">
        <v>686</v>
      </c>
      <c r="T45">
        <v>713.9</v>
      </c>
      <c r="U45">
        <v>741.8</v>
      </c>
      <c r="V45">
        <v>769.8</v>
      </c>
      <c r="W45">
        <v>797.8</v>
      </c>
      <c r="X45">
        <v>825.8</v>
      </c>
      <c r="Y45">
        <v>853.8</v>
      </c>
      <c r="Z45">
        <v>881.8</v>
      </c>
      <c r="AA45">
        <v>909.8</v>
      </c>
      <c r="AB45">
        <v>937.8</v>
      </c>
      <c r="AC45">
        <v>965.8</v>
      </c>
      <c r="AD45">
        <v>0.04</v>
      </c>
      <c r="AE45" s="1">
        <v>37653</v>
      </c>
      <c r="AF45">
        <v>909.8</v>
      </c>
      <c r="AG45">
        <v>937.8</v>
      </c>
      <c r="AH45">
        <v>965.8</v>
      </c>
      <c r="AI45">
        <v>993.8</v>
      </c>
      <c r="AJ45">
        <v>1021.8</v>
      </c>
      <c r="AK45">
        <v>1049.8</v>
      </c>
      <c r="AL45">
        <v>1077.8</v>
      </c>
      <c r="AM45">
        <v>1105.8</v>
      </c>
      <c r="AN45">
        <v>1133.8</v>
      </c>
      <c r="AO45">
        <v>1161.8</v>
      </c>
      <c r="AP45">
        <v>1189.8</v>
      </c>
      <c r="AQ45">
        <v>1217.8</v>
      </c>
      <c r="AR45">
        <v>1245.8</v>
      </c>
      <c r="AS45">
        <v>0.04</v>
      </c>
    </row>
    <row r="46" spans="1:45" x14ac:dyDescent="0.25">
      <c r="A46" s="1">
        <v>37681</v>
      </c>
      <c r="B46">
        <v>156.5</v>
      </c>
      <c r="C46">
        <v>174.2</v>
      </c>
      <c r="D46">
        <v>192.8</v>
      </c>
      <c r="E46">
        <v>212.3</v>
      </c>
      <c r="F46">
        <v>232.8</v>
      </c>
      <c r="G46">
        <v>254.2</v>
      </c>
      <c r="H46">
        <v>276.39999999999998</v>
      </c>
      <c r="I46">
        <v>299.60000000000002</v>
      </c>
      <c r="J46">
        <v>324</v>
      </c>
      <c r="K46">
        <v>349</v>
      </c>
      <c r="L46">
        <v>374.8</v>
      </c>
      <c r="M46">
        <v>400.8</v>
      </c>
      <c r="N46">
        <v>427.3</v>
      </c>
      <c r="O46">
        <v>0</v>
      </c>
      <c r="P46" s="1">
        <v>37681</v>
      </c>
      <c r="Q46">
        <v>400.8</v>
      </c>
      <c r="R46">
        <v>427.3</v>
      </c>
      <c r="S46">
        <v>454.2</v>
      </c>
      <c r="T46">
        <v>481.6</v>
      </c>
      <c r="U46">
        <v>509.5</v>
      </c>
      <c r="V46">
        <v>537.70000000000005</v>
      </c>
      <c r="W46">
        <v>566.29999999999995</v>
      </c>
      <c r="X46">
        <v>595.4</v>
      </c>
      <c r="Y46">
        <v>624.70000000000005</v>
      </c>
      <c r="Z46">
        <v>654.29999999999995</v>
      </c>
      <c r="AA46">
        <v>683.9</v>
      </c>
      <c r="AB46">
        <v>713.9</v>
      </c>
      <c r="AC46">
        <v>743.9</v>
      </c>
      <c r="AD46">
        <v>0</v>
      </c>
      <c r="AE46" s="1">
        <v>37681</v>
      </c>
      <c r="AF46">
        <v>683.9</v>
      </c>
      <c r="AG46">
        <v>713.9</v>
      </c>
      <c r="AH46">
        <v>743.9</v>
      </c>
      <c r="AI46">
        <v>774.2</v>
      </c>
      <c r="AJ46">
        <v>804.7</v>
      </c>
      <c r="AK46">
        <v>835.4</v>
      </c>
      <c r="AL46">
        <v>866</v>
      </c>
      <c r="AM46">
        <v>896.8</v>
      </c>
      <c r="AN46">
        <v>927.6</v>
      </c>
      <c r="AO46">
        <v>958.6</v>
      </c>
      <c r="AP46">
        <v>989.6</v>
      </c>
      <c r="AQ46">
        <v>1020.6</v>
      </c>
      <c r="AR46">
        <v>1051.5999999999999</v>
      </c>
      <c r="AS46">
        <v>0</v>
      </c>
    </row>
    <row r="47" spans="1:45" x14ac:dyDescent="0.25">
      <c r="A47" s="1">
        <v>37712</v>
      </c>
      <c r="B47">
        <v>39.5</v>
      </c>
      <c r="C47">
        <v>49.7</v>
      </c>
      <c r="D47">
        <v>61.6</v>
      </c>
      <c r="E47">
        <v>74.900000000000006</v>
      </c>
      <c r="F47">
        <v>89.5</v>
      </c>
      <c r="G47">
        <v>104.9</v>
      </c>
      <c r="H47">
        <v>122</v>
      </c>
      <c r="I47">
        <v>139.80000000000001</v>
      </c>
      <c r="J47">
        <v>158.69999999999999</v>
      </c>
      <c r="K47">
        <v>178.9</v>
      </c>
      <c r="L47">
        <v>200.4</v>
      </c>
      <c r="M47">
        <v>222.8</v>
      </c>
      <c r="N47">
        <v>246.1</v>
      </c>
      <c r="O47">
        <v>7.0000000000000007E-2</v>
      </c>
      <c r="P47" s="1">
        <v>37712</v>
      </c>
      <c r="Q47">
        <v>222.8</v>
      </c>
      <c r="R47">
        <v>246.1</v>
      </c>
      <c r="S47">
        <v>270</v>
      </c>
      <c r="T47">
        <v>294.5</v>
      </c>
      <c r="U47">
        <v>319.60000000000002</v>
      </c>
      <c r="V47">
        <v>345.2</v>
      </c>
      <c r="W47">
        <v>371.5</v>
      </c>
      <c r="X47">
        <v>397.5</v>
      </c>
      <c r="Y47">
        <v>424.1</v>
      </c>
      <c r="Z47">
        <v>450.8</v>
      </c>
      <c r="AA47">
        <v>477.9</v>
      </c>
      <c r="AB47">
        <v>505.2</v>
      </c>
      <c r="AC47">
        <v>532.4</v>
      </c>
      <c r="AD47">
        <v>7.0000000000000007E-2</v>
      </c>
      <c r="AE47" s="1">
        <v>37712</v>
      </c>
      <c r="AF47">
        <v>477.9</v>
      </c>
      <c r="AG47">
        <v>505.2</v>
      </c>
      <c r="AH47">
        <v>532.4</v>
      </c>
      <c r="AI47">
        <v>559.9</v>
      </c>
      <c r="AJ47">
        <v>587.4</v>
      </c>
      <c r="AK47">
        <v>615.20000000000005</v>
      </c>
      <c r="AL47">
        <v>643.20000000000005</v>
      </c>
      <c r="AM47">
        <v>671.3</v>
      </c>
      <c r="AN47">
        <v>699.5</v>
      </c>
      <c r="AO47">
        <v>727.7</v>
      </c>
      <c r="AP47">
        <v>756.4</v>
      </c>
      <c r="AQ47">
        <v>784.9</v>
      </c>
      <c r="AR47">
        <v>813.6</v>
      </c>
      <c r="AS47">
        <v>7.0000000000000007E-2</v>
      </c>
    </row>
    <row r="48" spans="1:45" x14ac:dyDescent="0.25">
      <c r="A48" s="1">
        <v>37742</v>
      </c>
      <c r="B48">
        <v>0</v>
      </c>
      <c r="C48">
        <v>0</v>
      </c>
      <c r="D48">
        <v>0</v>
      </c>
      <c r="E48">
        <v>0.1</v>
      </c>
      <c r="F48">
        <v>0.3</v>
      </c>
      <c r="G48">
        <v>0.5</v>
      </c>
      <c r="H48">
        <v>0.7</v>
      </c>
      <c r="I48">
        <v>1.5</v>
      </c>
      <c r="J48">
        <v>2.8</v>
      </c>
      <c r="K48">
        <v>5.2</v>
      </c>
      <c r="L48">
        <v>9.6</v>
      </c>
      <c r="M48">
        <v>16.600000000000001</v>
      </c>
      <c r="N48">
        <v>26.5</v>
      </c>
      <c r="O48">
        <v>0.2</v>
      </c>
      <c r="P48" s="1">
        <v>37742</v>
      </c>
      <c r="Q48">
        <v>16.600000000000001</v>
      </c>
      <c r="R48">
        <v>26.5</v>
      </c>
      <c r="S48">
        <v>38.5</v>
      </c>
      <c r="T48">
        <v>51.9</v>
      </c>
      <c r="U48">
        <v>67.2</v>
      </c>
      <c r="V48">
        <v>83.9</v>
      </c>
      <c r="W48">
        <v>101.8</v>
      </c>
      <c r="X48">
        <v>122.1</v>
      </c>
      <c r="Y48">
        <v>143.4</v>
      </c>
      <c r="Z48">
        <v>165.9</v>
      </c>
      <c r="AA48">
        <v>189</v>
      </c>
      <c r="AB48">
        <v>213.3</v>
      </c>
      <c r="AC48">
        <v>238.6</v>
      </c>
      <c r="AD48">
        <v>0.2</v>
      </c>
      <c r="AE48" s="1">
        <v>37742</v>
      </c>
      <c r="AF48">
        <v>189</v>
      </c>
      <c r="AG48">
        <v>213.3</v>
      </c>
      <c r="AH48">
        <v>238.6</v>
      </c>
      <c r="AI48">
        <v>264.60000000000002</v>
      </c>
      <c r="AJ48">
        <v>291.3</v>
      </c>
      <c r="AK48">
        <v>318.60000000000002</v>
      </c>
      <c r="AL48">
        <v>346.6</v>
      </c>
      <c r="AM48">
        <v>374.5</v>
      </c>
      <c r="AN48">
        <v>403</v>
      </c>
      <c r="AO48">
        <v>431.6</v>
      </c>
      <c r="AP48">
        <v>460.5</v>
      </c>
      <c r="AQ48">
        <v>489.6</v>
      </c>
      <c r="AR48">
        <v>519.20000000000005</v>
      </c>
      <c r="AS48">
        <v>0.2</v>
      </c>
    </row>
    <row r="49" spans="1:45" x14ac:dyDescent="0.25">
      <c r="A49" s="1">
        <v>37773</v>
      </c>
      <c r="B49">
        <v>0</v>
      </c>
      <c r="C49">
        <v>0</v>
      </c>
      <c r="D49">
        <v>0</v>
      </c>
      <c r="E49">
        <v>0</v>
      </c>
      <c r="F49">
        <v>0</v>
      </c>
      <c r="G49">
        <v>0</v>
      </c>
      <c r="H49">
        <v>0</v>
      </c>
      <c r="I49">
        <v>0</v>
      </c>
      <c r="J49">
        <v>0</v>
      </c>
      <c r="K49">
        <v>0</v>
      </c>
      <c r="L49">
        <v>0</v>
      </c>
      <c r="M49">
        <v>0</v>
      </c>
      <c r="N49">
        <v>0</v>
      </c>
      <c r="O49">
        <v>0</v>
      </c>
      <c r="P49" s="1">
        <v>37773</v>
      </c>
      <c r="Q49">
        <v>0</v>
      </c>
      <c r="R49">
        <v>0</v>
      </c>
      <c r="S49">
        <v>0.1</v>
      </c>
      <c r="T49">
        <v>0.4</v>
      </c>
      <c r="U49">
        <v>0.9</v>
      </c>
      <c r="V49">
        <v>1.8</v>
      </c>
      <c r="W49">
        <v>3.8</v>
      </c>
      <c r="X49">
        <v>6.6</v>
      </c>
      <c r="Y49">
        <v>11</v>
      </c>
      <c r="Z49">
        <v>17.100000000000001</v>
      </c>
      <c r="AA49">
        <v>25.1</v>
      </c>
      <c r="AB49">
        <v>35.299999999999997</v>
      </c>
      <c r="AC49">
        <v>47.2</v>
      </c>
      <c r="AD49">
        <v>0</v>
      </c>
      <c r="AE49" s="1">
        <v>37773</v>
      </c>
      <c r="AF49">
        <v>25.1</v>
      </c>
      <c r="AG49">
        <v>35.299999999999997</v>
      </c>
      <c r="AH49">
        <v>47.2</v>
      </c>
      <c r="AI49">
        <v>60.9</v>
      </c>
      <c r="AJ49">
        <v>75.099999999999994</v>
      </c>
      <c r="AK49">
        <v>90.8</v>
      </c>
      <c r="AL49">
        <v>108</v>
      </c>
      <c r="AM49">
        <v>125.7</v>
      </c>
      <c r="AN49">
        <v>144.5</v>
      </c>
      <c r="AO49">
        <v>164.5</v>
      </c>
      <c r="AP49">
        <v>185.3</v>
      </c>
      <c r="AQ49">
        <v>207</v>
      </c>
      <c r="AR49">
        <v>229.3</v>
      </c>
      <c r="AS49">
        <v>0</v>
      </c>
    </row>
    <row r="50" spans="1:45" x14ac:dyDescent="0.25">
      <c r="A50" s="1">
        <v>37803</v>
      </c>
      <c r="B50">
        <v>0</v>
      </c>
      <c r="C50">
        <v>0</v>
      </c>
      <c r="D50">
        <v>0</v>
      </c>
      <c r="E50">
        <v>0</v>
      </c>
      <c r="F50">
        <v>0</v>
      </c>
      <c r="G50">
        <v>0</v>
      </c>
      <c r="H50">
        <v>0</v>
      </c>
      <c r="I50">
        <v>0</v>
      </c>
      <c r="J50">
        <v>0</v>
      </c>
      <c r="K50">
        <v>0</v>
      </c>
      <c r="L50">
        <v>0</v>
      </c>
      <c r="M50">
        <v>0</v>
      </c>
      <c r="N50">
        <v>0</v>
      </c>
      <c r="O50">
        <v>0.03</v>
      </c>
      <c r="P50" s="1">
        <v>37803</v>
      </c>
      <c r="Q50">
        <v>0</v>
      </c>
      <c r="R50">
        <v>0</v>
      </c>
      <c r="S50">
        <v>0</v>
      </c>
      <c r="T50">
        <v>0</v>
      </c>
      <c r="U50">
        <v>0</v>
      </c>
      <c r="V50">
        <v>0</v>
      </c>
      <c r="W50">
        <v>0</v>
      </c>
      <c r="X50">
        <v>0</v>
      </c>
      <c r="Y50">
        <v>0</v>
      </c>
      <c r="Z50">
        <v>0</v>
      </c>
      <c r="AA50">
        <v>0</v>
      </c>
      <c r="AB50">
        <v>0.4</v>
      </c>
      <c r="AC50">
        <v>0.9</v>
      </c>
      <c r="AD50">
        <v>0.03</v>
      </c>
      <c r="AE50" s="1">
        <v>37803</v>
      </c>
      <c r="AF50">
        <v>0</v>
      </c>
      <c r="AG50">
        <v>0.4</v>
      </c>
      <c r="AH50">
        <v>0.9</v>
      </c>
      <c r="AI50">
        <v>1.5</v>
      </c>
      <c r="AJ50">
        <v>2.5</v>
      </c>
      <c r="AK50">
        <v>4.0999999999999996</v>
      </c>
      <c r="AL50">
        <v>6.2</v>
      </c>
      <c r="AM50">
        <v>9.5</v>
      </c>
      <c r="AN50">
        <v>14</v>
      </c>
      <c r="AO50">
        <v>19.399999999999999</v>
      </c>
      <c r="AP50">
        <v>26.3</v>
      </c>
      <c r="AQ50">
        <v>34.1</v>
      </c>
      <c r="AR50">
        <v>43.9</v>
      </c>
      <c r="AS50">
        <v>0.03</v>
      </c>
    </row>
    <row r="51" spans="1:45" x14ac:dyDescent="0.25">
      <c r="A51" s="1">
        <v>37834</v>
      </c>
      <c r="B51">
        <v>0</v>
      </c>
      <c r="C51">
        <v>0</v>
      </c>
      <c r="D51">
        <v>0</v>
      </c>
      <c r="E51">
        <v>0</v>
      </c>
      <c r="F51">
        <v>0</v>
      </c>
      <c r="G51">
        <v>0</v>
      </c>
      <c r="H51">
        <v>0</v>
      </c>
      <c r="I51">
        <v>0</v>
      </c>
      <c r="J51">
        <v>0</v>
      </c>
      <c r="K51">
        <v>0</v>
      </c>
      <c r="L51">
        <v>0</v>
      </c>
      <c r="M51">
        <v>0</v>
      </c>
      <c r="N51">
        <v>0</v>
      </c>
      <c r="O51">
        <v>0</v>
      </c>
      <c r="P51" s="1">
        <v>37834</v>
      </c>
      <c r="Q51">
        <v>0</v>
      </c>
      <c r="R51">
        <v>0</v>
      </c>
      <c r="S51">
        <v>0</v>
      </c>
      <c r="T51">
        <v>0</v>
      </c>
      <c r="U51">
        <v>0</v>
      </c>
      <c r="V51">
        <v>0</v>
      </c>
      <c r="W51">
        <v>0</v>
      </c>
      <c r="X51">
        <v>0</v>
      </c>
      <c r="Y51">
        <v>0.2</v>
      </c>
      <c r="Z51">
        <v>0.4</v>
      </c>
      <c r="AA51">
        <v>0.6</v>
      </c>
      <c r="AB51">
        <v>0.9</v>
      </c>
      <c r="AC51">
        <v>1.4</v>
      </c>
      <c r="AD51">
        <v>0</v>
      </c>
      <c r="AE51" s="1">
        <v>37834</v>
      </c>
      <c r="AF51">
        <v>0.6</v>
      </c>
      <c r="AG51">
        <v>0.9</v>
      </c>
      <c r="AH51">
        <v>1.4</v>
      </c>
      <c r="AI51">
        <v>2.5</v>
      </c>
      <c r="AJ51">
        <v>4.2</v>
      </c>
      <c r="AK51">
        <v>6.1</v>
      </c>
      <c r="AL51">
        <v>8.8000000000000007</v>
      </c>
      <c r="AM51">
        <v>12.6</v>
      </c>
      <c r="AN51">
        <v>17.399999999999999</v>
      </c>
      <c r="AO51">
        <v>22.7</v>
      </c>
      <c r="AP51">
        <v>29.7</v>
      </c>
      <c r="AQ51">
        <v>37.799999999999997</v>
      </c>
      <c r="AR51">
        <v>47.5</v>
      </c>
      <c r="AS51">
        <v>0</v>
      </c>
    </row>
    <row r="52" spans="1:45" x14ac:dyDescent="0.25">
      <c r="A52" s="1">
        <v>37865</v>
      </c>
      <c r="B52">
        <v>0</v>
      </c>
      <c r="C52">
        <v>0</v>
      </c>
      <c r="D52">
        <v>0</v>
      </c>
      <c r="E52">
        <v>0</v>
      </c>
      <c r="F52">
        <v>0</v>
      </c>
      <c r="G52">
        <v>0</v>
      </c>
      <c r="H52">
        <v>0</v>
      </c>
      <c r="I52">
        <v>0</v>
      </c>
      <c r="J52">
        <v>0</v>
      </c>
      <c r="K52">
        <v>0</v>
      </c>
      <c r="L52">
        <v>0</v>
      </c>
      <c r="M52">
        <v>0</v>
      </c>
      <c r="N52">
        <v>0</v>
      </c>
      <c r="O52">
        <v>7.0000000000000007E-2</v>
      </c>
      <c r="P52" s="1">
        <v>37865</v>
      </c>
      <c r="Q52">
        <v>0</v>
      </c>
      <c r="R52">
        <v>0</v>
      </c>
      <c r="S52">
        <v>0</v>
      </c>
      <c r="T52">
        <v>0.1</v>
      </c>
      <c r="U52">
        <v>0.3</v>
      </c>
      <c r="V52">
        <v>0.8</v>
      </c>
      <c r="W52">
        <v>1.4</v>
      </c>
      <c r="X52">
        <v>2.1</v>
      </c>
      <c r="Y52">
        <v>3.1</v>
      </c>
      <c r="Z52">
        <v>4.5</v>
      </c>
      <c r="AA52">
        <v>6.5</v>
      </c>
      <c r="AB52">
        <v>10</v>
      </c>
      <c r="AC52">
        <v>15</v>
      </c>
      <c r="AD52">
        <v>7.0000000000000007E-2</v>
      </c>
      <c r="AE52" s="1">
        <v>37865</v>
      </c>
      <c r="AF52">
        <v>6.5</v>
      </c>
      <c r="AG52">
        <v>10</v>
      </c>
      <c r="AH52">
        <v>15</v>
      </c>
      <c r="AI52">
        <v>21.3</v>
      </c>
      <c r="AJ52">
        <v>29.8</v>
      </c>
      <c r="AK52">
        <v>40.799999999999997</v>
      </c>
      <c r="AL52">
        <v>54.9</v>
      </c>
      <c r="AM52">
        <v>71.900000000000006</v>
      </c>
      <c r="AN52">
        <v>91.5</v>
      </c>
      <c r="AO52">
        <v>112.6</v>
      </c>
      <c r="AP52">
        <v>134.69999999999999</v>
      </c>
      <c r="AQ52">
        <v>158.5</v>
      </c>
      <c r="AR52">
        <v>184.1</v>
      </c>
      <c r="AS52">
        <v>7.0000000000000007E-2</v>
      </c>
    </row>
    <row r="53" spans="1:45" x14ac:dyDescent="0.25">
      <c r="A53" s="1">
        <v>37895</v>
      </c>
      <c r="B53">
        <v>1.8</v>
      </c>
      <c r="C53">
        <v>3.4</v>
      </c>
      <c r="D53">
        <v>5.4</v>
      </c>
      <c r="E53">
        <v>7.5</v>
      </c>
      <c r="F53">
        <v>10.1</v>
      </c>
      <c r="G53">
        <v>13.6</v>
      </c>
      <c r="H53">
        <v>17.8</v>
      </c>
      <c r="I53">
        <v>22.8</v>
      </c>
      <c r="J53">
        <v>28.2</v>
      </c>
      <c r="K53">
        <v>34.6</v>
      </c>
      <c r="L53">
        <v>41.7</v>
      </c>
      <c r="M53">
        <v>50.3</v>
      </c>
      <c r="N53">
        <v>59.7</v>
      </c>
      <c r="O53">
        <v>0.03</v>
      </c>
      <c r="P53" s="1">
        <v>37895</v>
      </c>
      <c r="Q53">
        <v>50.3</v>
      </c>
      <c r="R53">
        <v>59.7</v>
      </c>
      <c r="S53">
        <v>69.900000000000006</v>
      </c>
      <c r="T53">
        <v>81.599999999999994</v>
      </c>
      <c r="U53">
        <v>95.7</v>
      </c>
      <c r="V53">
        <v>110.7</v>
      </c>
      <c r="W53">
        <v>127.7</v>
      </c>
      <c r="X53">
        <v>146.19999999999999</v>
      </c>
      <c r="Y53">
        <v>166.7</v>
      </c>
      <c r="Z53">
        <v>189</v>
      </c>
      <c r="AA53">
        <v>213</v>
      </c>
      <c r="AB53">
        <v>237.7</v>
      </c>
      <c r="AC53">
        <v>263.60000000000002</v>
      </c>
      <c r="AD53">
        <v>0.03</v>
      </c>
      <c r="AE53" s="1">
        <v>37895</v>
      </c>
      <c r="AF53">
        <v>213</v>
      </c>
      <c r="AG53">
        <v>237.7</v>
      </c>
      <c r="AH53">
        <v>263.60000000000002</v>
      </c>
      <c r="AI53">
        <v>290.8</v>
      </c>
      <c r="AJ53">
        <v>319.3</v>
      </c>
      <c r="AK53">
        <v>348.2</v>
      </c>
      <c r="AL53">
        <v>377.7</v>
      </c>
      <c r="AM53">
        <v>407.5</v>
      </c>
      <c r="AN53">
        <v>437.5</v>
      </c>
      <c r="AO53">
        <v>467.9</v>
      </c>
      <c r="AP53">
        <v>498.3</v>
      </c>
      <c r="AQ53">
        <v>528.9</v>
      </c>
      <c r="AR53">
        <v>559.6</v>
      </c>
      <c r="AS53">
        <v>0.03</v>
      </c>
    </row>
    <row r="54" spans="1:45" x14ac:dyDescent="0.25">
      <c r="A54" s="1">
        <v>37926</v>
      </c>
      <c r="B54">
        <v>18.5</v>
      </c>
      <c r="C54">
        <v>24</v>
      </c>
      <c r="D54">
        <v>31.1</v>
      </c>
      <c r="E54">
        <v>39.200000000000003</v>
      </c>
      <c r="F54">
        <v>48.2</v>
      </c>
      <c r="G54">
        <v>58.6</v>
      </c>
      <c r="H54">
        <v>70.599999999999994</v>
      </c>
      <c r="I54">
        <v>84.7</v>
      </c>
      <c r="J54">
        <v>100.8</v>
      </c>
      <c r="K54">
        <v>118.5</v>
      </c>
      <c r="L54">
        <v>138</v>
      </c>
      <c r="M54">
        <v>158.9</v>
      </c>
      <c r="N54">
        <v>180.9</v>
      </c>
      <c r="O54">
        <v>0</v>
      </c>
      <c r="P54" s="1">
        <v>37926</v>
      </c>
      <c r="Q54">
        <v>158.9</v>
      </c>
      <c r="R54">
        <v>180.9</v>
      </c>
      <c r="S54">
        <v>203.9</v>
      </c>
      <c r="T54">
        <v>227.5</v>
      </c>
      <c r="U54">
        <v>252.2</v>
      </c>
      <c r="V54">
        <v>277.60000000000002</v>
      </c>
      <c r="W54">
        <v>303.7</v>
      </c>
      <c r="X54">
        <v>330.8</v>
      </c>
      <c r="Y54">
        <v>358.5</v>
      </c>
      <c r="Z54">
        <v>386.8</v>
      </c>
      <c r="AA54">
        <v>415.5</v>
      </c>
      <c r="AB54">
        <v>444.1</v>
      </c>
      <c r="AC54">
        <v>473</v>
      </c>
      <c r="AD54">
        <v>0</v>
      </c>
      <c r="AE54" s="1">
        <v>37926</v>
      </c>
      <c r="AF54">
        <v>415.5</v>
      </c>
      <c r="AG54">
        <v>444.1</v>
      </c>
      <c r="AH54">
        <v>473</v>
      </c>
      <c r="AI54">
        <v>501.9</v>
      </c>
      <c r="AJ54">
        <v>531.20000000000005</v>
      </c>
      <c r="AK54">
        <v>560.6</v>
      </c>
      <c r="AL54">
        <v>589.9</v>
      </c>
      <c r="AM54">
        <v>619.4</v>
      </c>
      <c r="AN54">
        <v>648.9</v>
      </c>
      <c r="AO54">
        <v>678.4</v>
      </c>
      <c r="AP54">
        <v>708</v>
      </c>
      <c r="AQ54">
        <v>737.6</v>
      </c>
      <c r="AR54">
        <v>767.3</v>
      </c>
      <c r="AS54">
        <v>0</v>
      </c>
    </row>
    <row r="55" spans="1:45" x14ac:dyDescent="0.25">
      <c r="A55" s="1">
        <v>37956</v>
      </c>
      <c r="B55">
        <v>145.80000000000001</v>
      </c>
      <c r="C55">
        <v>165.6</v>
      </c>
      <c r="D55">
        <v>186.5</v>
      </c>
      <c r="E55">
        <v>209.1</v>
      </c>
      <c r="F55">
        <v>232.5</v>
      </c>
      <c r="G55">
        <v>256.89999999999998</v>
      </c>
      <c r="H55">
        <v>281.8</v>
      </c>
      <c r="I55">
        <v>307.3</v>
      </c>
      <c r="J55">
        <v>333.2</v>
      </c>
      <c r="K55">
        <v>359.8</v>
      </c>
      <c r="L55">
        <v>387.3</v>
      </c>
      <c r="M55">
        <v>415.5</v>
      </c>
      <c r="N55">
        <v>444.3</v>
      </c>
      <c r="O55">
        <v>0.03</v>
      </c>
      <c r="P55" s="1">
        <v>37956</v>
      </c>
      <c r="Q55">
        <v>415.5</v>
      </c>
      <c r="R55">
        <v>444.3</v>
      </c>
      <c r="S55">
        <v>473.4</v>
      </c>
      <c r="T55">
        <v>502.8</v>
      </c>
      <c r="U55">
        <v>532.4</v>
      </c>
      <c r="V55">
        <v>562.70000000000005</v>
      </c>
      <c r="W55">
        <v>593.1</v>
      </c>
      <c r="X55">
        <v>623.79999999999995</v>
      </c>
      <c r="Y55">
        <v>654.79999999999995</v>
      </c>
      <c r="Z55">
        <v>685.8</v>
      </c>
      <c r="AA55">
        <v>716.8</v>
      </c>
      <c r="AB55">
        <v>747.8</v>
      </c>
      <c r="AC55">
        <v>778.8</v>
      </c>
      <c r="AD55">
        <v>0.03</v>
      </c>
      <c r="AE55" s="1">
        <v>37956</v>
      </c>
      <c r="AF55">
        <v>716.8</v>
      </c>
      <c r="AG55">
        <v>747.8</v>
      </c>
      <c r="AH55">
        <v>778.8</v>
      </c>
      <c r="AI55">
        <v>809.8</v>
      </c>
      <c r="AJ55">
        <v>840.8</v>
      </c>
      <c r="AK55">
        <v>871.8</v>
      </c>
      <c r="AL55">
        <v>902.8</v>
      </c>
      <c r="AM55">
        <v>933.8</v>
      </c>
      <c r="AN55">
        <v>964.8</v>
      </c>
      <c r="AO55">
        <v>995.8</v>
      </c>
      <c r="AP55">
        <v>1026.8</v>
      </c>
      <c r="AQ55">
        <v>1057.8</v>
      </c>
      <c r="AR55">
        <v>1088.8</v>
      </c>
      <c r="AS55">
        <v>0.03</v>
      </c>
    </row>
    <row r="56" spans="1:45" x14ac:dyDescent="0.25">
      <c r="A56" s="1">
        <v>37987</v>
      </c>
      <c r="B56">
        <v>535.29999999999995</v>
      </c>
      <c r="C56">
        <v>564.29999999999995</v>
      </c>
      <c r="D56">
        <v>593.5</v>
      </c>
      <c r="E56">
        <v>623</v>
      </c>
      <c r="F56">
        <v>652.70000000000005</v>
      </c>
      <c r="G56">
        <v>682.8</v>
      </c>
      <c r="H56">
        <v>712.9</v>
      </c>
      <c r="I56">
        <v>743.1</v>
      </c>
      <c r="J56">
        <v>773.4</v>
      </c>
      <c r="K56">
        <v>803.8</v>
      </c>
      <c r="L56">
        <v>834.3</v>
      </c>
      <c r="M56">
        <v>864.9</v>
      </c>
      <c r="N56">
        <v>895.7</v>
      </c>
      <c r="O56">
        <v>0</v>
      </c>
      <c r="P56" s="1">
        <v>37987</v>
      </c>
      <c r="Q56">
        <v>864.9</v>
      </c>
      <c r="R56">
        <v>895.7</v>
      </c>
      <c r="S56">
        <v>926.7</v>
      </c>
      <c r="T56">
        <v>957.7</v>
      </c>
      <c r="U56">
        <v>988.7</v>
      </c>
      <c r="V56">
        <v>1019.7</v>
      </c>
      <c r="W56">
        <v>1050.7</v>
      </c>
      <c r="X56">
        <v>1081.7</v>
      </c>
      <c r="Y56">
        <v>1112.7</v>
      </c>
      <c r="Z56">
        <v>1143.7</v>
      </c>
      <c r="AA56">
        <v>1174.7</v>
      </c>
      <c r="AB56">
        <v>1205.7</v>
      </c>
      <c r="AC56">
        <v>1236.7</v>
      </c>
      <c r="AD56">
        <v>0</v>
      </c>
      <c r="AE56" s="1">
        <v>37987</v>
      </c>
      <c r="AF56">
        <v>1174.7</v>
      </c>
      <c r="AG56">
        <v>1205.7</v>
      </c>
      <c r="AH56">
        <v>1236.7</v>
      </c>
      <c r="AI56">
        <v>1267.7</v>
      </c>
      <c r="AJ56">
        <v>1298.7</v>
      </c>
      <c r="AK56">
        <v>1329.7</v>
      </c>
      <c r="AL56">
        <v>1360.7</v>
      </c>
      <c r="AM56">
        <v>1391.7</v>
      </c>
      <c r="AN56">
        <v>1422.7</v>
      </c>
      <c r="AO56">
        <v>1453.7</v>
      </c>
      <c r="AP56">
        <v>1484.7</v>
      </c>
      <c r="AQ56">
        <v>1515.7</v>
      </c>
      <c r="AR56">
        <v>1546.7</v>
      </c>
      <c r="AS56">
        <v>0</v>
      </c>
    </row>
    <row r="57" spans="1:45" x14ac:dyDescent="0.25">
      <c r="A57" s="1">
        <v>38018</v>
      </c>
      <c r="B57">
        <v>179.7</v>
      </c>
      <c r="C57">
        <v>202.6</v>
      </c>
      <c r="D57">
        <v>226.7</v>
      </c>
      <c r="E57">
        <v>251.5</v>
      </c>
      <c r="F57">
        <v>277.39999999999998</v>
      </c>
      <c r="G57">
        <v>304.10000000000002</v>
      </c>
      <c r="H57">
        <v>331.5</v>
      </c>
      <c r="I57">
        <v>359</v>
      </c>
      <c r="J57">
        <v>386.9</v>
      </c>
      <c r="K57">
        <v>415</v>
      </c>
      <c r="L57">
        <v>443.1</v>
      </c>
      <c r="M57">
        <v>471.2</v>
      </c>
      <c r="N57">
        <v>499.7</v>
      </c>
      <c r="O57">
        <v>0.1</v>
      </c>
      <c r="P57" s="1">
        <v>38018</v>
      </c>
      <c r="Q57">
        <v>471.2</v>
      </c>
      <c r="R57">
        <v>499.7</v>
      </c>
      <c r="S57">
        <v>528.20000000000005</v>
      </c>
      <c r="T57">
        <v>556.9</v>
      </c>
      <c r="U57">
        <v>585.6</v>
      </c>
      <c r="V57">
        <v>614.5</v>
      </c>
      <c r="W57">
        <v>643.5</v>
      </c>
      <c r="X57">
        <v>672.5</v>
      </c>
      <c r="Y57">
        <v>701.5</v>
      </c>
      <c r="Z57">
        <v>730.5</v>
      </c>
      <c r="AA57">
        <v>759.5</v>
      </c>
      <c r="AB57">
        <v>788.5</v>
      </c>
      <c r="AC57">
        <v>817.5</v>
      </c>
      <c r="AD57">
        <v>0.1</v>
      </c>
      <c r="AE57" s="1">
        <v>38018</v>
      </c>
      <c r="AF57">
        <v>759.5</v>
      </c>
      <c r="AG57">
        <v>788.5</v>
      </c>
      <c r="AH57">
        <v>817.5</v>
      </c>
      <c r="AI57">
        <v>846.5</v>
      </c>
      <c r="AJ57">
        <v>875.5</v>
      </c>
      <c r="AK57">
        <v>904.5</v>
      </c>
      <c r="AL57">
        <v>933.5</v>
      </c>
      <c r="AM57">
        <v>962.5</v>
      </c>
      <c r="AN57">
        <v>991.5</v>
      </c>
      <c r="AO57">
        <v>1020.5</v>
      </c>
      <c r="AP57">
        <v>1049.5</v>
      </c>
      <c r="AQ57">
        <v>1078.5</v>
      </c>
      <c r="AR57">
        <v>1107.5</v>
      </c>
      <c r="AS57">
        <v>0.1</v>
      </c>
    </row>
    <row r="58" spans="1:45" x14ac:dyDescent="0.25">
      <c r="A58" s="1">
        <v>38047</v>
      </c>
      <c r="B58">
        <v>88.6</v>
      </c>
      <c r="C58">
        <v>104.6</v>
      </c>
      <c r="D58">
        <v>122.6</v>
      </c>
      <c r="E58">
        <v>142.1</v>
      </c>
      <c r="F58">
        <v>162.9</v>
      </c>
      <c r="G58">
        <v>184.7</v>
      </c>
      <c r="H58">
        <v>207.4</v>
      </c>
      <c r="I58">
        <v>231.2</v>
      </c>
      <c r="J58">
        <v>255.8</v>
      </c>
      <c r="K58">
        <v>281.10000000000002</v>
      </c>
      <c r="L58">
        <v>307.3</v>
      </c>
      <c r="M58">
        <v>334.6</v>
      </c>
      <c r="N58">
        <v>362.4</v>
      </c>
      <c r="O58">
        <v>0.03</v>
      </c>
      <c r="P58" s="1">
        <v>38047</v>
      </c>
      <c r="Q58">
        <v>334.6</v>
      </c>
      <c r="R58">
        <v>362.4</v>
      </c>
      <c r="S58">
        <v>390.7</v>
      </c>
      <c r="T58">
        <v>419.9</v>
      </c>
      <c r="U58">
        <v>449.1</v>
      </c>
      <c r="V58">
        <v>478.6</v>
      </c>
      <c r="W58">
        <v>508.4</v>
      </c>
      <c r="X58">
        <v>538.29999999999995</v>
      </c>
      <c r="Y58">
        <v>568.6</v>
      </c>
      <c r="Z58">
        <v>598.70000000000005</v>
      </c>
      <c r="AA58">
        <v>629.1</v>
      </c>
      <c r="AB58">
        <v>659.7</v>
      </c>
      <c r="AC58">
        <v>690.3</v>
      </c>
      <c r="AD58">
        <v>0.03</v>
      </c>
      <c r="AE58" s="1">
        <v>38047</v>
      </c>
      <c r="AF58">
        <v>629.1</v>
      </c>
      <c r="AG58">
        <v>659.7</v>
      </c>
      <c r="AH58">
        <v>690.3</v>
      </c>
      <c r="AI58">
        <v>721</v>
      </c>
      <c r="AJ58">
        <v>751.8</v>
      </c>
      <c r="AK58">
        <v>782.5</v>
      </c>
      <c r="AL58">
        <v>813.4</v>
      </c>
      <c r="AM58">
        <v>844.4</v>
      </c>
      <c r="AN58">
        <v>875.4</v>
      </c>
      <c r="AO58">
        <v>906.4</v>
      </c>
      <c r="AP58">
        <v>937.4</v>
      </c>
      <c r="AQ58">
        <v>968.4</v>
      </c>
      <c r="AR58">
        <v>999.4</v>
      </c>
      <c r="AS58">
        <v>0.03</v>
      </c>
    </row>
    <row r="59" spans="1:45" x14ac:dyDescent="0.25">
      <c r="A59" s="1">
        <v>38078</v>
      </c>
      <c r="B59">
        <v>5.6</v>
      </c>
      <c r="C59">
        <v>7.5</v>
      </c>
      <c r="D59">
        <v>11.5</v>
      </c>
      <c r="E59">
        <v>16.899999999999999</v>
      </c>
      <c r="F59">
        <v>24.9</v>
      </c>
      <c r="G59">
        <v>34.700000000000003</v>
      </c>
      <c r="H59">
        <v>46.1</v>
      </c>
      <c r="I59">
        <v>58.6</v>
      </c>
      <c r="J59">
        <v>72.900000000000006</v>
      </c>
      <c r="K59">
        <v>87.7</v>
      </c>
      <c r="L59">
        <v>103.8</v>
      </c>
      <c r="M59">
        <v>121.8</v>
      </c>
      <c r="N59">
        <v>140.5</v>
      </c>
      <c r="O59">
        <v>0.03</v>
      </c>
      <c r="P59" s="1">
        <v>38078</v>
      </c>
      <c r="Q59">
        <v>121.8</v>
      </c>
      <c r="R59">
        <v>140.5</v>
      </c>
      <c r="S59">
        <v>160.69999999999999</v>
      </c>
      <c r="T59">
        <v>181.9</v>
      </c>
      <c r="U59">
        <v>204</v>
      </c>
      <c r="V59">
        <v>226.7</v>
      </c>
      <c r="W59">
        <v>249.9</v>
      </c>
      <c r="X59">
        <v>274.10000000000002</v>
      </c>
      <c r="Y59">
        <v>298.39999999999998</v>
      </c>
      <c r="Z59">
        <v>323.8</v>
      </c>
      <c r="AA59">
        <v>349.3</v>
      </c>
      <c r="AB59">
        <v>375</v>
      </c>
      <c r="AC59">
        <v>401.3</v>
      </c>
      <c r="AD59">
        <v>0.03</v>
      </c>
      <c r="AE59" s="1">
        <v>38078</v>
      </c>
      <c r="AF59">
        <v>349.3</v>
      </c>
      <c r="AG59">
        <v>375</v>
      </c>
      <c r="AH59">
        <v>401.3</v>
      </c>
      <c r="AI59">
        <v>427.7</v>
      </c>
      <c r="AJ59">
        <v>454.8</v>
      </c>
      <c r="AK59">
        <v>481.8</v>
      </c>
      <c r="AL59">
        <v>509.4</v>
      </c>
      <c r="AM59">
        <v>537.20000000000005</v>
      </c>
      <c r="AN59">
        <v>565.1</v>
      </c>
      <c r="AO59">
        <v>593.20000000000005</v>
      </c>
      <c r="AP59">
        <v>621.5</v>
      </c>
      <c r="AQ59">
        <v>650</v>
      </c>
      <c r="AR59">
        <v>678.6</v>
      </c>
      <c r="AS59">
        <v>0.03</v>
      </c>
    </row>
    <row r="60" spans="1:45" x14ac:dyDescent="0.25">
      <c r="A60" s="1">
        <v>38108</v>
      </c>
      <c r="B60">
        <v>0</v>
      </c>
      <c r="C60">
        <v>0</v>
      </c>
      <c r="D60">
        <v>0</v>
      </c>
      <c r="E60">
        <v>0</v>
      </c>
      <c r="F60">
        <v>0.1</v>
      </c>
      <c r="G60">
        <v>0.2</v>
      </c>
      <c r="H60">
        <v>0.3</v>
      </c>
      <c r="I60">
        <v>0.5</v>
      </c>
      <c r="J60">
        <v>0.8</v>
      </c>
      <c r="K60">
        <v>1.5</v>
      </c>
      <c r="L60">
        <v>3</v>
      </c>
      <c r="M60">
        <v>5.6</v>
      </c>
      <c r="N60">
        <v>9.4</v>
      </c>
      <c r="O60">
        <v>0</v>
      </c>
      <c r="P60" s="1">
        <v>38108</v>
      </c>
      <c r="Q60">
        <v>5.6</v>
      </c>
      <c r="R60">
        <v>9.4</v>
      </c>
      <c r="S60">
        <v>15.2</v>
      </c>
      <c r="T60">
        <v>22.9</v>
      </c>
      <c r="U60">
        <v>32.9</v>
      </c>
      <c r="V60">
        <v>43.6</v>
      </c>
      <c r="W60">
        <v>56</v>
      </c>
      <c r="X60">
        <v>69.900000000000006</v>
      </c>
      <c r="Y60">
        <v>85</v>
      </c>
      <c r="Z60">
        <v>102.1</v>
      </c>
      <c r="AA60">
        <v>120.4</v>
      </c>
      <c r="AB60">
        <v>139.5</v>
      </c>
      <c r="AC60">
        <v>160</v>
      </c>
      <c r="AD60">
        <v>0</v>
      </c>
      <c r="AE60" s="1">
        <v>38108</v>
      </c>
      <c r="AF60">
        <v>120.4</v>
      </c>
      <c r="AG60">
        <v>139.5</v>
      </c>
      <c r="AH60">
        <v>160</v>
      </c>
      <c r="AI60">
        <v>182.4</v>
      </c>
      <c r="AJ60">
        <v>205.8</v>
      </c>
      <c r="AK60">
        <v>230</v>
      </c>
      <c r="AL60">
        <v>254.4</v>
      </c>
      <c r="AM60">
        <v>279.89999999999998</v>
      </c>
      <c r="AN60">
        <v>305.8</v>
      </c>
      <c r="AO60">
        <v>332.3</v>
      </c>
      <c r="AP60">
        <v>359.5</v>
      </c>
      <c r="AQ60">
        <v>386.8</v>
      </c>
      <c r="AR60">
        <v>414.8</v>
      </c>
      <c r="AS60">
        <v>0</v>
      </c>
    </row>
    <row r="61" spans="1:45" x14ac:dyDescent="0.25">
      <c r="A61" s="1">
        <v>38139</v>
      </c>
      <c r="B61">
        <v>0</v>
      </c>
      <c r="C61">
        <v>0</v>
      </c>
      <c r="D61">
        <v>0</v>
      </c>
      <c r="E61">
        <v>0</v>
      </c>
      <c r="F61">
        <v>0</v>
      </c>
      <c r="G61">
        <v>0</v>
      </c>
      <c r="H61">
        <v>0</v>
      </c>
      <c r="I61">
        <v>0</v>
      </c>
      <c r="J61">
        <v>0</v>
      </c>
      <c r="K61">
        <v>0</v>
      </c>
      <c r="L61">
        <v>0</v>
      </c>
      <c r="M61">
        <v>0.1</v>
      </c>
      <c r="N61">
        <v>0.2</v>
      </c>
      <c r="O61">
        <v>0</v>
      </c>
      <c r="P61" s="1">
        <v>38139</v>
      </c>
      <c r="Q61">
        <v>0.1</v>
      </c>
      <c r="R61">
        <v>0.2</v>
      </c>
      <c r="S61">
        <v>1</v>
      </c>
      <c r="T61">
        <v>2.1</v>
      </c>
      <c r="U61">
        <v>3.8</v>
      </c>
      <c r="V61">
        <v>5.8</v>
      </c>
      <c r="W61">
        <v>8.6999999999999993</v>
      </c>
      <c r="X61">
        <v>12.1</v>
      </c>
      <c r="Y61">
        <v>16.2</v>
      </c>
      <c r="Z61">
        <v>21.3</v>
      </c>
      <c r="AA61">
        <v>27</v>
      </c>
      <c r="AB61">
        <v>33.799999999999997</v>
      </c>
      <c r="AC61">
        <v>41.8</v>
      </c>
      <c r="AD61">
        <v>0</v>
      </c>
      <c r="AE61" s="1">
        <v>38139</v>
      </c>
      <c r="AF61">
        <v>27</v>
      </c>
      <c r="AG61">
        <v>33.799999999999997</v>
      </c>
      <c r="AH61">
        <v>41.8</v>
      </c>
      <c r="AI61">
        <v>50.6</v>
      </c>
      <c r="AJ61">
        <v>61.2</v>
      </c>
      <c r="AK61">
        <v>73.599999999999994</v>
      </c>
      <c r="AL61">
        <v>86.5</v>
      </c>
      <c r="AM61">
        <v>101.2</v>
      </c>
      <c r="AN61">
        <v>117</v>
      </c>
      <c r="AO61">
        <v>134.6</v>
      </c>
      <c r="AP61">
        <v>152.80000000000001</v>
      </c>
      <c r="AQ61">
        <v>172.5</v>
      </c>
      <c r="AR61">
        <v>193.1</v>
      </c>
      <c r="AS61">
        <v>0</v>
      </c>
    </row>
    <row r="62" spans="1:45" x14ac:dyDescent="0.25">
      <c r="A62" s="1">
        <v>38169</v>
      </c>
      <c r="B62">
        <v>0</v>
      </c>
      <c r="C62">
        <v>0</v>
      </c>
      <c r="D62">
        <v>0</v>
      </c>
      <c r="E62">
        <v>0</v>
      </c>
      <c r="F62">
        <v>0</v>
      </c>
      <c r="G62">
        <v>0</v>
      </c>
      <c r="H62">
        <v>0</v>
      </c>
      <c r="I62">
        <v>0</v>
      </c>
      <c r="J62">
        <v>0</v>
      </c>
      <c r="K62">
        <v>0</v>
      </c>
      <c r="L62">
        <v>0</v>
      </c>
      <c r="M62">
        <v>0</v>
      </c>
      <c r="N62">
        <v>0</v>
      </c>
      <c r="O62">
        <v>0</v>
      </c>
      <c r="P62" s="1">
        <v>38169</v>
      </c>
      <c r="Q62">
        <v>0</v>
      </c>
      <c r="R62">
        <v>0</v>
      </c>
      <c r="S62">
        <v>0</v>
      </c>
      <c r="T62">
        <v>0</v>
      </c>
      <c r="U62">
        <v>0</v>
      </c>
      <c r="V62">
        <v>0</v>
      </c>
      <c r="W62">
        <v>0</v>
      </c>
      <c r="X62">
        <v>0</v>
      </c>
      <c r="Y62">
        <v>0</v>
      </c>
      <c r="Z62">
        <v>0</v>
      </c>
      <c r="AA62">
        <v>0</v>
      </c>
      <c r="AB62">
        <v>0.1</v>
      </c>
      <c r="AC62">
        <v>0.3</v>
      </c>
      <c r="AD62">
        <v>0</v>
      </c>
      <c r="AE62" s="1">
        <v>38169</v>
      </c>
      <c r="AF62">
        <v>0</v>
      </c>
      <c r="AG62">
        <v>0.1</v>
      </c>
      <c r="AH62">
        <v>0.3</v>
      </c>
      <c r="AI62">
        <v>0.8</v>
      </c>
      <c r="AJ62">
        <v>2.4</v>
      </c>
      <c r="AK62">
        <v>5.8</v>
      </c>
      <c r="AL62">
        <v>11</v>
      </c>
      <c r="AM62">
        <v>18.7</v>
      </c>
      <c r="AN62">
        <v>28.3</v>
      </c>
      <c r="AO62">
        <v>39.5</v>
      </c>
      <c r="AP62">
        <v>52.7</v>
      </c>
      <c r="AQ62">
        <v>67.400000000000006</v>
      </c>
      <c r="AR62">
        <v>85</v>
      </c>
      <c r="AS62">
        <v>0</v>
      </c>
    </row>
    <row r="63" spans="1:45" x14ac:dyDescent="0.25">
      <c r="A63" s="1">
        <v>38200</v>
      </c>
      <c r="B63">
        <v>0</v>
      </c>
      <c r="C63">
        <v>0</v>
      </c>
      <c r="D63">
        <v>0</v>
      </c>
      <c r="E63">
        <v>0</v>
      </c>
      <c r="F63">
        <v>0</v>
      </c>
      <c r="G63">
        <v>0</v>
      </c>
      <c r="H63">
        <v>0</v>
      </c>
      <c r="I63">
        <v>0</v>
      </c>
      <c r="J63">
        <v>0</v>
      </c>
      <c r="K63">
        <v>0</v>
      </c>
      <c r="L63">
        <v>0</v>
      </c>
      <c r="M63">
        <v>0</v>
      </c>
      <c r="N63">
        <v>0</v>
      </c>
      <c r="O63">
        <v>0.03</v>
      </c>
      <c r="P63" s="1">
        <v>38200</v>
      </c>
      <c r="Q63">
        <v>0</v>
      </c>
      <c r="R63">
        <v>0</v>
      </c>
      <c r="S63">
        <v>0</v>
      </c>
      <c r="T63">
        <v>0</v>
      </c>
      <c r="U63">
        <v>0</v>
      </c>
      <c r="V63">
        <v>0</v>
      </c>
      <c r="W63">
        <v>0</v>
      </c>
      <c r="X63">
        <v>0</v>
      </c>
      <c r="Y63">
        <v>0</v>
      </c>
      <c r="Z63">
        <v>0.1</v>
      </c>
      <c r="AA63">
        <v>0.6</v>
      </c>
      <c r="AB63">
        <v>1.6</v>
      </c>
      <c r="AC63">
        <v>2.8</v>
      </c>
      <c r="AD63">
        <v>0.03</v>
      </c>
      <c r="AE63" s="1">
        <v>38200</v>
      </c>
      <c r="AF63">
        <v>0.6</v>
      </c>
      <c r="AG63">
        <v>1.6</v>
      </c>
      <c r="AH63">
        <v>2.8</v>
      </c>
      <c r="AI63">
        <v>4.9000000000000004</v>
      </c>
      <c r="AJ63">
        <v>7.9</v>
      </c>
      <c r="AK63">
        <v>12.3</v>
      </c>
      <c r="AL63">
        <v>18.100000000000001</v>
      </c>
      <c r="AM63">
        <v>25.6</v>
      </c>
      <c r="AN63">
        <v>34.200000000000003</v>
      </c>
      <c r="AO63">
        <v>44.3</v>
      </c>
      <c r="AP63">
        <v>55.2</v>
      </c>
      <c r="AQ63">
        <v>66.900000000000006</v>
      </c>
      <c r="AR63">
        <v>80.5</v>
      </c>
      <c r="AS63">
        <v>0.03</v>
      </c>
    </row>
    <row r="64" spans="1:45" x14ac:dyDescent="0.25">
      <c r="A64" s="1">
        <v>38231</v>
      </c>
      <c r="B64">
        <v>0</v>
      </c>
      <c r="C64">
        <v>0</v>
      </c>
      <c r="D64">
        <v>0</v>
      </c>
      <c r="E64">
        <v>0</v>
      </c>
      <c r="F64">
        <v>0</v>
      </c>
      <c r="G64">
        <v>0</v>
      </c>
      <c r="H64">
        <v>0</v>
      </c>
      <c r="I64">
        <v>0</v>
      </c>
      <c r="J64">
        <v>0</v>
      </c>
      <c r="K64">
        <v>0</v>
      </c>
      <c r="L64">
        <v>0</v>
      </c>
      <c r="M64">
        <v>0.1</v>
      </c>
      <c r="N64">
        <v>0.3</v>
      </c>
      <c r="O64">
        <v>0.03</v>
      </c>
      <c r="P64" s="1">
        <v>38231</v>
      </c>
      <c r="Q64">
        <v>0.1</v>
      </c>
      <c r="R64">
        <v>0.3</v>
      </c>
      <c r="S64">
        <v>1</v>
      </c>
      <c r="T64">
        <v>1.7</v>
      </c>
      <c r="U64">
        <v>2.6</v>
      </c>
      <c r="V64">
        <v>3.9</v>
      </c>
      <c r="W64">
        <v>5.5</v>
      </c>
      <c r="X64">
        <v>7.6</v>
      </c>
      <c r="Y64">
        <v>10.6</v>
      </c>
      <c r="Z64">
        <v>14.8</v>
      </c>
      <c r="AA64">
        <v>19.7</v>
      </c>
      <c r="AB64">
        <v>25.7</v>
      </c>
      <c r="AC64">
        <v>32.9</v>
      </c>
      <c r="AD64">
        <v>0.03</v>
      </c>
      <c r="AE64" s="1">
        <v>38231</v>
      </c>
      <c r="AF64">
        <v>19.7</v>
      </c>
      <c r="AG64">
        <v>25.7</v>
      </c>
      <c r="AH64">
        <v>32.9</v>
      </c>
      <c r="AI64">
        <v>42.6</v>
      </c>
      <c r="AJ64">
        <v>54.1</v>
      </c>
      <c r="AK64">
        <v>67.8</v>
      </c>
      <c r="AL64">
        <v>83.2</v>
      </c>
      <c r="AM64">
        <v>100.2</v>
      </c>
      <c r="AN64">
        <v>119.2</v>
      </c>
      <c r="AO64">
        <v>139.19999999999999</v>
      </c>
      <c r="AP64">
        <v>161.1</v>
      </c>
      <c r="AQ64">
        <v>184</v>
      </c>
      <c r="AR64">
        <v>208.3</v>
      </c>
      <c r="AS64">
        <v>0.03</v>
      </c>
    </row>
    <row r="65" spans="1:45" x14ac:dyDescent="0.25">
      <c r="A65" s="1">
        <v>38261</v>
      </c>
      <c r="B65">
        <v>0</v>
      </c>
      <c r="C65">
        <v>0</v>
      </c>
      <c r="D65">
        <v>0</v>
      </c>
      <c r="E65">
        <v>0.2</v>
      </c>
      <c r="F65">
        <v>0.4</v>
      </c>
      <c r="G65">
        <v>1</v>
      </c>
      <c r="H65">
        <v>2.1</v>
      </c>
      <c r="I65">
        <v>3.8</v>
      </c>
      <c r="J65">
        <v>6.6</v>
      </c>
      <c r="K65">
        <v>10.5</v>
      </c>
      <c r="L65">
        <v>15.4</v>
      </c>
      <c r="M65">
        <v>23.2</v>
      </c>
      <c r="N65">
        <v>33.299999999999997</v>
      </c>
      <c r="O65">
        <v>0.06</v>
      </c>
      <c r="P65" s="1">
        <v>38261</v>
      </c>
      <c r="Q65">
        <v>23.2</v>
      </c>
      <c r="R65">
        <v>33.299999999999997</v>
      </c>
      <c r="S65">
        <v>46</v>
      </c>
      <c r="T65">
        <v>60</v>
      </c>
      <c r="U65">
        <v>75.599999999999994</v>
      </c>
      <c r="V65">
        <v>92.4</v>
      </c>
      <c r="W65">
        <v>109.9</v>
      </c>
      <c r="X65">
        <v>128.6</v>
      </c>
      <c r="Y65">
        <v>149.30000000000001</v>
      </c>
      <c r="Z65">
        <v>171.8</v>
      </c>
      <c r="AA65">
        <v>195.6</v>
      </c>
      <c r="AB65">
        <v>220.8</v>
      </c>
      <c r="AC65">
        <v>246.7</v>
      </c>
      <c r="AD65">
        <v>0.06</v>
      </c>
      <c r="AE65" s="1">
        <v>38261</v>
      </c>
      <c r="AF65">
        <v>195.6</v>
      </c>
      <c r="AG65">
        <v>220.8</v>
      </c>
      <c r="AH65">
        <v>246.7</v>
      </c>
      <c r="AI65">
        <v>273.89999999999998</v>
      </c>
      <c r="AJ65">
        <v>301.7</v>
      </c>
      <c r="AK65">
        <v>330.4</v>
      </c>
      <c r="AL65">
        <v>359.5</v>
      </c>
      <c r="AM65">
        <v>388.9</v>
      </c>
      <c r="AN65">
        <v>418.9</v>
      </c>
      <c r="AO65">
        <v>449.1</v>
      </c>
      <c r="AP65">
        <v>479.5</v>
      </c>
      <c r="AQ65">
        <v>510.1</v>
      </c>
      <c r="AR65">
        <v>540.9</v>
      </c>
      <c r="AS65">
        <v>0.06</v>
      </c>
    </row>
    <row r="66" spans="1:45" x14ac:dyDescent="0.25">
      <c r="A66" s="1">
        <v>38292</v>
      </c>
      <c r="B66">
        <v>27.1</v>
      </c>
      <c r="C66">
        <v>33</v>
      </c>
      <c r="D66">
        <v>40.4</v>
      </c>
      <c r="E66">
        <v>48.6</v>
      </c>
      <c r="F66">
        <v>58</v>
      </c>
      <c r="G66">
        <v>68.8</v>
      </c>
      <c r="H66">
        <v>81.599999999999994</v>
      </c>
      <c r="I66">
        <v>96.6</v>
      </c>
      <c r="J66">
        <v>113.3</v>
      </c>
      <c r="K66">
        <v>131.80000000000001</v>
      </c>
      <c r="L66">
        <v>151.9</v>
      </c>
      <c r="M66">
        <v>172.7</v>
      </c>
      <c r="N66">
        <v>195.2</v>
      </c>
      <c r="O66">
        <v>0.03</v>
      </c>
      <c r="P66" s="1">
        <v>38292</v>
      </c>
      <c r="Q66">
        <v>172.7</v>
      </c>
      <c r="R66">
        <v>195.2</v>
      </c>
      <c r="S66">
        <v>218.5</v>
      </c>
      <c r="T66">
        <v>243</v>
      </c>
      <c r="U66">
        <v>268.39999999999998</v>
      </c>
      <c r="V66">
        <v>295</v>
      </c>
      <c r="W66">
        <v>322.2</v>
      </c>
      <c r="X66">
        <v>349.7</v>
      </c>
      <c r="Y66">
        <v>377.7</v>
      </c>
      <c r="Z66">
        <v>406.2</v>
      </c>
      <c r="AA66">
        <v>435</v>
      </c>
      <c r="AB66">
        <v>463.9</v>
      </c>
      <c r="AC66">
        <v>493.1</v>
      </c>
      <c r="AD66">
        <v>0.03</v>
      </c>
      <c r="AE66" s="1">
        <v>38292</v>
      </c>
      <c r="AF66">
        <v>435</v>
      </c>
      <c r="AG66">
        <v>463.9</v>
      </c>
      <c r="AH66">
        <v>493.1</v>
      </c>
      <c r="AI66">
        <v>522.79999999999995</v>
      </c>
      <c r="AJ66">
        <v>552.6</v>
      </c>
      <c r="AK66">
        <v>582.5</v>
      </c>
      <c r="AL66">
        <v>612.4</v>
      </c>
      <c r="AM66">
        <v>642.4</v>
      </c>
      <c r="AN66">
        <v>672.4</v>
      </c>
      <c r="AO66">
        <v>702.4</v>
      </c>
      <c r="AP66">
        <v>732.4</v>
      </c>
      <c r="AQ66">
        <v>762.4</v>
      </c>
      <c r="AR66">
        <v>792.4</v>
      </c>
      <c r="AS66">
        <v>0.03</v>
      </c>
    </row>
    <row r="67" spans="1:45" x14ac:dyDescent="0.25">
      <c r="A67" s="1">
        <v>38322</v>
      </c>
      <c r="B67">
        <v>172.4</v>
      </c>
      <c r="C67">
        <v>190.6</v>
      </c>
      <c r="D67">
        <v>210.1</v>
      </c>
      <c r="E67">
        <v>231.1</v>
      </c>
      <c r="F67">
        <v>254</v>
      </c>
      <c r="G67">
        <v>278</v>
      </c>
      <c r="H67">
        <v>304.10000000000002</v>
      </c>
      <c r="I67">
        <v>330.5</v>
      </c>
      <c r="J67">
        <v>358.6</v>
      </c>
      <c r="K67">
        <v>387.3</v>
      </c>
      <c r="L67">
        <v>416.5</v>
      </c>
      <c r="M67">
        <v>445.9</v>
      </c>
      <c r="N67">
        <v>475.5</v>
      </c>
      <c r="O67">
        <v>0.1</v>
      </c>
      <c r="P67" s="1">
        <v>38322</v>
      </c>
      <c r="Q67">
        <v>445.9</v>
      </c>
      <c r="R67">
        <v>475.5</v>
      </c>
      <c r="S67">
        <v>505.5</v>
      </c>
      <c r="T67">
        <v>535.5</v>
      </c>
      <c r="U67">
        <v>565.79999999999995</v>
      </c>
      <c r="V67">
        <v>596.20000000000005</v>
      </c>
      <c r="W67">
        <v>626.6</v>
      </c>
      <c r="X67">
        <v>657.4</v>
      </c>
      <c r="Y67">
        <v>688.1</v>
      </c>
      <c r="Z67">
        <v>719</v>
      </c>
      <c r="AA67">
        <v>749.9</v>
      </c>
      <c r="AB67">
        <v>780.8</v>
      </c>
      <c r="AC67">
        <v>811.8</v>
      </c>
      <c r="AD67">
        <v>0.1</v>
      </c>
      <c r="AE67" s="1">
        <v>38322</v>
      </c>
      <c r="AF67">
        <v>749.9</v>
      </c>
      <c r="AG67">
        <v>780.8</v>
      </c>
      <c r="AH67">
        <v>811.8</v>
      </c>
      <c r="AI67">
        <v>842.8</v>
      </c>
      <c r="AJ67">
        <v>873.8</v>
      </c>
      <c r="AK67">
        <v>904.8</v>
      </c>
      <c r="AL67">
        <v>935.8</v>
      </c>
      <c r="AM67">
        <v>966.8</v>
      </c>
      <c r="AN67">
        <v>997.8</v>
      </c>
      <c r="AO67">
        <v>1028.8</v>
      </c>
      <c r="AP67">
        <v>1059.8</v>
      </c>
      <c r="AQ67">
        <v>1090.8</v>
      </c>
      <c r="AR67">
        <v>1121.8</v>
      </c>
      <c r="AS67">
        <v>0.1</v>
      </c>
    </row>
    <row r="68" spans="1:45" x14ac:dyDescent="0.25">
      <c r="A68" s="1">
        <v>38353</v>
      </c>
      <c r="B68">
        <v>388.9</v>
      </c>
      <c r="C68">
        <v>415.6</v>
      </c>
      <c r="D68">
        <v>442.9</v>
      </c>
      <c r="E68">
        <v>470.5</v>
      </c>
      <c r="F68">
        <v>498.5</v>
      </c>
      <c r="G68">
        <v>526.79999999999995</v>
      </c>
      <c r="H68">
        <v>555.70000000000005</v>
      </c>
      <c r="I68">
        <v>584.6</v>
      </c>
      <c r="J68">
        <v>613.79999999999995</v>
      </c>
      <c r="K68">
        <v>643.20000000000005</v>
      </c>
      <c r="L68">
        <v>672.5</v>
      </c>
      <c r="M68">
        <v>702.1</v>
      </c>
      <c r="N68">
        <v>731.9</v>
      </c>
      <c r="O68">
        <v>0.06</v>
      </c>
      <c r="P68" s="1">
        <v>38353</v>
      </c>
      <c r="Q68">
        <v>702.1</v>
      </c>
      <c r="R68">
        <v>731.9</v>
      </c>
      <c r="S68">
        <v>761.7</v>
      </c>
      <c r="T68">
        <v>791.7</v>
      </c>
      <c r="U68">
        <v>822</v>
      </c>
      <c r="V68">
        <v>852.3</v>
      </c>
      <c r="W68">
        <v>882.7</v>
      </c>
      <c r="X68">
        <v>913.1</v>
      </c>
      <c r="Y68">
        <v>943.6</v>
      </c>
      <c r="Z68">
        <v>974.2</v>
      </c>
      <c r="AA68">
        <v>1004.9</v>
      </c>
      <c r="AB68">
        <v>1035.5999999999999</v>
      </c>
      <c r="AC68">
        <v>1066.4000000000001</v>
      </c>
      <c r="AD68">
        <v>0.06</v>
      </c>
      <c r="AE68" s="1">
        <v>38353</v>
      </c>
      <c r="AF68">
        <v>1004.9</v>
      </c>
      <c r="AG68">
        <v>1035.5999999999999</v>
      </c>
      <c r="AH68">
        <v>1066.4000000000001</v>
      </c>
      <c r="AI68">
        <v>1097.3</v>
      </c>
      <c r="AJ68">
        <v>1128.3</v>
      </c>
      <c r="AK68">
        <v>1159.3</v>
      </c>
      <c r="AL68">
        <v>1190.3</v>
      </c>
      <c r="AM68">
        <v>1221.3</v>
      </c>
      <c r="AN68">
        <v>1252.3</v>
      </c>
      <c r="AO68">
        <v>1283.3</v>
      </c>
      <c r="AP68">
        <v>1314.3</v>
      </c>
      <c r="AQ68">
        <v>1345.3</v>
      </c>
      <c r="AR68">
        <v>1376.3</v>
      </c>
      <c r="AS68">
        <v>0.06</v>
      </c>
    </row>
    <row r="69" spans="1:45" x14ac:dyDescent="0.25">
      <c r="A69" s="1">
        <v>38384</v>
      </c>
      <c r="B69">
        <v>201.2</v>
      </c>
      <c r="C69">
        <v>224.8</v>
      </c>
      <c r="D69">
        <v>249.4</v>
      </c>
      <c r="E69">
        <v>274.2</v>
      </c>
      <c r="F69">
        <v>299.8</v>
      </c>
      <c r="G69">
        <v>325.8</v>
      </c>
      <c r="H69">
        <v>352.1</v>
      </c>
      <c r="I69">
        <v>378.5</v>
      </c>
      <c r="J69">
        <v>405.3</v>
      </c>
      <c r="K69">
        <v>432.2</v>
      </c>
      <c r="L69">
        <v>459.4</v>
      </c>
      <c r="M69">
        <v>486.8</v>
      </c>
      <c r="N69">
        <v>514.4</v>
      </c>
      <c r="O69">
        <v>0</v>
      </c>
      <c r="P69" s="1">
        <v>38384</v>
      </c>
      <c r="Q69">
        <v>486.8</v>
      </c>
      <c r="R69">
        <v>514.4</v>
      </c>
      <c r="S69">
        <v>542.20000000000005</v>
      </c>
      <c r="T69">
        <v>570.1</v>
      </c>
      <c r="U69">
        <v>598</v>
      </c>
      <c r="V69">
        <v>626</v>
      </c>
      <c r="W69">
        <v>654</v>
      </c>
      <c r="X69">
        <v>682</v>
      </c>
      <c r="Y69">
        <v>710</v>
      </c>
      <c r="Z69">
        <v>738</v>
      </c>
      <c r="AA69">
        <v>766</v>
      </c>
      <c r="AB69">
        <v>794</v>
      </c>
      <c r="AC69">
        <v>822</v>
      </c>
      <c r="AD69">
        <v>0</v>
      </c>
      <c r="AE69" s="1">
        <v>38384</v>
      </c>
      <c r="AF69">
        <v>766</v>
      </c>
      <c r="AG69">
        <v>794</v>
      </c>
      <c r="AH69">
        <v>822</v>
      </c>
      <c r="AI69">
        <v>850</v>
      </c>
      <c r="AJ69">
        <v>878</v>
      </c>
      <c r="AK69">
        <v>906</v>
      </c>
      <c r="AL69">
        <v>934</v>
      </c>
      <c r="AM69">
        <v>962</v>
      </c>
      <c r="AN69">
        <v>990</v>
      </c>
      <c r="AO69">
        <v>1018</v>
      </c>
      <c r="AP69">
        <v>1046</v>
      </c>
      <c r="AQ69">
        <v>1074</v>
      </c>
      <c r="AR69">
        <v>1102</v>
      </c>
      <c r="AS69">
        <v>0</v>
      </c>
    </row>
    <row r="70" spans="1:45" x14ac:dyDescent="0.25">
      <c r="A70" s="1">
        <v>38412</v>
      </c>
      <c r="B70">
        <v>139.69999999999999</v>
      </c>
      <c r="C70">
        <v>158.80000000000001</v>
      </c>
      <c r="D70">
        <v>179.5</v>
      </c>
      <c r="E70">
        <v>202.1</v>
      </c>
      <c r="F70">
        <v>226</v>
      </c>
      <c r="G70">
        <v>251.6</v>
      </c>
      <c r="H70">
        <v>278.3</v>
      </c>
      <c r="I70">
        <v>305.8</v>
      </c>
      <c r="J70">
        <v>334.5</v>
      </c>
      <c r="K70">
        <v>363.7</v>
      </c>
      <c r="L70">
        <v>393.4</v>
      </c>
      <c r="M70">
        <v>423.3</v>
      </c>
      <c r="N70">
        <v>453.6</v>
      </c>
      <c r="O70">
        <v>0.03</v>
      </c>
      <c r="P70" s="1">
        <v>38412</v>
      </c>
      <c r="Q70">
        <v>423.3</v>
      </c>
      <c r="R70">
        <v>453.6</v>
      </c>
      <c r="S70">
        <v>484.3</v>
      </c>
      <c r="T70">
        <v>515.1</v>
      </c>
      <c r="U70">
        <v>545.9</v>
      </c>
      <c r="V70">
        <v>576.79999999999995</v>
      </c>
      <c r="W70">
        <v>607.79999999999995</v>
      </c>
      <c r="X70">
        <v>638.79999999999995</v>
      </c>
      <c r="Y70">
        <v>669.8</v>
      </c>
      <c r="Z70">
        <v>700.8</v>
      </c>
      <c r="AA70">
        <v>731.8</v>
      </c>
      <c r="AB70">
        <v>762.8</v>
      </c>
      <c r="AC70">
        <v>793.8</v>
      </c>
      <c r="AD70">
        <v>0.03</v>
      </c>
      <c r="AE70" s="1">
        <v>38412</v>
      </c>
      <c r="AF70">
        <v>731.8</v>
      </c>
      <c r="AG70">
        <v>762.8</v>
      </c>
      <c r="AH70">
        <v>793.8</v>
      </c>
      <c r="AI70">
        <v>824.8</v>
      </c>
      <c r="AJ70">
        <v>855.8</v>
      </c>
      <c r="AK70">
        <v>886.8</v>
      </c>
      <c r="AL70">
        <v>917.8</v>
      </c>
      <c r="AM70">
        <v>948.8</v>
      </c>
      <c r="AN70">
        <v>979.8</v>
      </c>
      <c r="AO70">
        <v>1010.8</v>
      </c>
      <c r="AP70">
        <v>1041.8</v>
      </c>
      <c r="AQ70">
        <v>1072.8</v>
      </c>
      <c r="AR70">
        <v>1103.8</v>
      </c>
      <c r="AS70">
        <v>0.03</v>
      </c>
    </row>
    <row r="71" spans="1:45" x14ac:dyDescent="0.25">
      <c r="A71" s="1">
        <v>38443</v>
      </c>
      <c r="B71">
        <v>3.3</v>
      </c>
      <c r="C71">
        <v>4.9000000000000004</v>
      </c>
      <c r="D71">
        <v>6.9</v>
      </c>
      <c r="E71">
        <v>9.9</v>
      </c>
      <c r="F71">
        <v>14.3</v>
      </c>
      <c r="G71">
        <v>20.100000000000001</v>
      </c>
      <c r="H71">
        <v>27.4</v>
      </c>
      <c r="I71">
        <v>36.200000000000003</v>
      </c>
      <c r="J71">
        <v>46.8</v>
      </c>
      <c r="K71">
        <v>59.4</v>
      </c>
      <c r="L71">
        <v>73.400000000000006</v>
      </c>
      <c r="M71">
        <v>89.8</v>
      </c>
      <c r="N71">
        <v>108.1</v>
      </c>
      <c r="O71">
        <v>0.1</v>
      </c>
      <c r="P71" s="1">
        <v>38443</v>
      </c>
      <c r="Q71">
        <v>89.8</v>
      </c>
      <c r="R71">
        <v>108.1</v>
      </c>
      <c r="S71">
        <v>127.9</v>
      </c>
      <c r="T71">
        <v>149.30000000000001</v>
      </c>
      <c r="U71">
        <v>171.3</v>
      </c>
      <c r="V71">
        <v>194.4</v>
      </c>
      <c r="W71">
        <v>217.9</v>
      </c>
      <c r="X71">
        <v>241.7</v>
      </c>
      <c r="Y71">
        <v>266.3</v>
      </c>
      <c r="Z71">
        <v>291.3</v>
      </c>
      <c r="AA71">
        <v>316.89999999999998</v>
      </c>
      <c r="AB71">
        <v>343.5</v>
      </c>
      <c r="AC71">
        <v>370.2</v>
      </c>
      <c r="AD71">
        <v>0.1</v>
      </c>
      <c r="AE71" s="1">
        <v>38443</v>
      </c>
      <c r="AF71">
        <v>316.89999999999998</v>
      </c>
      <c r="AG71">
        <v>343.5</v>
      </c>
      <c r="AH71">
        <v>370.2</v>
      </c>
      <c r="AI71">
        <v>397.7</v>
      </c>
      <c r="AJ71">
        <v>425.4</v>
      </c>
      <c r="AK71">
        <v>453.9</v>
      </c>
      <c r="AL71">
        <v>482.5</v>
      </c>
      <c r="AM71">
        <v>511.7</v>
      </c>
      <c r="AN71">
        <v>541</v>
      </c>
      <c r="AO71">
        <v>570.29999999999995</v>
      </c>
      <c r="AP71">
        <v>599.6</v>
      </c>
      <c r="AQ71">
        <v>629</v>
      </c>
      <c r="AR71">
        <v>658.4</v>
      </c>
      <c r="AS71">
        <v>0.1</v>
      </c>
    </row>
    <row r="72" spans="1:45" x14ac:dyDescent="0.25">
      <c r="A72" s="1">
        <v>38473</v>
      </c>
      <c r="B72">
        <v>0</v>
      </c>
      <c r="C72">
        <v>0</v>
      </c>
      <c r="D72">
        <v>0</v>
      </c>
      <c r="E72">
        <v>0</v>
      </c>
      <c r="F72">
        <v>0.1</v>
      </c>
      <c r="G72">
        <v>0.7</v>
      </c>
      <c r="H72">
        <v>1.8</v>
      </c>
      <c r="I72">
        <v>3.8</v>
      </c>
      <c r="J72">
        <v>7.3</v>
      </c>
      <c r="K72">
        <v>12.9</v>
      </c>
      <c r="L72">
        <v>20.6</v>
      </c>
      <c r="M72">
        <v>31</v>
      </c>
      <c r="N72">
        <v>43.1</v>
      </c>
      <c r="O72">
        <v>0</v>
      </c>
      <c r="P72" s="1">
        <v>38473</v>
      </c>
      <c r="Q72">
        <v>31</v>
      </c>
      <c r="R72">
        <v>43.1</v>
      </c>
      <c r="S72">
        <v>57.8</v>
      </c>
      <c r="T72">
        <v>74</v>
      </c>
      <c r="U72">
        <v>92.8</v>
      </c>
      <c r="V72">
        <v>112.8</v>
      </c>
      <c r="W72">
        <v>134.30000000000001</v>
      </c>
      <c r="X72">
        <v>157.19999999999999</v>
      </c>
      <c r="Y72">
        <v>181.5</v>
      </c>
      <c r="Z72">
        <v>207.2</v>
      </c>
      <c r="AA72">
        <v>234.4</v>
      </c>
      <c r="AB72">
        <v>262.7</v>
      </c>
      <c r="AC72">
        <v>291.5</v>
      </c>
      <c r="AD72">
        <v>0</v>
      </c>
      <c r="AE72" s="1">
        <v>38473</v>
      </c>
      <c r="AF72">
        <v>234.4</v>
      </c>
      <c r="AG72">
        <v>262.7</v>
      </c>
      <c r="AH72">
        <v>291.5</v>
      </c>
      <c r="AI72">
        <v>320.8</v>
      </c>
      <c r="AJ72">
        <v>350.4</v>
      </c>
      <c r="AK72">
        <v>380.1</v>
      </c>
      <c r="AL72">
        <v>410</v>
      </c>
      <c r="AM72">
        <v>440</v>
      </c>
      <c r="AN72">
        <v>470.1</v>
      </c>
      <c r="AO72">
        <v>500.3</v>
      </c>
      <c r="AP72">
        <v>530.6</v>
      </c>
      <c r="AQ72">
        <v>561.1</v>
      </c>
      <c r="AR72">
        <v>591.5</v>
      </c>
      <c r="AS72">
        <v>0</v>
      </c>
    </row>
    <row r="73" spans="1:45" x14ac:dyDescent="0.25">
      <c r="A73" s="1">
        <v>38504</v>
      </c>
      <c r="B73">
        <v>0</v>
      </c>
      <c r="C73">
        <v>0</v>
      </c>
      <c r="D73">
        <v>0</v>
      </c>
      <c r="E73">
        <v>0</v>
      </c>
      <c r="F73">
        <v>0</v>
      </c>
      <c r="G73">
        <v>0</v>
      </c>
      <c r="H73">
        <v>0</v>
      </c>
      <c r="I73">
        <v>0</v>
      </c>
      <c r="J73">
        <v>0</v>
      </c>
      <c r="K73">
        <v>0</v>
      </c>
      <c r="L73">
        <v>0</v>
      </c>
      <c r="M73">
        <v>0</v>
      </c>
      <c r="N73">
        <v>0.1</v>
      </c>
      <c r="O73">
        <v>7.0000000000000007E-2</v>
      </c>
      <c r="P73" s="1">
        <v>38504</v>
      </c>
      <c r="Q73">
        <v>0</v>
      </c>
      <c r="R73">
        <v>0.1</v>
      </c>
      <c r="S73">
        <v>1.2</v>
      </c>
      <c r="T73">
        <v>2.7</v>
      </c>
      <c r="U73">
        <v>5.2</v>
      </c>
      <c r="V73">
        <v>8.3000000000000007</v>
      </c>
      <c r="W73">
        <v>12.8</v>
      </c>
      <c r="X73">
        <v>18.2</v>
      </c>
      <c r="Y73">
        <v>24.4</v>
      </c>
      <c r="Z73">
        <v>31.9</v>
      </c>
      <c r="AA73">
        <v>39.700000000000003</v>
      </c>
      <c r="AB73">
        <v>47.9</v>
      </c>
      <c r="AC73">
        <v>57.1</v>
      </c>
      <c r="AD73">
        <v>7.0000000000000007E-2</v>
      </c>
      <c r="AE73" s="1">
        <v>38504</v>
      </c>
      <c r="AF73">
        <v>39.700000000000003</v>
      </c>
      <c r="AG73">
        <v>47.9</v>
      </c>
      <c r="AH73">
        <v>57.1</v>
      </c>
      <c r="AI73">
        <v>66.400000000000006</v>
      </c>
      <c r="AJ73">
        <v>76.400000000000006</v>
      </c>
      <c r="AK73">
        <v>87</v>
      </c>
      <c r="AL73">
        <v>98.4</v>
      </c>
      <c r="AM73">
        <v>110.2</v>
      </c>
      <c r="AN73">
        <v>123.2</v>
      </c>
      <c r="AO73">
        <v>136.6</v>
      </c>
      <c r="AP73">
        <v>151.1</v>
      </c>
      <c r="AQ73">
        <v>166.7</v>
      </c>
      <c r="AR73">
        <v>183.2</v>
      </c>
      <c r="AS73">
        <v>7.0000000000000007E-2</v>
      </c>
    </row>
    <row r="74" spans="1:45" x14ac:dyDescent="0.25">
      <c r="A74" s="1">
        <v>38534</v>
      </c>
      <c r="B74">
        <v>0</v>
      </c>
      <c r="C74">
        <v>0</v>
      </c>
      <c r="D74">
        <v>0</v>
      </c>
      <c r="E74">
        <v>0</v>
      </c>
      <c r="F74">
        <v>0</v>
      </c>
      <c r="G74">
        <v>0</v>
      </c>
      <c r="H74">
        <v>0</v>
      </c>
      <c r="I74">
        <v>0</v>
      </c>
      <c r="J74">
        <v>0</v>
      </c>
      <c r="K74">
        <v>0</v>
      </c>
      <c r="L74">
        <v>0</v>
      </c>
      <c r="M74">
        <v>0</v>
      </c>
      <c r="N74">
        <v>0</v>
      </c>
      <c r="O74">
        <v>0.03</v>
      </c>
      <c r="P74" s="1">
        <v>38534</v>
      </c>
      <c r="Q74">
        <v>0</v>
      </c>
      <c r="R74">
        <v>0</v>
      </c>
      <c r="S74">
        <v>0</v>
      </c>
      <c r="T74">
        <v>0</v>
      </c>
      <c r="U74">
        <v>0</v>
      </c>
      <c r="V74">
        <v>0</v>
      </c>
      <c r="W74">
        <v>0</v>
      </c>
      <c r="X74">
        <v>0</v>
      </c>
      <c r="Y74">
        <v>0.3</v>
      </c>
      <c r="Z74">
        <v>1</v>
      </c>
      <c r="AA74">
        <v>1.7</v>
      </c>
      <c r="AB74">
        <v>2.9</v>
      </c>
      <c r="AC74">
        <v>4.7</v>
      </c>
      <c r="AD74">
        <v>0.03</v>
      </c>
      <c r="AE74" s="1">
        <v>38534</v>
      </c>
      <c r="AF74">
        <v>1.7</v>
      </c>
      <c r="AG74">
        <v>2.9</v>
      </c>
      <c r="AH74">
        <v>4.7</v>
      </c>
      <c r="AI74">
        <v>7</v>
      </c>
      <c r="AJ74">
        <v>10.1</v>
      </c>
      <c r="AK74">
        <v>14</v>
      </c>
      <c r="AL74">
        <v>19.3</v>
      </c>
      <c r="AM74">
        <v>26</v>
      </c>
      <c r="AN74">
        <v>33.5</v>
      </c>
      <c r="AO74">
        <v>42</v>
      </c>
      <c r="AP74">
        <v>51.6</v>
      </c>
      <c r="AQ74">
        <v>63.1</v>
      </c>
      <c r="AR74">
        <v>75.400000000000006</v>
      </c>
      <c r="AS74">
        <v>0.03</v>
      </c>
    </row>
    <row r="75" spans="1:45" x14ac:dyDescent="0.25">
      <c r="A75" s="1">
        <v>38565</v>
      </c>
      <c r="B75">
        <v>0</v>
      </c>
      <c r="C75">
        <v>0</v>
      </c>
      <c r="D75">
        <v>0</v>
      </c>
      <c r="E75">
        <v>0</v>
      </c>
      <c r="F75">
        <v>0</v>
      </c>
      <c r="G75">
        <v>0</v>
      </c>
      <c r="H75">
        <v>0</v>
      </c>
      <c r="I75">
        <v>0</v>
      </c>
      <c r="J75">
        <v>0</v>
      </c>
      <c r="K75">
        <v>0</v>
      </c>
      <c r="L75">
        <v>0</v>
      </c>
      <c r="M75">
        <v>0</v>
      </c>
      <c r="N75">
        <v>0</v>
      </c>
      <c r="O75">
        <v>0</v>
      </c>
      <c r="P75" s="1">
        <v>38565</v>
      </c>
      <c r="Q75">
        <v>0</v>
      </c>
      <c r="R75">
        <v>0</v>
      </c>
      <c r="S75">
        <v>0</v>
      </c>
      <c r="T75">
        <v>0</v>
      </c>
      <c r="U75">
        <v>0</v>
      </c>
      <c r="V75">
        <v>0</v>
      </c>
      <c r="W75">
        <v>0</v>
      </c>
      <c r="X75">
        <v>0</v>
      </c>
      <c r="Y75">
        <v>0</v>
      </c>
      <c r="Z75">
        <v>0</v>
      </c>
      <c r="AA75">
        <v>0</v>
      </c>
      <c r="AB75">
        <v>0</v>
      </c>
      <c r="AC75">
        <v>0.1</v>
      </c>
      <c r="AD75">
        <v>0</v>
      </c>
      <c r="AE75" s="1">
        <v>38565</v>
      </c>
      <c r="AF75">
        <v>0</v>
      </c>
      <c r="AG75">
        <v>0</v>
      </c>
      <c r="AH75">
        <v>0.1</v>
      </c>
      <c r="AI75">
        <v>0.4</v>
      </c>
      <c r="AJ75">
        <v>1</v>
      </c>
      <c r="AK75">
        <v>1.9</v>
      </c>
      <c r="AL75">
        <v>3.8</v>
      </c>
      <c r="AM75">
        <v>7.2</v>
      </c>
      <c r="AN75">
        <v>11.8</v>
      </c>
      <c r="AO75">
        <v>18.2</v>
      </c>
      <c r="AP75">
        <v>26.1</v>
      </c>
      <c r="AQ75">
        <v>35.299999999999997</v>
      </c>
      <c r="AR75">
        <v>46.5</v>
      </c>
      <c r="AS75">
        <v>0</v>
      </c>
    </row>
    <row r="76" spans="1:45" x14ac:dyDescent="0.25">
      <c r="A76" s="1">
        <v>38596</v>
      </c>
      <c r="B76">
        <v>0</v>
      </c>
      <c r="C76">
        <v>0</v>
      </c>
      <c r="D76">
        <v>0</v>
      </c>
      <c r="E76">
        <v>0</v>
      </c>
      <c r="F76">
        <v>0</v>
      </c>
      <c r="G76">
        <v>0</v>
      </c>
      <c r="H76">
        <v>0</v>
      </c>
      <c r="I76">
        <v>0</v>
      </c>
      <c r="J76">
        <v>0</v>
      </c>
      <c r="K76">
        <v>0</v>
      </c>
      <c r="L76">
        <v>0</v>
      </c>
      <c r="M76">
        <v>0</v>
      </c>
      <c r="N76">
        <v>0.2</v>
      </c>
      <c r="O76">
        <v>0.1</v>
      </c>
      <c r="P76" s="1">
        <v>38596</v>
      </c>
      <c r="Q76">
        <v>0</v>
      </c>
      <c r="R76">
        <v>0.2</v>
      </c>
      <c r="S76">
        <v>0.4</v>
      </c>
      <c r="T76">
        <v>0.9</v>
      </c>
      <c r="U76">
        <v>1.6</v>
      </c>
      <c r="V76">
        <v>2.7</v>
      </c>
      <c r="W76">
        <v>4.2</v>
      </c>
      <c r="X76">
        <v>6</v>
      </c>
      <c r="Y76">
        <v>7.8</v>
      </c>
      <c r="Z76">
        <v>10</v>
      </c>
      <c r="AA76">
        <v>13.1</v>
      </c>
      <c r="AB76">
        <v>17</v>
      </c>
      <c r="AC76">
        <v>21.4</v>
      </c>
      <c r="AD76">
        <v>0.1</v>
      </c>
      <c r="AE76" s="1">
        <v>38596</v>
      </c>
      <c r="AF76">
        <v>13.1</v>
      </c>
      <c r="AG76">
        <v>17</v>
      </c>
      <c r="AH76">
        <v>21.4</v>
      </c>
      <c r="AI76">
        <v>26.2</v>
      </c>
      <c r="AJ76">
        <v>32.6</v>
      </c>
      <c r="AK76">
        <v>40.1</v>
      </c>
      <c r="AL76">
        <v>49.8</v>
      </c>
      <c r="AM76">
        <v>61</v>
      </c>
      <c r="AN76">
        <v>74.2</v>
      </c>
      <c r="AO76">
        <v>89.4</v>
      </c>
      <c r="AP76">
        <v>106.6</v>
      </c>
      <c r="AQ76">
        <v>125</v>
      </c>
      <c r="AR76">
        <v>145.6</v>
      </c>
      <c r="AS76">
        <v>0.1</v>
      </c>
    </row>
    <row r="77" spans="1:45" x14ac:dyDescent="0.25">
      <c r="A77" s="1">
        <v>38626</v>
      </c>
      <c r="B77">
        <v>1.1000000000000001</v>
      </c>
      <c r="C77">
        <v>1.8</v>
      </c>
      <c r="D77">
        <v>2.8</v>
      </c>
      <c r="E77">
        <v>4.5</v>
      </c>
      <c r="F77">
        <v>7</v>
      </c>
      <c r="G77">
        <v>10.3</v>
      </c>
      <c r="H77">
        <v>14.1</v>
      </c>
      <c r="I77">
        <v>18.3</v>
      </c>
      <c r="J77">
        <v>23.7</v>
      </c>
      <c r="K77">
        <v>29.5</v>
      </c>
      <c r="L77">
        <v>36</v>
      </c>
      <c r="M77">
        <v>44.1</v>
      </c>
      <c r="N77">
        <v>52.9</v>
      </c>
      <c r="O77">
        <v>0</v>
      </c>
      <c r="P77" s="1">
        <v>38626</v>
      </c>
      <c r="Q77">
        <v>44.1</v>
      </c>
      <c r="R77">
        <v>52.9</v>
      </c>
      <c r="S77">
        <v>62.8</v>
      </c>
      <c r="T77">
        <v>73.400000000000006</v>
      </c>
      <c r="U77">
        <v>85.2</v>
      </c>
      <c r="V77">
        <v>98.9</v>
      </c>
      <c r="W77">
        <v>114.5</v>
      </c>
      <c r="X77">
        <v>132.1</v>
      </c>
      <c r="Y77">
        <v>151.30000000000001</v>
      </c>
      <c r="Z77">
        <v>172.2</v>
      </c>
      <c r="AA77">
        <v>194.5</v>
      </c>
      <c r="AB77">
        <v>218.4</v>
      </c>
      <c r="AC77">
        <v>242.6</v>
      </c>
      <c r="AD77">
        <v>0</v>
      </c>
      <c r="AE77" s="1">
        <v>38626</v>
      </c>
      <c r="AF77">
        <v>194.5</v>
      </c>
      <c r="AG77">
        <v>218.4</v>
      </c>
      <c r="AH77">
        <v>242.6</v>
      </c>
      <c r="AI77">
        <v>268</v>
      </c>
      <c r="AJ77">
        <v>293.60000000000002</v>
      </c>
      <c r="AK77">
        <v>319.60000000000002</v>
      </c>
      <c r="AL77">
        <v>346.1</v>
      </c>
      <c r="AM77">
        <v>372.9</v>
      </c>
      <c r="AN77">
        <v>400.5</v>
      </c>
      <c r="AO77">
        <v>428.9</v>
      </c>
      <c r="AP77">
        <v>457.4</v>
      </c>
      <c r="AQ77">
        <v>486.6</v>
      </c>
      <c r="AR77">
        <v>516</v>
      </c>
      <c r="AS77">
        <v>0</v>
      </c>
    </row>
    <row r="78" spans="1:45" x14ac:dyDescent="0.25">
      <c r="A78" s="1">
        <v>38657</v>
      </c>
      <c r="B78">
        <v>37.4</v>
      </c>
      <c r="C78">
        <v>44.8</v>
      </c>
      <c r="D78">
        <v>52.6</v>
      </c>
      <c r="E78">
        <v>61.2</v>
      </c>
      <c r="F78">
        <v>70.5</v>
      </c>
      <c r="G78">
        <v>81.3</v>
      </c>
      <c r="H78">
        <v>92.7</v>
      </c>
      <c r="I78">
        <v>104.5</v>
      </c>
      <c r="J78">
        <v>117.3</v>
      </c>
      <c r="K78">
        <v>131.19999999999999</v>
      </c>
      <c r="L78">
        <v>145.80000000000001</v>
      </c>
      <c r="M78">
        <v>161.9</v>
      </c>
      <c r="N78">
        <v>179.1</v>
      </c>
      <c r="O78">
        <v>7.0000000000000007E-2</v>
      </c>
      <c r="P78" s="1">
        <v>38657</v>
      </c>
      <c r="Q78">
        <v>161.9</v>
      </c>
      <c r="R78">
        <v>179.1</v>
      </c>
      <c r="S78">
        <v>198.6</v>
      </c>
      <c r="T78">
        <v>219.1</v>
      </c>
      <c r="U78">
        <v>240.7</v>
      </c>
      <c r="V78">
        <v>262.8</v>
      </c>
      <c r="W78">
        <v>286</v>
      </c>
      <c r="X78">
        <v>310.7</v>
      </c>
      <c r="Y78">
        <v>336.3</v>
      </c>
      <c r="Z78">
        <v>362.8</v>
      </c>
      <c r="AA78">
        <v>390.3</v>
      </c>
      <c r="AB78">
        <v>418.4</v>
      </c>
      <c r="AC78">
        <v>447</v>
      </c>
      <c r="AD78">
        <v>7.0000000000000007E-2</v>
      </c>
      <c r="AE78" s="1">
        <v>38657</v>
      </c>
      <c r="AF78">
        <v>390.3</v>
      </c>
      <c r="AG78">
        <v>418.4</v>
      </c>
      <c r="AH78">
        <v>447</v>
      </c>
      <c r="AI78">
        <v>476</v>
      </c>
      <c r="AJ78">
        <v>505</v>
      </c>
      <c r="AK78">
        <v>534.20000000000005</v>
      </c>
      <c r="AL78">
        <v>563.79999999999995</v>
      </c>
      <c r="AM78">
        <v>593.5</v>
      </c>
      <c r="AN78">
        <v>623.29999999999995</v>
      </c>
      <c r="AO78">
        <v>653.20000000000005</v>
      </c>
      <c r="AP78">
        <v>683.1</v>
      </c>
      <c r="AQ78">
        <v>713.1</v>
      </c>
      <c r="AR78">
        <v>743.1</v>
      </c>
      <c r="AS78">
        <v>7.0000000000000007E-2</v>
      </c>
    </row>
    <row r="79" spans="1:45" x14ac:dyDescent="0.25">
      <c r="A79" s="1">
        <v>38687</v>
      </c>
      <c r="B79">
        <v>204.2</v>
      </c>
      <c r="C79">
        <v>227.8</v>
      </c>
      <c r="D79">
        <v>252.4</v>
      </c>
      <c r="E79">
        <v>278.10000000000002</v>
      </c>
      <c r="F79">
        <v>304.3</v>
      </c>
      <c r="G79">
        <v>331.4</v>
      </c>
      <c r="H79">
        <v>359.9</v>
      </c>
      <c r="I79">
        <v>389.1</v>
      </c>
      <c r="J79">
        <v>418.8</v>
      </c>
      <c r="K79">
        <v>449.1</v>
      </c>
      <c r="L79">
        <v>479.6</v>
      </c>
      <c r="M79">
        <v>510.3</v>
      </c>
      <c r="N79">
        <v>541.20000000000005</v>
      </c>
      <c r="O79">
        <v>0</v>
      </c>
      <c r="P79" s="1">
        <v>38687</v>
      </c>
      <c r="Q79">
        <v>510.3</v>
      </c>
      <c r="R79">
        <v>541.20000000000005</v>
      </c>
      <c r="S79">
        <v>572.20000000000005</v>
      </c>
      <c r="T79">
        <v>603.20000000000005</v>
      </c>
      <c r="U79">
        <v>634.20000000000005</v>
      </c>
      <c r="V79">
        <v>665.2</v>
      </c>
      <c r="W79">
        <v>696.2</v>
      </c>
      <c r="X79">
        <v>727.2</v>
      </c>
      <c r="Y79">
        <v>758.2</v>
      </c>
      <c r="Z79">
        <v>789.2</v>
      </c>
      <c r="AA79">
        <v>820.2</v>
      </c>
      <c r="AB79">
        <v>851.2</v>
      </c>
      <c r="AC79">
        <v>882.2</v>
      </c>
      <c r="AD79">
        <v>0</v>
      </c>
      <c r="AE79" s="1">
        <v>38687</v>
      </c>
      <c r="AF79">
        <v>820.2</v>
      </c>
      <c r="AG79">
        <v>851.2</v>
      </c>
      <c r="AH79">
        <v>882.2</v>
      </c>
      <c r="AI79">
        <v>913.2</v>
      </c>
      <c r="AJ79">
        <v>944.2</v>
      </c>
      <c r="AK79">
        <v>975.2</v>
      </c>
      <c r="AL79">
        <v>1006.2</v>
      </c>
      <c r="AM79">
        <v>1037.2</v>
      </c>
      <c r="AN79">
        <v>1068.2</v>
      </c>
      <c r="AO79">
        <v>1099.2</v>
      </c>
      <c r="AP79">
        <v>1130.2</v>
      </c>
      <c r="AQ79">
        <v>1161.2</v>
      </c>
      <c r="AR79">
        <v>1192.2</v>
      </c>
      <c r="AS79">
        <v>0</v>
      </c>
    </row>
    <row r="80" spans="1:45" x14ac:dyDescent="0.25">
      <c r="A80" s="1">
        <v>38718</v>
      </c>
      <c r="B80">
        <v>131.6</v>
      </c>
      <c r="C80">
        <v>152.30000000000001</v>
      </c>
      <c r="D80">
        <v>174</v>
      </c>
      <c r="E80">
        <v>196.6</v>
      </c>
      <c r="F80">
        <v>220.1</v>
      </c>
      <c r="G80">
        <v>244.4</v>
      </c>
      <c r="H80">
        <v>269.39999999999998</v>
      </c>
      <c r="I80">
        <v>294.89999999999998</v>
      </c>
      <c r="J80">
        <v>321</v>
      </c>
      <c r="K80">
        <v>347.4</v>
      </c>
      <c r="L80">
        <v>374.3</v>
      </c>
      <c r="M80">
        <v>401.8</v>
      </c>
      <c r="N80">
        <v>429.6</v>
      </c>
      <c r="O80">
        <v>0.1</v>
      </c>
      <c r="P80" s="1">
        <v>38718</v>
      </c>
      <c r="Q80">
        <v>401.8</v>
      </c>
      <c r="R80">
        <v>429.6</v>
      </c>
      <c r="S80">
        <v>458.1</v>
      </c>
      <c r="T80">
        <v>486.9</v>
      </c>
      <c r="U80">
        <v>516.20000000000005</v>
      </c>
      <c r="V80">
        <v>545.79999999999995</v>
      </c>
      <c r="W80">
        <v>575.6</v>
      </c>
      <c r="X80">
        <v>605.79999999999995</v>
      </c>
      <c r="Y80">
        <v>636.20000000000005</v>
      </c>
      <c r="Z80">
        <v>667</v>
      </c>
      <c r="AA80">
        <v>697.7</v>
      </c>
      <c r="AB80">
        <v>728.6</v>
      </c>
      <c r="AC80">
        <v>759.6</v>
      </c>
      <c r="AD80">
        <v>0.1</v>
      </c>
      <c r="AE80" s="1">
        <v>38718</v>
      </c>
      <c r="AF80">
        <v>697.7</v>
      </c>
      <c r="AG80">
        <v>728.6</v>
      </c>
      <c r="AH80">
        <v>759.6</v>
      </c>
      <c r="AI80">
        <v>790.6</v>
      </c>
      <c r="AJ80">
        <v>821.6</v>
      </c>
      <c r="AK80">
        <v>852.6</v>
      </c>
      <c r="AL80">
        <v>883.6</v>
      </c>
      <c r="AM80">
        <v>914.6</v>
      </c>
      <c r="AN80">
        <v>945.6</v>
      </c>
      <c r="AO80">
        <v>976.6</v>
      </c>
      <c r="AP80">
        <v>1007.6</v>
      </c>
      <c r="AQ80">
        <v>1038.5999999999999</v>
      </c>
      <c r="AR80">
        <v>1069.5999999999999</v>
      </c>
      <c r="AS80">
        <v>0.1</v>
      </c>
    </row>
    <row r="81" spans="1:45" x14ac:dyDescent="0.25">
      <c r="A81" s="1">
        <v>38749</v>
      </c>
      <c r="B81">
        <v>234.8</v>
      </c>
      <c r="C81">
        <v>256.10000000000002</v>
      </c>
      <c r="D81">
        <v>278.39999999999998</v>
      </c>
      <c r="E81">
        <v>301.39999999999998</v>
      </c>
      <c r="F81">
        <v>324.7</v>
      </c>
      <c r="G81">
        <v>348.2</v>
      </c>
      <c r="H81">
        <v>372.6</v>
      </c>
      <c r="I81">
        <v>397.6</v>
      </c>
      <c r="J81">
        <v>423.2</v>
      </c>
      <c r="K81">
        <v>449.3</v>
      </c>
      <c r="L81">
        <v>475.3</v>
      </c>
      <c r="M81">
        <v>501.9</v>
      </c>
      <c r="N81">
        <v>528.70000000000005</v>
      </c>
      <c r="O81">
        <v>0.2</v>
      </c>
      <c r="P81" s="1">
        <v>38749</v>
      </c>
      <c r="Q81">
        <v>501.9</v>
      </c>
      <c r="R81">
        <v>528.70000000000005</v>
      </c>
      <c r="S81">
        <v>555.79999999999995</v>
      </c>
      <c r="T81">
        <v>583.1</v>
      </c>
      <c r="U81">
        <v>610.70000000000005</v>
      </c>
      <c r="V81">
        <v>638.5</v>
      </c>
      <c r="W81">
        <v>666.3</v>
      </c>
      <c r="X81">
        <v>694.2</v>
      </c>
      <c r="Y81">
        <v>722.2</v>
      </c>
      <c r="Z81">
        <v>750.2</v>
      </c>
      <c r="AA81">
        <v>778.2</v>
      </c>
      <c r="AB81">
        <v>806.2</v>
      </c>
      <c r="AC81">
        <v>834.2</v>
      </c>
      <c r="AD81">
        <v>0.2</v>
      </c>
      <c r="AE81" s="1">
        <v>38749</v>
      </c>
      <c r="AF81">
        <v>778.2</v>
      </c>
      <c r="AG81">
        <v>806.2</v>
      </c>
      <c r="AH81">
        <v>834.2</v>
      </c>
      <c r="AI81">
        <v>862.2</v>
      </c>
      <c r="AJ81">
        <v>890.2</v>
      </c>
      <c r="AK81">
        <v>918.2</v>
      </c>
      <c r="AL81">
        <v>946.2</v>
      </c>
      <c r="AM81">
        <v>974.2</v>
      </c>
      <c r="AN81">
        <v>1002.2</v>
      </c>
      <c r="AO81">
        <v>1030.2</v>
      </c>
      <c r="AP81">
        <v>1058.2</v>
      </c>
      <c r="AQ81">
        <v>1086.2</v>
      </c>
      <c r="AR81">
        <v>1114.2</v>
      </c>
      <c r="AS81">
        <v>0.2</v>
      </c>
    </row>
    <row r="82" spans="1:45" x14ac:dyDescent="0.25">
      <c r="A82" s="1">
        <v>38777</v>
      </c>
      <c r="B82">
        <v>112.2</v>
      </c>
      <c r="C82">
        <v>128.80000000000001</v>
      </c>
      <c r="D82">
        <v>146.5</v>
      </c>
      <c r="E82">
        <v>165.5</v>
      </c>
      <c r="F82">
        <v>185.8</v>
      </c>
      <c r="G82">
        <v>206.7</v>
      </c>
      <c r="H82">
        <v>228.9</v>
      </c>
      <c r="I82">
        <v>251.8</v>
      </c>
      <c r="J82">
        <v>275.10000000000002</v>
      </c>
      <c r="K82">
        <v>299.5</v>
      </c>
      <c r="L82">
        <v>324.60000000000002</v>
      </c>
      <c r="M82">
        <v>350.1</v>
      </c>
      <c r="N82">
        <v>376.6</v>
      </c>
      <c r="O82">
        <v>0.06</v>
      </c>
      <c r="P82" s="1">
        <v>38777</v>
      </c>
      <c r="Q82">
        <v>350.1</v>
      </c>
      <c r="R82">
        <v>376.6</v>
      </c>
      <c r="S82">
        <v>403.7</v>
      </c>
      <c r="T82">
        <v>431.2</v>
      </c>
      <c r="U82">
        <v>459.1</v>
      </c>
      <c r="V82">
        <v>487.5</v>
      </c>
      <c r="W82">
        <v>516.5</v>
      </c>
      <c r="X82">
        <v>545.9</v>
      </c>
      <c r="Y82">
        <v>575.70000000000005</v>
      </c>
      <c r="Z82">
        <v>605.79999999999995</v>
      </c>
      <c r="AA82">
        <v>636.1</v>
      </c>
      <c r="AB82">
        <v>666.4</v>
      </c>
      <c r="AC82">
        <v>696.8</v>
      </c>
      <c r="AD82">
        <v>0.06</v>
      </c>
      <c r="AE82" s="1">
        <v>38777</v>
      </c>
      <c r="AF82">
        <v>636.1</v>
      </c>
      <c r="AG82">
        <v>666.4</v>
      </c>
      <c r="AH82">
        <v>696.8</v>
      </c>
      <c r="AI82">
        <v>727.2</v>
      </c>
      <c r="AJ82">
        <v>757.8</v>
      </c>
      <c r="AK82">
        <v>788.3</v>
      </c>
      <c r="AL82">
        <v>819</v>
      </c>
      <c r="AM82">
        <v>849.7</v>
      </c>
      <c r="AN82">
        <v>880.5</v>
      </c>
      <c r="AO82">
        <v>911.2</v>
      </c>
      <c r="AP82">
        <v>942</v>
      </c>
      <c r="AQ82">
        <v>972.8</v>
      </c>
      <c r="AR82">
        <v>1003.6</v>
      </c>
      <c r="AS82">
        <v>0.06</v>
      </c>
    </row>
    <row r="83" spans="1:45" x14ac:dyDescent="0.25">
      <c r="A83" s="1">
        <v>38808</v>
      </c>
      <c r="B83">
        <v>2.9</v>
      </c>
      <c r="C83">
        <v>4.9000000000000004</v>
      </c>
      <c r="D83">
        <v>7.5</v>
      </c>
      <c r="E83">
        <v>10.8</v>
      </c>
      <c r="F83">
        <v>14.7</v>
      </c>
      <c r="G83">
        <v>19.3</v>
      </c>
      <c r="H83">
        <v>25.5</v>
      </c>
      <c r="I83">
        <v>33.799999999999997</v>
      </c>
      <c r="J83">
        <v>43.9</v>
      </c>
      <c r="K83">
        <v>56.5</v>
      </c>
      <c r="L83">
        <v>70.400000000000006</v>
      </c>
      <c r="M83">
        <v>86.2</v>
      </c>
      <c r="N83">
        <v>103.1</v>
      </c>
      <c r="O83">
        <v>0.03</v>
      </c>
      <c r="P83" s="1">
        <v>38808</v>
      </c>
      <c r="Q83">
        <v>86.2</v>
      </c>
      <c r="R83">
        <v>103.1</v>
      </c>
      <c r="S83">
        <v>121.6</v>
      </c>
      <c r="T83">
        <v>141.19999999999999</v>
      </c>
      <c r="U83">
        <v>162.4</v>
      </c>
      <c r="V83">
        <v>184.5</v>
      </c>
      <c r="W83">
        <v>207.8</v>
      </c>
      <c r="X83">
        <v>232.2</v>
      </c>
      <c r="Y83">
        <v>257.10000000000002</v>
      </c>
      <c r="Z83">
        <v>282.8</v>
      </c>
      <c r="AA83">
        <v>308.89999999999998</v>
      </c>
      <c r="AB83">
        <v>335.3</v>
      </c>
      <c r="AC83">
        <v>362.3</v>
      </c>
      <c r="AD83">
        <v>0.03</v>
      </c>
      <c r="AE83" s="1">
        <v>38808</v>
      </c>
      <c r="AF83">
        <v>308.89999999999998</v>
      </c>
      <c r="AG83">
        <v>335.3</v>
      </c>
      <c r="AH83">
        <v>362.3</v>
      </c>
      <c r="AI83">
        <v>389.6</v>
      </c>
      <c r="AJ83">
        <v>417.3</v>
      </c>
      <c r="AK83">
        <v>445.4</v>
      </c>
      <c r="AL83">
        <v>473.8</v>
      </c>
      <c r="AM83">
        <v>502.3</v>
      </c>
      <c r="AN83">
        <v>531.1</v>
      </c>
      <c r="AO83">
        <v>560.20000000000005</v>
      </c>
      <c r="AP83">
        <v>589.6</v>
      </c>
      <c r="AQ83">
        <v>619.1</v>
      </c>
      <c r="AR83">
        <v>648.70000000000005</v>
      </c>
      <c r="AS83">
        <v>0.03</v>
      </c>
    </row>
    <row r="84" spans="1:45" x14ac:dyDescent="0.25">
      <c r="A84" s="1">
        <v>38838</v>
      </c>
      <c r="B84">
        <v>0</v>
      </c>
      <c r="C84">
        <v>0</v>
      </c>
      <c r="D84">
        <v>0</v>
      </c>
      <c r="E84">
        <v>0</v>
      </c>
      <c r="F84">
        <v>0</v>
      </c>
      <c r="G84">
        <v>0</v>
      </c>
      <c r="H84">
        <v>0</v>
      </c>
      <c r="I84">
        <v>0.1</v>
      </c>
      <c r="J84">
        <v>0.9</v>
      </c>
      <c r="K84">
        <v>3.4</v>
      </c>
      <c r="L84">
        <v>7.8</v>
      </c>
      <c r="M84">
        <v>14.8</v>
      </c>
      <c r="N84">
        <v>23.9</v>
      </c>
      <c r="O84">
        <v>0.03</v>
      </c>
      <c r="P84" s="1">
        <v>38838</v>
      </c>
      <c r="Q84">
        <v>14.8</v>
      </c>
      <c r="R84">
        <v>23.9</v>
      </c>
      <c r="S84">
        <v>35.200000000000003</v>
      </c>
      <c r="T84">
        <v>47.5</v>
      </c>
      <c r="U84">
        <v>61.1</v>
      </c>
      <c r="V84">
        <v>76</v>
      </c>
      <c r="W84">
        <v>91.9</v>
      </c>
      <c r="X84">
        <v>108.6</v>
      </c>
      <c r="Y84">
        <v>126.5</v>
      </c>
      <c r="Z84">
        <v>145.4</v>
      </c>
      <c r="AA84">
        <v>164.7</v>
      </c>
      <c r="AB84">
        <v>185</v>
      </c>
      <c r="AC84">
        <v>205.9</v>
      </c>
      <c r="AD84">
        <v>0.03</v>
      </c>
      <c r="AE84" s="1">
        <v>38838</v>
      </c>
      <c r="AF84">
        <v>164.7</v>
      </c>
      <c r="AG84">
        <v>185</v>
      </c>
      <c r="AH84">
        <v>205.9</v>
      </c>
      <c r="AI84">
        <v>227.4</v>
      </c>
      <c r="AJ84">
        <v>250.4</v>
      </c>
      <c r="AK84">
        <v>274</v>
      </c>
      <c r="AL84">
        <v>298.5</v>
      </c>
      <c r="AM84">
        <v>324.3</v>
      </c>
      <c r="AN84">
        <v>351.4</v>
      </c>
      <c r="AO84">
        <v>378.6</v>
      </c>
      <c r="AP84">
        <v>407</v>
      </c>
      <c r="AQ84">
        <v>435.5</v>
      </c>
      <c r="AR84">
        <v>464.5</v>
      </c>
      <c r="AS84">
        <v>0.03</v>
      </c>
    </row>
    <row r="85" spans="1:45" x14ac:dyDescent="0.25">
      <c r="A85" s="1">
        <v>38869</v>
      </c>
      <c r="B85">
        <v>0</v>
      </c>
      <c r="C85">
        <v>0</v>
      </c>
      <c r="D85">
        <v>0</v>
      </c>
      <c r="E85">
        <v>0</v>
      </c>
      <c r="F85">
        <v>0</v>
      </c>
      <c r="G85">
        <v>0</v>
      </c>
      <c r="H85">
        <v>0</v>
      </c>
      <c r="I85">
        <v>0</v>
      </c>
      <c r="J85">
        <v>0</v>
      </c>
      <c r="K85">
        <v>0</v>
      </c>
      <c r="L85">
        <v>0</v>
      </c>
      <c r="M85">
        <v>0</v>
      </c>
      <c r="N85">
        <v>0</v>
      </c>
      <c r="O85">
        <v>0</v>
      </c>
      <c r="P85" s="1">
        <v>38869</v>
      </c>
      <c r="Q85">
        <v>0</v>
      </c>
      <c r="R85">
        <v>0</v>
      </c>
      <c r="S85">
        <v>0</v>
      </c>
      <c r="T85">
        <v>0</v>
      </c>
      <c r="U85">
        <v>0.4</v>
      </c>
      <c r="V85">
        <v>1.4</v>
      </c>
      <c r="W85">
        <v>3.4</v>
      </c>
      <c r="X85">
        <v>5.6</v>
      </c>
      <c r="Y85">
        <v>8.5</v>
      </c>
      <c r="Z85">
        <v>12.2</v>
      </c>
      <c r="AA85">
        <v>17.100000000000001</v>
      </c>
      <c r="AB85">
        <v>23.2</v>
      </c>
      <c r="AC85">
        <v>30.3</v>
      </c>
      <c r="AD85">
        <v>0</v>
      </c>
      <c r="AE85" s="1">
        <v>38869</v>
      </c>
      <c r="AF85">
        <v>17.100000000000001</v>
      </c>
      <c r="AG85">
        <v>23.2</v>
      </c>
      <c r="AH85">
        <v>30.3</v>
      </c>
      <c r="AI85">
        <v>38.700000000000003</v>
      </c>
      <c r="AJ85">
        <v>47.6</v>
      </c>
      <c r="AK85">
        <v>57.8</v>
      </c>
      <c r="AL85">
        <v>68.900000000000006</v>
      </c>
      <c r="AM85">
        <v>81.599999999999994</v>
      </c>
      <c r="AN85">
        <v>95.2</v>
      </c>
      <c r="AO85">
        <v>110.2</v>
      </c>
      <c r="AP85">
        <v>126.1</v>
      </c>
      <c r="AQ85">
        <v>143.19999999999999</v>
      </c>
      <c r="AR85">
        <v>162.1</v>
      </c>
      <c r="AS85">
        <v>0</v>
      </c>
    </row>
    <row r="86" spans="1:45" x14ac:dyDescent="0.25">
      <c r="A86" s="1">
        <v>38899</v>
      </c>
      <c r="B86">
        <v>0</v>
      </c>
      <c r="C86">
        <v>0</v>
      </c>
      <c r="D86">
        <v>0</v>
      </c>
      <c r="E86">
        <v>0</v>
      </c>
      <c r="F86">
        <v>0</v>
      </c>
      <c r="G86">
        <v>0</v>
      </c>
      <c r="H86">
        <v>0</v>
      </c>
      <c r="I86">
        <v>0</v>
      </c>
      <c r="J86">
        <v>0</v>
      </c>
      <c r="K86">
        <v>0</v>
      </c>
      <c r="L86">
        <v>0</v>
      </c>
      <c r="M86">
        <v>0</v>
      </c>
      <c r="N86">
        <v>0</v>
      </c>
      <c r="O86">
        <v>0.1</v>
      </c>
      <c r="P86" s="1">
        <v>38899</v>
      </c>
      <c r="Q86">
        <v>0</v>
      </c>
      <c r="R86">
        <v>0</v>
      </c>
      <c r="S86">
        <v>0</v>
      </c>
      <c r="T86">
        <v>0</v>
      </c>
      <c r="U86">
        <v>0</v>
      </c>
      <c r="V86">
        <v>0</v>
      </c>
      <c r="W86">
        <v>0</v>
      </c>
      <c r="X86">
        <v>0</v>
      </c>
      <c r="Y86">
        <v>0</v>
      </c>
      <c r="Z86">
        <v>0</v>
      </c>
      <c r="AA86">
        <v>0</v>
      </c>
      <c r="AB86">
        <v>0</v>
      </c>
      <c r="AC86">
        <v>0</v>
      </c>
      <c r="AD86">
        <v>0.1</v>
      </c>
      <c r="AE86" s="1">
        <v>38899</v>
      </c>
      <c r="AF86">
        <v>0</v>
      </c>
      <c r="AG86">
        <v>0</v>
      </c>
      <c r="AH86">
        <v>0</v>
      </c>
      <c r="AI86">
        <v>0</v>
      </c>
      <c r="AJ86">
        <v>0</v>
      </c>
      <c r="AK86">
        <v>0.3</v>
      </c>
      <c r="AL86">
        <v>0.9</v>
      </c>
      <c r="AM86">
        <v>1.9</v>
      </c>
      <c r="AN86">
        <v>3.5</v>
      </c>
      <c r="AO86">
        <v>6.4</v>
      </c>
      <c r="AP86">
        <v>10.5</v>
      </c>
      <c r="AQ86">
        <v>15.8</v>
      </c>
      <c r="AR86">
        <v>23.7</v>
      </c>
      <c r="AS86">
        <v>0.1</v>
      </c>
    </row>
    <row r="87" spans="1:45" x14ac:dyDescent="0.25">
      <c r="A87" s="1">
        <v>38930</v>
      </c>
      <c r="B87">
        <v>0</v>
      </c>
      <c r="C87">
        <v>0</v>
      </c>
      <c r="D87">
        <v>0</v>
      </c>
      <c r="E87">
        <v>0</v>
      </c>
      <c r="F87">
        <v>0</v>
      </c>
      <c r="G87">
        <v>0</v>
      </c>
      <c r="H87">
        <v>0</v>
      </c>
      <c r="I87">
        <v>0</v>
      </c>
      <c r="J87">
        <v>0</v>
      </c>
      <c r="K87">
        <v>0</v>
      </c>
      <c r="L87">
        <v>0</v>
      </c>
      <c r="M87">
        <v>0</v>
      </c>
      <c r="N87">
        <v>0</v>
      </c>
      <c r="O87">
        <v>0.06</v>
      </c>
      <c r="P87" s="1">
        <v>38930</v>
      </c>
      <c r="Q87">
        <v>0</v>
      </c>
      <c r="R87">
        <v>0</v>
      </c>
      <c r="S87">
        <v>0</v>
      </c>
      <c r="T87">
        <v>0</v>
      </c>
      <c r="U87">
        <v>0</v>
      </c>
      <c r="V87">
        <v>0</v>
      </c>
      <c r="W87">
        <v>0</v>
      </c>
      <c r="X87">
        <v>0</v>
      </c>
      <c r="Y87">
        <v>0.1</v>
      </c>
      <c r="Z87">
        <v>0.3</v>
      </c>
      <c r="AA87">
        <v>0.9</v>
      </c>
      <c r="AB87">
        <v>2</v>
      </c>
      <c r="AC87">
        <v>4.0999999999999996</v>
      </c>
      <c r="AD87">
        <v>0.06</v>
      </c>
      <c r="AE87" s="1">
        <v>38930</v>
      </c>
      <c r="AF87">
        <v>0.9</v>
      </c>
      <c r="AG87">
        <v>2</v>
      </c>
      <c r="AH87">
        <v>4.0999999999999996</v>
      </c>
      <c r="AI87">
        <v>7.7</v>
      </c>
      <c r="AJ87">
        <v>12.7</v>
      </c>
      <c r="AK87">
        <v>18.3</v>
      </c>
      <c r="AL87">
        <v>25.3</v>
      </c>
      <c r="AM87">
        <v>33.4</v>
      </c>
      <c r="AN87">
        <v>42.8</v>
      </c>
      <c r="AO87">
        <v>52.9</v>
      </c>
      <c r="AP87">
        <v>65.400000000000006</v>
      </c>
      <c r="AQ87">
        <v>79.3</v>
      </c>
      <c r="AR87">
        <v>95.7</v>
      </c>
      <c r="AS87">
        <v>0.06</v>
      </c>
    </row>
    <row r="88" spans="1:45" x14ac:dyDescent="0.25">
      <c r="A88" s="1">
        <v>38961</v>
      </c>
      <c r="B88">
        <v>0</v>
      </c>
      <c r="C88">
        <v>0</v>
      </c>
      <c r="D88">
        <v>0</v>
      </c>
      <c r="E88">
        <v>0</v>
      </c>
      <c r="F88">
        <v>0</v>
      </c>
      <c r="G88">
        <v>0</v>
      </c>
      <c r="H88">
        <v>0</v>
      </c>
      <c r="I88">
        <v>0</v>
      </c>
      <c r="J88">
        <v>0</v>
      </c>
      <c r="K88">
        <v>0</v>
      </c>
      <c r="L88">
        <v>0</v>
      </c>
      <c r="M88">
        <v>0.2</v>
      </c>
      <c r="N88">
        <v>0.3</v>
      </c>
      <c r="O88">
        <v>0.03</v>
      </c>
      <c r="P88" s="1">
        <v>38961</v>
      </c>
      <c r="Q88">
        <v>0.2</v>
      </c>
      <c r="R88">
        <v>0.3</v>
      </c>
      <c r="S88">
        <v>0.6</v>
      </c>
      <c r="T88">
        <v>1.2</v>
      </c>
      <c r="U88">
        <v>2</v>
      </c>
      <c r="V88">
        <v>3.5</v>
      </c>
      <c r="W88">
        <v>5.4</v>
      </c>
      <c r="X88">
        <v>8</v>
      </c>
      <c r="Y88">
        <v>11.2</v>
      </c>
      <c r="Z88">
        <v>15.2</v>
      </c>
      <c r="AA88">
        <v>19.8</v>
      </c>
      <c r="AB88">
        <v>25.4</v>
      </c>
      <c r="AC88">
        <v>32.1</v>
      </c>
      <c r="AD88">
        <v>0.03</v>
      </c>
      <c r="AE88" s="1">
        <v>38961</v>
      </c>
      <c r="AF88">
        <v>19.8</v>
      </c>
      <c r="AG88">
        <v>25.4</v>
      </c>
      <c r="AH88">
        <v>32.1</v>
      </c>
      <c r="AI88">
        <v>40.5</v>
      </c>
      <c r="AJ88">
        <v>50.8</v>
      </c>
      <c r="AK88">
        <v>64.3</v>
      </c>
      <c r="AL88">
        <v>80.400000000000006</v>
      </c>
      <c r="AM88">
        <v>99.2</v>
      </c>
      <c r="AN88">
        <v>120.1</v>
      </c>
      <c r="AO88">
        <v>142</v>
      </c>
      <c r="AP88">
        <v>165</v>
      </c>
      <c r="AQ88">
        <v>189.8</v>
      </c>
      <c r="AR88">
        <v>215.6</v>
      </c>
      <c r="AS88">
        <v>0.03</v>
      </c>
    </row>
    <row r="89" spans="1:45" x14ac:dyDescent="0.25">
      <c r="A89" s="1">
        <v>38991</v>
      </c>
      <c r="B89">
        <v>0.1</v>
      </c>
      <c r="C89">
        <v>0.3</v>
      </c>
      <c r="D89">
        <v>0.5</v>
      </c>
      <c r="E89">
        <v>1</v>
      </c>
      <c r="F89">
        <v>1.7</v>
      </c>
      <c r="G89">
        <v>2.8</v>
      </c>
      <c r="H89">
        <v>4.7</v>
      </c>
      <c r="I89">
        <v>7.9</v>
      </c>
      <c r="J89">
        <v>11.8</v>
      </c>
      <c r="K89">
        <v>17.5</v>
      </c>
      <c r="L89">
        <v>24.4</v>
      </c>
      <c r="M89">
        <v>32.6</v>
      </c>
      <c r="N89">
        <v>42.1</v>
      </c>
      <c r="O89">
        <v>0</v>
      </c>
      <c r="P89" s="1">
        <v>38991</v>
      </c>
      <c r="Q89">
        <v>32.6</v>
      </c>
      <c r="R89">
        <v>42.1</v>
      </c>
      <c r="S89">
        <v>52.4</v>
      </c>
      <c r="T89">
        <v>64.900000000000006</v>
      </c>
      <c r="U89">
        <v>78.7</v>
      </c>
      <c r="V89">
        <v>94.2</v>
      </c>
      <c r="W89">
        <v>110.8</v>
      </c>
      <c r="X89">
        <v>129.69999999999999</v>
      </c>
      <c r="Y89">
        <v>150</v>
      </c>
      <c r="Z89">
        <v>171.5</v>
      </c>
      <c r="AA89">
        <v>193.9</v>
      </c>
      <c r="AB89">
        <v>217.6</v>
      </c>
      <c r="AC89">
        <v>242.6</v>
      </c>
      <c r="AD89">
        <v>0</v>
      </c>
      <c r="AE89" s="1">
        <v>38991</v>
      </c>
      <c r="AF89">
        <v>193.9</v>
      </c>
      <c r="AG89">
        <v>217.6</v>
      </c>
      <c r="AH89">
        <v>242.6</v>
      </c>
      <c r="AI89">
        <v>268.5</v>
      </c>
      <c r="AJ89">
        <v>295.10000000000002</v>
      </c>
      <c r="AK89">
        <v>322.60000000000002</v>
      </c>
      <c r="AL89">
        <v>350.9</v>
      </c>
      <c r="AM89">
        <v>379.4</v>
      </c>
      <c r="AN89">
        <v>408.3</v>
      </c>
      <c r="AO89">
        <v>437.2</v>
      </c>
      <c r="AP89">
        <v>466.9</v>
      </c>
      <c r="AQ89">
        <v>496.6</v>
      </c>
      <c r="AR89">
        <v>526.6</v>
      </c>
      <c r="AS89">
        <v>0</v>
      </c>
    </row>
    <row r="90" spans="1:45" x14ac:dyDescent="0.25">
      <c r="A90" s="1">
        <v>39022</v>
      </c>
      <c r="B90">
        <v>5.8</v>
      </c>
      <c r="C90">
        <v>8.8000000000000007</v>
      </c>
      <c r="D90">
        <v>13</v>
      </c>
      <c r="E90">
        <v>18.8</v>
      </c>
      <c r="F90">
        <v>25.4</v>
      </c>
      <c r="G90">
        <v>33</v>
      </c>
      <c r="H90">
        <v>42</v>
      </c>
      <c r="I90">
        <v>52.7</v>
      </c>
      <c r="J90">
        <v>65</v>
      </c>
      <c r="K90">
        <v>78.5</v>
      </c>
      <c r="L90">
        <v>92.7</v>
      </c>
      <c r="M90">
        <v>107.5</v>
      </c>
      <c r="N90">
        <v>123.2</v>
      </c>
      <c r="O90">
        <v>7.0000000000000007E-2</v>
      </c>
      <c r="P90" s="1">
        <v>39022</v>
      </c>
      <c r="Q90">
        <v>107.5</v>
      </c>
      <c r="R90">
        <v>123.2</v>
      </c>
      <c r="S90">
        <v>140.1</v>
      </c>
      <c r="T90">
        <v>157.5</v>
      </c>
      <c r="U90">
        <v>176.5</v>
      </c>
      <c r="V90">
        <v>196.6</v>
      </c>
      <c r="W90">
        <v>218.4</v>
      </c>
      <c r="X90">
        <v>241.5</v>
      </c>
      <c r="Y90">
        <v>265.5</v>
      </c>
      <c r="Z90">
        <v>290.10000000000002</v>
      </c>
      <c r="AA90">
        <v>315.60000000000002</v>
      </c>
      <c r="AB90">
        <v>341.8</v>
      </c>
      <c r="AC90">
        <v>368.4</v>
      </c>
      <c r="AD90">
        <v>7.0000000000000007E-2</v>
      </c>
      <c r="AE90" s="1">
        <v>39022</v>
      </c>
      <c r="AF90">
        <v>315.60000000000002</v>
      </c>
      <c r="AG90">
        <v>341.8</v>
      </c>
      <c r="AH90">
        <v>368.4</v>
      </c>
      <c r="AI90">
        <v>395.8</v>
      </c>
      <c r="AJ90">
        <v>423.9</v>
      </c>
      <c r="AK90">
        <v>452.7</v>
      </c>
      <c r="AL90">
        <v>481.6</v>
      </c>
      <c r="AM90">
        <v>510.6</v>
      </c>
      <c r="AN90">
        <v>540.1</v>
      </c>
      <c r="AO90">
        <v>570</v>
      </c>
      <c r="AP90">
        <v>599.9</v>
      </c>
      <c r="AQ90">
        <v>629.9</v>
      </c>
      <c r="AR90">
        <v>659.9</v>
      </c>
      <c r="AS90">
        <v>7.0000000000000007E-2</v>
      </c>
    </row>
    <row r="91" spans="1:45" x14ac:dyDescent="0.25">
      <c r="A91" s="1">
        <v>39052</v>
      </c>
      <c r="B91">
        <v>64.2</v>
      </c>
      <c r="C91">
        <v>76.2</v>
      </c>
      <c r="D91">
        <v>89.1</v>
      </c>
      <c r="E91">
        <v>103.4</v>
      </c>
      <c r="F91">
        <v>119.4</v>
      </c>
      <c r="G91">
        <v>136.80000000000001</v>
      </c>
      <c r="H91">
        <v>156.1</v>
      </c>
      <c r="I91">
        <v>176.7</v>
      </c>
      <c r="J91">
        <v>198.1</v>
      </c>
      <c r="K91">
        <v>221.5</v>
      </c>
      <c r="L91">
        <v>245.6</v>
      </c>
      <c r="M91">
        <v>271.10000000000002</v>
      </c>
      <c r="N91">
        <v>297.10000000000002</v>
      </c>
      <c r="O91">
        <v>0</v>
      </c>
      <c r="P91" s="1">
        <v>39052</v>
      </c>
      <c r="Q91">
        <v>271.10000000000002</v>
      </c>
      <c r="R91">
        <v>297.10000000000002</v>
      </c>
      <c r="S91">
        <v>324.10000000000002</v>
      </c>
      <c r="T91">
        <v>352</v>
      </c>
      <c r="U91">
        <v>380.7</v>
      </c>
      <c r="V91">
        <v>409.9</v>
      </c>
      <c r="W91">
        <v>439.5</v>
      </c>
      <c r="X91">
        <v>469.2</v>
      </c>
      <c r="Y91">
        <v>499.1</v>
      </c>
      <c r="Z91">
        <v>529.1</v>
      </c>
      <c r="AA91">
        <v>559.1</v>
      </c>
      <c r="AB91">
        <v>589.1</v>
      </c>
      <c r="AC91">
        <v>619.20000000000005</v>
      </c>
      <c r="AD91">
        <v>0</v>
      </c>
      <c r="AE91" s="1">
        <v>39052</v>
      </c>
      <c r="AF91">
        <v>559.1</v>
      </c>
      <c r="AG91">
        <v>589.1</v>
      </c>
      <c r="AH91">
        <v>619.20000000000005</v>
      </c>
      <c r="AI91">
        <v>649.20000000000005</v>
      </c>
      <c r="AJ91">
        <v>679.4</v>
      </c>
      <c r="AK91">
        <v>709.9</v>
      </c>
      <c r="AL91">
        <v>740.6</v>
      </c>
      <c r="AM91">
        <v>771.5</v>
      </c>
      <c r="AN91">
        <v>802.5</v>
      </c>
      <c r="AO91">
        <v>833.5</v>
      </c>
      <c r="AP91">
        <v>864.5</v>
      </c>
      <c r="AQ91">
        <v>895.5</v>
      </c>
      <c r="AR91">
        <v>926.5</v>
      </c>
      <c r="AS91">
        <v>0</v>
      </c>
    </row>
    <row r="92" spans="1:45" x14ac:dyDescent="0.25">
      <c r="A92" s="1">
        <v>39083</v>
      </c>
      <c r="B92">
        <v>245.6</v>
      </c>
      <c r="C92">
        <v>266.5</v>
      </c>
      <c r="D92">
        <v>288.10000000000002</v>
      </c>
      <c r="E92">
        <v>310.39999999999998</v>
      </c>
      <c r="F92">
        <v>333.6</v>
      </c>
      <c r="G92">
        <v>357</v>
      </c>
      <c r="H92">
        <v>381.6</v>
      </c>
      <c r="I92">
        <v>407</v>
      </c>
      <c r="J92">
        <v>433.1</v>
      </c>
      <c r="K92">
        <v>459.8</v>
      </c>
      <c r="L92">
        <v>487.2</v>
      </c>
      <c r="M92">
        <v>515.20000000000005</v>
      </c>
      <c r="N92">
        <v>543.79999999999995</v>
      </c>
      <c r="O92">
        <v>0.6</v>
      </c>
      <c r="P92" s="1">
        <v>39083</v>
      </c>
      <c r="Q92">
        <v>515.20000000000005</v>
      </c>
      <c r="R92">
        <v>543.79999999999995</v>
      </c>
      <c r="S92">
        <v>572.70000000000005</v>
      </c>
      <c r="T92">
        <v>601.70000000000005</v>
      </c>
      <c r="U92">
        <v>631</v>
      </c>
      <c r="V92">
        <v>660.4</v>
      </c>
      <c r="W92">
        <v>689.7</v>
      </c>
      <c r="X92">
        <v>719.3</v>
      </c>
      <c r="Y92">
        <v>748.9</v>
      </c>
      <c r="Z92">
        <v>778.8</v>
      </c>
      <c r="AA92">
        <v>808.8</v>
      </c>
      <c r="AB92">
        <v>838.9</v>
      </c>
      <c r="AC92">
        <v>869.2</v>
      </c>
      <c r="AD92">
        <v>0.6</v>
      </c>
      <c r="AE92" s="1">
        <v>39083</v>
      </c>
      <c r="AF92">
        <v>808.8</v>
      </c>
      <c r="AG92">
        <v>838.9</v>
      </c>
      <c r="AH92">
        <v>869.2</v>
      </c>
      <c r="AI92">
        <v>899.5</v>
      </c>
      <c r="AJ92">
        <v>930</v>
      </c>
      <c r="AK92">
        <v>960.7</v>
      </c>
      <c r="AL92">
        <v>991.5</v>
      </c>
      <c r="AM92">
        <v>1022.3</v>
      </c>
      <c r="AN92">
        <v>1053.2</v>
      </c>
      <c r="AO92">
        <v>1084.0999999999999</v>
      </c>
      <c r="AP92">
        <v>1115.0999999999999</v>
      </c>
      <c r="AQ92">
        <v>1146.0999999999999</v>
      </c>
      <c r="AR92">
        <v>1177.0999999999999</v>
      </c>
      <c r="AS92">
        <v>0.6</v>
      </c>
    </row>
    <row r="93" spans="1:45" x14ac:dyDescent="0.25">
      <c r="A93" s="1">
        <v>39114</v>
      </c>
      <c r="B93">
        <v>326.2</v>
      </c>
      <c r="C93">
        <v>352.5</v>
      </c>
      <c r="D93">
        <v>379.2</v>
      </c>
      <c r="E93">
        <v>406.3</v>
      </c>
      <c r="F93">
        <v>433.7</v>
      </c>
      <c r="G93">
        <v>461.1</v>
      </c>
      <c r="H93">
        <v>488.7</v>
      </c>
      <c r="I93">
        <v>516.5</v>
      </c>
      <c r="J93">
        <v>544.29999999999995</v>
      </c>
      <c r="K93">
        <v>572.1</v>
      </c>
      <c r="L93">
        <v>600.1</v>
      </c>
      <c r="M93">
        <v>628.1</v>
      </c>
      <c r="N93">
        <v>656.1</v>
      </c>
      <c r="O93">
        <v>0.04</v>
      </c>
      <c r="P93" s="1">
        <v>39114</v>
      </c>
      <c r="Q93">
        <v>628.1</v>
      </c>
      <c r="R93">
        <v>656.1</v>
      </c>
      <c r="S93">
        <v>684.1</v>
      </c>
      <c r="T93">
        <v>712.1</v>
      </c>
      <c r="U93">
        <v>740.1</v>
      </c>
      <c r="V93">
        <v>768.1</v>
      </c>
      <c r="W93">
        <v>796.1</v>
      </c>
      <c r="X93">
        <v>824.1</v>
      </c>
      <c r="Y93">
        <v>852.1</v>
      </c>
      <c r="Z93">
        <v>880.1</v>
      </c>
      <c r="AA93">
        <v>908.1</v>
      </c>
      <c r="AB93">
        <v>936.1</v>
      </c>
      <c r="AC93">
        <v>964.1</v>
      </c>
      <c r="AD93">
        <v>0.04</v>
      </c>
      <c r="AE93" s="1">
        <v>39114</v>
      </c>
      <c r="AF93">
        <v>908.1</v>
      </c>
      <c r="AG93">
        <v>936.1</v>
      </c>
      <c r="AH93">
        <v>964.1</v>
      </c>
      <c r="AI93">
        <v>992.1</v>
      </c>
      <c r="AJ93">
        <v>1020.1</v>
      </c>
      <c r="AK93">
        <v>1048.0999999999999</v>
      </c>
      <c r="AL93">
        <v>1076.0999999999999</v>
      </c>
      <c r="AM93">
        <v>1104.0999999999999</v>
      </c>
      <c r="AN93">
        <v>1132.0999999999999</v>
      </c>
      <c r="AO93">
        <v>1160.0999999999999</v>
      </c>
      <c r="AP93">
        <v>1188.0999999999999</v>
      </c>
      <c r="AQ93">
        <v>1216.0999999999999</v>
      </c>
      <c r="AR93">
        <v>1244.0999999999999</v>
      </c>
      <c r="AS93">
        <v>0.04</v>
      </c>
    </row>
    <row r="94" spans="1:45" x14ac:dyDescent="0.25">
      <c r="A94" s="1">
        <v>39142</v>
      </c>
      <c r="B94">
        <v>153.69999999999999</v>
      </c>
      <c r="C94">
        <v>168.8</v>
      </c>
      <c r="D94">
        <v>185.4</v>
      </c>
      <c r="E94">
        <v>203.1</v>
      </c>
      <c r="F94">
        <v>221.4</v>
      </c>
      <c r="G94">
        <v>241.3</v>
      </c>
      <c r="H94">
        <v>262.2</v>
      </c>
      <c r="I94">
        <v>283.8</v>
      </c>
      <c r="J94">
        <v>306.8</v>
      </c>
      <c r="K94">
        <v>330.5</v>
      </c>
      <c r="L94">
        <v>355.1</v>
      </c>
      <c r="M94">
        <v>380.2</v>
      </c>
      <c r="N94">
        <v>405.8</v>
      </c>
      <c r="O94">
        <v>0.03</v>
      </c>
      <c r="P94" s="1">
        <v>39142</v>
      </c>
      <c r="Q94">
        <v>380.2</v>
      </c>
      <c r="R94">
        <v>405.8</v>
      </c>
      <c r="S94">
        <v>432.2</v>
      </c>
      <c r="T94">
        <v>459.3</v>
      </c>
      <c r="U94">
        <v>487.2</v>
      </c>
      <c r="V94">
        <v>515.5</v>
      </c>
      <c r="W94">
        <v>545.20000000000005</v>
      </c>
      <c r="X94">
        <v>574.79999999999995</v>
      </c>
      <c r="Y94">
        <v>604.9</v>
      </c>
      <c r="Z94">
        <v>635.1</v>
      </c>
      <c r="AA94">
        <v>665.6</v>
      </c>
      <c r="AB94">
        <v>696.1</v>
      </c>
      <c r="AC94">
        <v>726.7</v>
      </c>
      <c r="AD94">
        <v>0.03</v>
      </c>
      <c r="AE94" s="1">
        <v>39142</v>
      </c>
      <c r="AF94">
        <v>665.6</v>
      </c>
      <c r="AG94">
        <v>696.1</v>
      </c>
      <c r="AH94">
        <v>726.7</v>
      </c>
      <c r="AI94">
        <v>757.4</v>
      </c>
      <c r="AJ94">
        <v>788.1</v>
      </c>
      <c r="AK94">
        <v>818.9</v>
      </c>
      <c r="AL94">
        <v>849.8</v>
      </c>
      <c r="AM94">
        <v>880.6</v>
      </c>
      <c r="AN94">
        <v>911.5</v>
      </c>
      <c r="AO94">
        <v>942.4</v>
      </c>
      <c r="AP94">
        <v>973.4</v>
      </c>
      <c r="AQ94">
        <v>1004.4</v>
      </c>
      <c r="AR94">
        <v>1035.3</v>
      </c>
      <c r="AS94">
        <v>0.03</v>
      </c>
    </row>
    <row r="95" spans="1:45" x14ac:dyDescent="0.25">
      <c r="A95" s="1">
        <v>39173</v>
      </c>
      <c r="B95">
        <v>17.8</v>
      </c>
      <c r="C95">
        <v>24.9</v>
      </c>
      <c r="D95">
        <v>33.200000000000003</v>
      </c>
      <c r="E95">
        <v>43.8</v>
      </c>
      <c r="F95">
        <v>57.2</v>
      </c>
      <c r="G95">
        <v>71.7</v>
      </c>
      <c r="H95">
        <v>87.2</v>
      </c>
      <c r="I95">
        <v>103.4</v>
      </c>
      <c r="J95">
        <v>121.3</v>
      </c>
      <c r="K95">
        <v>140.19999999999999</v>
      </c>
      <c r="L95">
        <v>160.80000000000001</v>
      </c>
      <c r="M95">
        <v>183.1</v>
      </c>
      <c r="N95">
        <v>206.2</v>
      </c>
      <c r="O95">
        <v>0</v>
      </c>
      <c r="P95" s="1">
        <v>39173</v>
      </c>
      <c r="Q95">
        <v>183.1</v>
      </c>
      <c r="R95">
        <v>206.2</v>
      </c>
      <c r="S95">
        <v>230.5</v>
      </c>
      <c r="T95">
        <v>255.4</v>
      </c>
      <c r="U95">
        <v>280.7</v>
      </c>
      <c r="V95">
        <v>306.39999999999998</v>
      </c>
      <c r="W95">
        <v>332.5</v>
      </c>
      <c r="X95">
        <v>358.8</v>
      </c>
      <c r="Y95">
        <v>385.6</v>
      </c>
      <c r="Z95">
        <v>412.7</v>
      </c>
      <c r="AA95">
        <v>439.9</v>
      </c>
      <c r="AB95">
        <v>467.6</v>
      </c>
      <c r="AC95">
        <v>495.1</v>
      </c>
      <c r="AD95">
        <v>0</v>
      </c>
      <c r="AE95" s="1">
        <v>39173</v>
      </c>
      <c r="AF95">
        <v>439.9</v>
      </c>
      <c r="AG95">
        <v>467.6</v>
      </c>
      <c r="AH95">
        <v>495.1</v>
      </c>
      <c r="AI95">
        <v>522.79999999999995</v>
      </c>
      <c r="AJ95">
        <v>550.79999999999995</v>
      </c>
      <c r="AK95">
        <v>578.9</v>
      </c>
      <c r="AL95">
        <v>607</v>
      </c>
      <c r="AM95">
        <v>635.29999999999995</v>
      </c>
      <c r="AN95">
        <v>663.9</v>
      </c>
      <c r="AO95">
        <v>692.6</v>
      </c>
      <c r="AP95">
        <v>721.4</v>
      </c>
      <c r="AQ95">
        <v>750.5</v>
      </c>
      <c r="AR95">
        <v>779.8</v>
      </c>
      <c r="AS95">
        <v>0</v>
      </c>
    </row>
    <row r="96" spans="1:45" x14ac:dyDescent="0.25">
      <c r="A96" s="1">
        <v>39203</v>
      </c>
      <c r="B96">
        <v>0</v>
      </c>
      <c r="C96">
        <v>0</v>
      </c>
      <c r="D96">
        <v>0</v>
      </c>
      <c r="E96">
        <v>0</v>
      </c>
      <c r="F96">
        <v>0</v>
      </c>
      <c r="G96">
        <v>0.2</v>
      </c>
      <c r="H96">
        <v>1.2</v>
      </c>
      <c r="I96">
        <v>2.4</v>
      </c>
      <c r="J96">
        <v>4</v>
      </c>
      <c r="K96">
        <v>6.3</v>
      </c>
      <c r="L96">
        <v>9.5</v>
      </c>
      <c r="M96">
        <v>13.4</v>
      </c>
      <c r="N96">
        <v>18.2</v>
      </c>
      <c r="O96">
        <v>0.03</v>
      </c>
      <c r="P96" s="1">
        <v>39203</v>
      </c>
      <c r="Q96">
        <v>13.4</v>
      </c>
      <c r="R96">
        <v>18.2</v>
      </c>
      <c r="S96">
        <v>23.9</v>
      </c>
      <c r="T96">
        <v>30.9</v>
      </c>
      <c r="U96">
        <v>38.9</v>
      </c>
      <c r="V96">
        <v>48.1</v>
      </c>
      <c r="W96">
        <v>58.2</v>
      </c>
      <c r="X96">
        <v>69.3</v>
      </c>
      <c r="Y96">
        <v>81.2</v>
      </c>
      <c r="Z96">
        <v>94</v>
      </c>
      <c r="AA96">
        <v>108.3</v>
      </c>
      <c r="AB96">
        <v>123.6</v>
      </c>
      <c r="AC96">
        <v>139.69999999999999</v>
      </c>
      <c r="AD96">
        <v>0.03</v>
      </c>
      <c r="AE96" s="1">
        <v>39203</v>
      </c>
      <c r="AF96">
        <v>108.3</v>
      </c>
      <c r="AG96">
        <v>123.6</v>
      </c>
      <c r="AH96">
        <v>139.69999999999999</v>
      </c>
      <c r="AI96">
        <v>156.9</v>
      </c>
      <c r="AJ96">
        <v>175.2</v>
      </c>
      <c r="AK96">
        <v>194.6</v>
      </c>
      <c r="AL96">
        <v>215.3</v>
      </c>
      <c r="AM96">
        <v>236.8</v>
      </c>
      <c r="AN96">
        <v>259.3</v>
      </c>
      <c r="AO96">
        <v>282.39999999999998</v>
      </c>
      <c r="AP96">
        <v>306.10000000000002</v>
      </c>
      <c r="AQ96">
        <v>330.3</v>
      </c>
      <c r="AR96">
        <v>355</v>
      </c>
      <c r="AS96">
        <v>0.03</v>
      </c>
    </row>
    <row r="97" spans="1:45" x14ac:dyDescent="0.25">
      <c r="A97" s="1">
        <v>39234</v>
      </c>
      <c r="B97">
        <v>0</v>
      </c>
      <c r="C97">
        <v>0</v>
      </c>
      <c r="D97">
        <v>0</v>
      </c>
      <c r="E97">
        <v>0</v>
      </c>
      <c r="F97">
        <v>0</v>
      </c>
      <c r="G97">
        <v>0</v>
      </c>
      <c r="H97">
        <v>0</v>
      </c>
      <c r="I97">
        <v>0</v>
      </c>
      <c r="J97">
        <v>0</v>
      </c>
      <c r="K97">
        <v>0</v>
      </c>
      <c r="L97">
        <v>0</v>
      </c>
      <c r="M97">
        <v>0</v>
      </c>
      <c r="N97">
        <v>0</v>
      </c>
      <c r="O97">
        <v>7.0000000000000007E-2</v>
      </c>
      <c r="P97" s="1">
        <v>39234</v>
      </c>
      <c r="Q97">
        <v>0</v>
      </c>
      <c r="R97">
        <v>0</v>
      </c>
      <c r="S97">
        <v>0</v>
      </c>
      <c r="T97">
        <v>0.2</v>
      </c>
      <c r="U97">
        <v>0.6</v>
      </c>
      <c r="V97">
        <v>1.5</v>
      </c>
      <c r="W97">
        <v>3</v>
      </c>
      <c r="X97">
        <v>4.9000000000000004</v>
      </c>
      <c r="Y97">
        <v>7.7</v>
      </c>
      <c r="Z97">
        <v>11.5</v>
      </c>
      <c r="AA97">
        <v>16.600000000000001</v>
      </c>
      <c r="AB97">
        <v>23</v>
      </c>
      <c r="AC97">
        <v>30.6</v>
      </c>
      <c r="AD97">
        <v>7.0000000000000007E-2</v>
      </c>
      <c r="AE97" s="1">
        <v>39234</v>
      </c>
      <c r="AF97">
        <v>16.600000000000001</v>
      </c>
      <c r="AG97">
        <v>23</v>
      </c>
      <c r="AH97">
        <v>30.6</v>
      </c>
      <c r="AI97">
        <v>39.1</v>
      </c>
      <c r="AJ97">
        <v>47.9</v>
      </c>
      <c r="AK97">
        <v>58.4</v>
      </c>
      <c r="AL97">
        <v>69.5</v>
      </c>
      <c r="AM97">
        <v>82.2</v>
      </c>
      <c r="AN97">
        <v>96</v>
      </c>
      <c r="AO97">
        <v>111.3</v>
      </c>
      <c r="AP97">
        <v>127.7</v>
      </c>
      <c r="AQ97">
        <v>146.19999999999999</v>
      </c>
      <c r="AR97">
        <v>165.4</v>
      </c>
      <c r="AS97">
        <v>7.0000000000000007E-2</v>
      </c>
    </row>
    <row r="98" spans="1:45" x14ac:dyDescent="0.25">
      <c r="A98" s="1">
        <v>39264</v>
      </c>
      <c r="B98">
        <v>0</v>
      </c>
      <c r="C98">
        <v>0</v>
      </c>
      <c r="D98">
        <v>0</v>
      </c>
      <c r="E98">
        <v>0</v>
      </c>
      <c r="F98">
        <v>0</v>
      </c>
      <c r="G98">
        <v>0</v>
      </c>
      <c r="H98">
        <v>0</v>
      </c>
      <c r="I98">
        <v>0</v>
      </c>
      <c r="J98">
        <v>0</v>
      </c>
      <c r="K98">
        <v>0</v>
      </c>
      <c r="L98">
        <v>0</v>
      </c>
      <c r="M98">
        <v>0</v>
      </c>
      <c r="N98">
        <v>0</v>
      </c>
      <c r="O98">
        <v>0.06</v>
      </c>
      <c r="P98" s="1">
        <v>39264</v>
      </c>
      <c r="Q98">
        <v>0</v>
      </c>
      <c r="R98">
        <v>0</v>
      </c>
      <c r="S98">
        <v>0</v>
      </c>
      <c r="T98">
        <v>0</v>
      </c>
      <c r="U98">
        <v>0</v>
      </c>
      <c r="V98">
        <v>0</v>
      </c>
      <c r="W98">
        <v>0</v>
      </c>
      <c r="X98">
        <v>0</v>
      </c>
      <c r="Y98">
        <v>0</v>
      </c>
      <c r="Z98">
        <v>0.2</v>
      </c>
      <c r="AA98">
        <v>0.5</v>
      </c>
      <c r="AB98">
        <v>0.8</v>
      </c>
      <c r="AC98">
        <v>1.6</v>
      </c>
      <c r="AD98">
        <v>0.06</v>
      </c>
      <c r="AE98" s="1">
        <v>39264</v>
      </c>
      <c r="AF98">
        <v>0.5</v>
      </c>
      <c r="AG98">
        <v>0.8</v>
      </c>
      <c r="AH98">
        <v>1.6</v>
      </c>
      <c r="AI98">
        <v>2.6</v>
      </c>
      <c r="AJ98">
        <v>4.0999999999999996</v>
      </c>
      <c r="AK98">
        <v>6.2</v>
      </c>
      <c r="AL98">
        <v>10.1</v>
      </c>
      <c r="AM98">
        <v>15.8</v>
      </c>
      <c r="AN98">
        <v>22.4</v>
      </c>
      <c r="AO98">
        <v>31.1</v>
      </c>
      <c r="AP98">
        <v>40.6</v>
      </c>
      <c r="AQ98">
        <v>52.6</v>
      </c>
      <c r="AR98">
        <v>65.8</v>
      </c>
      <c r="AS98">
        <v>0.06</v>
      </c>
    </row>
    <row r="99" spans="1:45" x14ac:dyDescent="0.25">
      <c r="A99" s="1">
        <v>39295</v>
      </c>
      <c r="B99">
        <v>0</v>
      </c>
      <c r="C99">
        <v>0</v>
      </c>
      <c r="D99">
        <v>0</v>
      </c>
      <c r="E99">
        <v>0</v>
      </c>
      <c r="F99">
        <v>0</v>
      </c>
      <c r="G99">
        <v>0</v>
      </c>
      <c r="H99">
        <v>0</v>
      </c>
      <c r="I99">
        <v>0</v>
      </c>
      <c r="J99">
        <v>0</v>
      </c>
      <c r="K99">
        <v>0</v>
      </c>
      <c r="L99">
        <v>0</v>
      </c>
      <c r="M99">
        <v>0</v>
      </c>
      <c r="N99">
        <v>0</v>
      </c>
      <c r="O99">
        <v>0.2</v>
      </c>
      <c r="P99" s="1">
        <v>39295</v>
      </c>
      <c r="Q99">
        <v>0</v>
      </c>
      <c r="R99">
        <v>0</v>
      </c>
      <c r="S99">
        <v>0</v>
      </c>
      <c r="T99">
        <v>0</v>
      </c>
      <c r="U99">
        <v>0</v>
      </c>
      <c r="V99">
        <v>0</v>
      </c>
      <c r="W99">
        <v>0</v>
      </c>
      <c r="X99">
        <v>0</v>
      </c>
      <c r="Y99">
        <v>0.1</v>
      </c>
      <c r="Z99">
        <v>0.6</v>
      </c>
      <c r="AA99">
        <v>1.6</v>
      </c>
      <c r="AB99">
        <v>3.1</v>
      </c>
      <c r="AC99">
        <v>5</v>
      </c>
      <c r="AD99">
        <v>0.2</v>
      </c>
      <c r="AE99" s="1">
        <v>39295</v>
      </c>
      <c r="AF99">
        <v>1.6</v>
      </c>
      <c r="AG99">
        <v>3.1</v>
      </c>
      <c r="AH99">
        <v>5</v>
      </c>
      <c r="AI99">
        <v>7.4</v>
      </c>
      <c r="AJ99">
        <v>10.199999999999999</v>
      </c>
      <c r="AK99">
        <v>14.8</v>
      </c>
      <c r="AL99">
        <v>20.3</v>
      </c>
      <c r="AM99">
        <v>27.3</v>
      </c>
      <c r="AN99">
        <v>35.4</v>
      </c>
      <c r="AO99">
        <v>44.9</v>
      </c>
      <c r="AP99">
        <v>55.7</v>
      </c>
      <c r="AQ99">
        <v>67.7</v>
      </c>
      <c r="AR99">
        <v>81.3</v>
      </c>
      <c r="AS99">
        <v>0.2</v>
      </c>
    </row>
    <row r="100" spans="1:45" x14ac:dyDescent="0.25">
      <c r="A100" s="1">
        <v>39326</v>
      </c>
      <c r="B100">
        <v>0</v>
      </c>
      <c r="C100">
        <v>0</v>
      </c>
      <c r="D100">
        <v>0</v>
      </c>
      <c r="E100">
        <v>0</v>
      </c>
      <c r="F100">
        <v>0</v>
      </c>
      <c r="G100">
        <v>0</v>
      </c>
      <c r="H100">
        <v>0</v>
      </c>
      <c r="I100">
        <v>0</v>
      </c>
      <c r="J100">
        <v>0</v>
      </c>
      <c r="K100">
        <v>0</v>
      </c>
      <c r="L100">
        <v>0</v>
      </c>
      <c r="M100">
        <v>0</v>
      </c>
      <c r="N100">
        <v>0.1</v>
      </c>
      <c r="O100">
        <v>0.1</v>
      </c>
      <c r="P100" s="1">
        <v>39326</v>
      </c>
      <c r="Q100">
        <v>0</v>
      </c>
      <c r="R100">
        <v>0.1</v>
      </c>
      <c r="S100">
        <v>0.5</v>
      </c>
      <c r="T100">
        <v>1.3</v>
      </c>
      <c r="U100">
        <v>2.2000000000000002</v>
      </c>
      <c r="V100">
        <v>3.4</v>
      </c>
      <c r="W100">
        <v>5.2</v>
      </c>
      <c r="X100">
        <v>7.1</v>
      </c>
      <c r="Y100">
        <v>9.6999999999999993</v>
      </c>
      <c r="Z100">
        <v>12.5</v>
      </c>
      <c r="AA100">
        <v>16.7</v>
      </c>
      <c r="AB100">
        <v>21.4</v>
      </c>
      <c r="AC100">
        <v>27.3</v>
      </c>
      <c r="AD100">
        <v>0.1</v>
      </c>
      <c r="AE100" s="1">
        <v>39326</v>
      </c>
      <c r="AF100">
        <v>16.7</v>
      </c>
      <c r="AG100">
        <v>21.4</v>
      </c>
      <c r="AH100">
        <v>27.3</v>
      </c>
      <c r="AI100">
        <v>36.200000000000003</v>
      </c>
      <c r="AJ100">
        <v>46.6</v>
      </c>
      <c r="AK100">
        <v>59.5</v>
      </c>
      <c r="AL100">
        <v>73.2</v>
      </c>
      <c r="AM100">
        <v>88.4</v>
      </c>
      <c r="AN100">
        <v>104.5</v>
      </c>
      <c r="AO100">
        <v>121.8</v>
      </c>
      <c r="AP100">
        <v>139.69999999999999</v>
      </c>
      <c r="AQ100">
        <v>158.69999999999999</v>
      </c>
      <c r="AR100">
        <v>178.6</v>
      </c>
      <c r="AS100">
        <v>0.1</v>
      </c>
    </row>
    <row r="101" spans="1:45" x14ac:dyDescent="0.25">
      <c r="A101" s="1">
        <v>39356</v>
      </c>
      <c r="B101">
        <v>0.1</v>
      </c>
      <c r="C101">
        <v>0.2</v>
      </c>
      <c r="D101">
        <v>0.4</v>
      </c>
      <c r="E101">
        <v>0.7</v>
      </c>
      <c r="F101">
        <v>1.1000000000000001</v>
      </c>
      <c r="G101">
        <v>1.7</v>
      </c>
      <c r="H101">
        <v>2.4</v>
      </c>
      <c r="I101">
        <v>3.3</v>
      </c>
      <c r="J101">
        <v>4.9000000000000004</v>
      </c>
      <c r="K101">
        <v>7.4</v>
      </c>
      <c r="L101">
        <v>10.1</v>
      </c>
      <c r="M101">
        <v>13.5</v>
      </c>
      <c r="N101">
        <v>17</v>
      </c>
      <c r="O101">
        <v>0.03</v>
      </c>
      <c r="P101" s="1">
        <v>39356</v>
      </c>
      <c r="Q101">
        <v>13.5</v>
      </c>
      <c r="R101">
        <v>17</v>
      </c>
      <c r="S101">
        <v>21.4</v>
      </c>
      <c r="T101">
        <v>26.6</v>
      </c>
      <c r="U101">
        <v>32.4</v>
      </c>
      <c r="V101">
        <v>38.6</v>
      </c>
      <c r="W101">
        <v>46.1</v>
      </c>
      <c r="X101">
        <v>55.5</v>
      </c>
      <c r="Y101">
        <v>67</v>
      </c>
      <c r="Z101">
        <v>81.099999999999994</v>
      </c>
      <c r="AA101">
        <v>96.4</v>
      </c>
      <c r="AB101">
        <v>115</v>
      </c>
      <c r="AC101">
        <v>134.4</v>
      </c>
      <c r="AD101">
        <v>0.03</v>
      </c>
      <c r="AE101" s="1">
        <v>39356</v>
      </c>
      <c r="AF101">
        <v>96.4</v>
      </c>
      <c r="AG101">
        <v>115</v>
      </c>
      <c r="AH101">
        <v>134.4</v>
      </c>
      <c r="AI101">
        <v>155.19999999999999</v>
      </c>
      <c r="AJ101">
        <v>177.8</v>
      </c>
      <c r="AK101">
        <v>201.7</v>
      </c>
      <c r="AL101">
        <v>225.9</v>
      </c>
      <c r="AM101">
        <v>251</v>
      </c>
      <c r="AN101">
        <v>276.60000000000002</v>
      </c>
      <c r="AO101">
        <v>302.7</v>
      </c>
      <c r="AP101">
        <v>329.5</v>
      </c>
      <c r="AQ101">
        <v>357.5</v>
      </c>
      <c r="AR101">
        <v>385.7</v>
      </c>
      <c r="AS101">
        <v>0.03</v>
      </c>
    </row>
    <row r="102" spans="1:45" x14ac:dyDescent="0.25">
      <c r="A102" s="1">
        <v>39387</v>
      </c>
      <c r="B102">
        <v>32.799999999999997</v>
      </c>
      <c r="C102">
        <v>42.3</v>
      </c>
      <c r="D102">
        <v>54.3</v>
      </c>
      <c r="E102">
        <v>66.900000000000006</v>
      </c>
      <c r="F102">
        <v>81.400000000000006</v>
      </c>
      <c r="G102">
        <v>97.3</v>
      </c>
      <c r="H102">
        <v>113.9</v>
      </c>
      <c r="I102">
        <v>132.6</v>
      </c>
      <c r="J102">
        <v>152.30000000000001</v>
      </c>
      <c r="K102">
        <v>173.5</v>
      </c>
      <c r="L102">
        <v>195.7</v>
      </c>
      <c r="M102">
        <v>219.1</v>
      </c>
      <c r="N102">
        <v>243.3</v>
      </c>
      <c r="O102">
        <v>0</v>
      </c>
      <c r="P102" s="1">
        <v>39387</v>
      </c>
      <c r="Q102">
        <v>219.1</v>
      </c>
      <c r="R102">
        <v>243.3</v>
      </c>
      <c r="S102">
        <v>268.5</v>
      </c>
      <c r="T102">
        <v>294.10000000000002</v>
      </c>
      <c r="U102">
        <v>320.3</v>
      </c>
      <c r="V102">
        <v>346.7</v>
      </c>
      <c r="W102">
        <v>373.7</v>
      </c>
      <c r="X102">
        <v>401.1</v>
      </c>
      <c r="Y102">
        <v>428.9</v>
      </c>
      <c r="Z102">
        <v>457.5</v>
      </c>
      <c r="AA102">
        <v>486.3</v>
      </c>
      <c r="AB102">
        <v>515.29999999999995</v>
      </c>
      <c r="AC102">
        <v>544.5</v>
      </c>
      <c r="AD102">
        <v>0</v>
      </c>
      <c r="AE102" s="1">
        <v>39387</v>
      </c>
      <c r="AF102">
        <v>486.3</v>
      </c>
      <c r="AG102">
        <v>515.29999999999995</v>
      </c>
      <c r="AH102">
        <v>544.5</v>
      </c>
      <c r="AI102">
        <v>573.9</v>
      </c>
      <c r="AJ102">
        <v>603.5</v>
      </c>
      <c r="AK102">
        <v>633.1</v>
      </c>
      <c r="AL102">
        <v>663</v>
      </c>
      <c r="AM102">
        <v>692.9</v>
      </c>
      <c r="AN102">
        <v>722.9</v>
      </c>
      <c r="AO102">
        <v>752.9</v>
      </c>
      <c r="AP102">
        <v>782.8</v>
      </c>
      <c r="AQ102">
        <v>812.9</v>
      </c>
      <c r="AR102">
        <v>842.9</v>
      </c>
      <c r="AS102">
        <v>0</v>
      </c>
    </row>
    <row r="103" spans="1:45" x14ac:dyDescent="0.25">
      <c r="A103" s="1">
        <v>39417</v>
      </c>
      <c r="B103">
        <v>199.3</v>
      </c>
      <c r="C103">
        <v>224.7</v>
      </c>
      <c r="D103">
        <v>251.3</v>
      </c>
      <c r="E103">
        <v>278.7</v>
      </c>
      <c r="F103">
        <v>306.89999999999998</v>
      </c>
      <c r="G103">
        <v>336.2</v>
      </c>
      <c r="H103">
        <v>365.6</v>
      </c>
      <c r="I103">
        <v>395.6</v>
      </c>
      <c r="J103">
        <v>425.8</v>
      </c>
      <c r="K103">
        <v>456.3</v>
      </c>
      <c r="L103">
        <v>487</v>
      </c>
      <c r="M103">
        <v>517.79999999999995</v>
      </c>
      <c r="N103">
        <v>548.6</v>
      </c>
      <c r="O103">
        <v>0.06</v>
      </c>
      <c r="P103" s="1">
        <v>39417</v>
      </c>
      <c r="Q103">
        <v>517.79999999999995</v>
      </c>
      <c r="R103">
        <v>548.6</v>
      </c>
      <c r="S103">
        <v>579.5</v>
      </c>
      <c r="T103">
        <v>610.4</v>
      </c>
      <c r="U103">
        <v>641.4</v>
      </c>
      <c r="V103">
        <v>672.4</v>
      </c>
      <c r="W103">
        <v>703.4</v>
      </c>
      <c r="X103">
        <v>734.4</v>
      </c>
      <c r="Y103">
        <v>765.4</v>
      </c>
      <c r="Z103">
        <v>796.4</v>
      </c>
      <c r="AA103">
        <v>827.4</v>
      </c>
      <c r="AB103">
        <v>858.4</v>
      </c>
      <c r="AC103">
        <v>889.4</v>
      </c>
      <c r="AD103">
        <v>0.06</v>
      </c>
      <c r="AE103" s="1">
        <v>39417</v>
      </c>
      <c r="AF103">
        <v>827.4</v>
      </c>
      <c r="AG103">
        <v>858.4</v>
      </c>
      <c r="AH103">
        <v>889.4</v>
      </c>
      <c r="AI103">
        <v>920.4</v>
      </c>
      <c r="AJ103">
        <v>951.4</v>
      </c>
      <c r="AK103">
        <v>982.4</v>
      </c>
      <c r="AL103">
        <v>1013.4</v>
      </c>
      <c r="AM103">
        <v>1044.4000000000001</v>
      </c>
      <c r="AN103">
        <v>1075.4000000000001</v>
      </c>
      <c r="AO103">
        <v>1106.4000000000001</v>
      </c>
      <c r="AP103">
        <v>1137.4000000000001</v>
      </c>
      <c r="AQ103">
        <v>1168.4000000000001</v>
      </c>
      <c r="AR103">
        <v>1199.4000000000001</v>
      </c>
      <c r="AS103">
        <v>0.06</v>
      </c>
    </row>
    <row r="104" spans="1:45" x14ac:dyDescent="0.25">
      <c r="A104" s="1">
        <v>39448</v>
      </c>
      <c r="B104">
        <v>207.6</v>
      </c>
      <c r="C104">
        <v>229.9</v>
      </c>
      <c r="D104">
        <v>253.9</v>
      </c>
      <c r="E104">
        <v>278.39999999999998</v>
      </c>
      <c r="F104">
        <v>303.7</v>
      </c>
      <c r="G104">
        <v>329.3</v>
      </c>
      <c r="H104">
        <v>355.7</v>
      </c>
      <c r="I104">
        <v>382.7</v>
      </c>
      <c r="J104">
        <v>409.9</v>
      </c>
      <c r="K104">
        <v>437.7</v>
      </c>
      <c r="L104">
        <v>465.7</v>
      </c>
      <c r="M104">
        <v>494.4</v>
      </c>
      <c r="N104">
        <v>523.4</v>
      </c>
      <c r="O104">
        <v>0.03</v>
      </c>
      <c r="P104" s="1">
        <v>39448</v>
      </c>
      <c r="Q104">
        <v>494.4</v>
      </c>
      <c r="R104">
        <v>523.4</v>
      </c>
      <c r="S104">
        <v>552.70000000000005</v>
      </c>
      <c r="T104">
        <v>582.1</v>
      </c>
      <c r="U104">
        <v>611.9</v>
      </c>
      <c r="V104">
        <v>641.9</v>
      </c>
      <c r="W104">
        <v>672.1</v>
      </c>
      <c r="X104">
        <v>702.3</v>
      </c>
      <c r="Y104">
        <v>732.7</v>
      </c>
      <c r="Z104">
        <v>763.3</v>
      </c>
      <c r="AA104">
        <v>794</v>
      </c>
      <c r="AB104">
        <v>824.7</v>
      </c>
      <c r="AC104">
        <v>855.4</v>
      </c>
      <c r="AD104">
        <v>0.03</v>
      </c>
      <c r="AE104" s="1">
        <v>39448</v>
      </c>
      <c r="AF104">
        <v>794</v>
      </c>
      <c r="AG104">
        <v>824.7</v>
      </c>
      <c r="AH104">
        <v>855.4</v>
      </c>
      <c r="AI104">
        <v>886.2</v>
      </c>
      <c r="AJ104">
        <v>917</v>
      </c>
      <c r="AK104">
        <v>947.9</v>
      </c>
      <c r="AL104">
        <v>978.7</v>
      </c>
      <c r="AM104">
        <v>1009.6</v>
      </c>
      <c r="AN104">
        <v>1040.5999999999999</v>
      </c>
      <c r="AO104">
        <v>1071.5999999999999</v>
      </c>
      <c r="AP104">
        <v>1102.5999999999999</v>
      </c>
      <c r="AQ104">
        <v>1133.5999999999999</v>
      </c>
      <c r="AR104">
        <v>1164.5999999999999</v>
      </c>
      <c r="AS104">
        <v>0.03</v>
      </c>
    </row>
    <row r="105" spans="1:45" x14ac:dyDescent="0.25">
      <c r="A105" s="1">
        <v>39479</v>
      </c>
      <c r="B105">
        <v>189.1</v>
      </c>
      <c r="C105">
        <v>211.7</v>
      </c>
      <c r="D105">
        <v>235.7</v>
      </c>
      <c r="E105">
        <v>260.39999999999998</v>
      </c>
      <c r="F105">
        <v>285.7</v>
      </c>
      <c r="G105">
        <v>311.8</v>
      </c>
      <c r="H105">
        <v>338.3</v>
      </c>
      <c r="I105">
        <v>365.4</v>
      </c>
      <c r="J105">
        <v>393</v>
      </c>
      <c r="K105">
        <v>420.9</v>
      </c>
      <c r="L105">
        <v>448.8</v>
      </c>
      <c r="M105">
        <v>476.9</v>
      </c>
      <c r="N105">
        <v>505</v>
      </c>
      <c r="O105">
        <v>7.0000000000000007E-2</v>
      </c>
      <c r="P105" s="1">
        <v>39479</v>
      </c>
      <c r="Q105">
        <v>476.9</v>
      </c>
      <c r="R105">
        <v>505</v>
      </c>
      <c r="S105">
        <v>533.20000000000005</v>
      </c>
      <c r="T105">
        <v>561.5</v>
      </c>
      <c r="U105">
        <v>589.79999999999995</v>
      </c>
      <c r="V105">
        <v>618.1</v>
      </c>
      <c r="W105">
        <v>646.5</v>
      </c>
      <c r="X105">
        <v>674.9</v>
      </c>
      <c r="Y105">
        <v>703.5</v>
      </c>
      <c r="Z105">
        <v>732.2</v>
      </c>
      <c r="AA105">
        <v>761</v>
      </c>
      <c r="AB105">
        <v>789.8</v>
      </c>
      <c r="AC105">
        <v>818.6</v>
      </c>
      <c r="AD105">
        <v>7.0000000000000007E-2</v>
      </c>
      <c r="AE105" s="1">
        <v>39479</v>
      </c>
      <c r="AF105">
        <v>761</v>
      </c>
      <c r="AG105">
        <v>789.8</v>
      </c>
      <c r="AH105">
        <v>818.6</v>
      </c>
      <c r="AI105">
        <v>847.6</v>
      </c>
      <c r="AJ105">
        <v>876.6</v>
      </c>
      <c r="AK105">
        <v>905.6</v>
      </c>
      <c r="AL105">
        <v>934.6</v>
      </c>
      <c r="AM105">
        <v>963.6</v>
      </c>
      <c r="AN105">
        <v>992.6</v>
      </c>
      <c r="AO105">
        <v>1021.6</v>
      </c>
      <c r="AP105">
        <v>1050.5999999999999</v>
      </c>
      <c r="AQ105">
        <v>1079.5999999999999</v>
      </c>
      <c r="AR105">
        <v>1108.5999999999999</v>
      </c>
      <c r="AS105">
        <v>7.0000000000000007E-2</v>
      </c>
    </row>
    <row r="106" spans="1:45" x14ac:dyDescent="0.25">
      <c r="A106" s="1">
        <v>39508</v>
      </c>
      <c r="B106">
        <v>76.3</v>
      </c>
      <c r="C106">
        <v>95</v>
      </c>
      <c r="D106">
        <v>116.5</v>
      </c>
      <c r="E106">
        <v>139.5</v>
      </c>
      <c r="F106">
        <v>163.69999999999999</v>
      </c>
      <c r="G106">
        <v>189.4</v>
      </c>
      <c r="H106">
        <v>215.6</v>
      </c>
      <c r="I106">
        <v>242.8</v>
      </c>
      <c r="J106">
        <v>270.3</v>
      </c>
      <c r="K106">
        <v>298.3</v>
      </c>
      <c r="L106">
        <v>326.7</v>
      </c>
      <c r="M106">
        <v>355.6</v>
      </c>
      <c r="N106">
        <v>384.8</v>
      </c>
      <c r="O106">
        <v>0.03</v>
      </c>
      <c r="P106" s="1">
        <v>39508</v>
      </c>
      <c r="Q106">
        <v>355.6</v>
      </c>
      <c r="R106">
        <v>384.8</v>
      </c>
      <c r="S106">
        <v>414.2</v>
      </c>
      <c r="T106">
        <v>443.5</v>
      </c>
      <c r="U106">
        <v>473.3</v>
      </c>
      <c r="V106">
        <v>503.3</v>
      </c>
      <c r="W106">
        <v>533.6</v>
      </c>
      <c r="X106">
        <v>563.9</v>
      </c>
      <c r="Y106">
        <v>594.29999999999995</v>
      </c>
      <c r="Z106">
        <v>625</v>
      </c>
      <c r="AA106">
        <v>655.8</v>
      </c>
      <c r="AB106">
        <v>686.8</v>
      </c>
      <c r="AC106">
        <v>717.7</v>
      </c>
      <c r="AD106">
        <v>0.03</v>
      </c>
      <c r="AE106" s="1">
        <v>39508</v>
      </c>
      <c r="AF106">
        <v>655.8</v>
      </c>
      <c r="AG106">
        <v>686.8</v>
      </c>
      <c r="AH106">
        <v>717.7</v>
      </c>
      <c r="AI106">
        <v>748.7</v>
      </c>
      <c r="AJ106">
        <v>779.7</v>
      </c>
      <c r="AK106">
        <v>810.6</v>
      </c>
      <c r="AL106">
        <v>841.6</v>
      </c>
      <c r="AM106">
        <v>872.5</v>
      </c>
      <c r="AN106">
        <v>903.5</v>
      </c>
      <c r="AO106">
        <v>934.5</v>
      </c>
      <c r="AP106">
        <v>965.4</v>
      </c>
      <c r="AQ106">
        <v>996.4</v>
      </c>
      <c r="AR106">
        <v>1027.3</v>
      </c>
      <c r="AS106">
        <v>0.03</v>
      </c>
    </row>
    <row r="107" spans="1:45" x14ac:dyDescent="0.25">
      <c r="A107" s="1">
        <v>39539</v>
      </c>
      <c r="B107">
        <v>3</v>
      </c>
      <c r="C107">
        <v>5.2</v>
      </c>
      <c r="D107">
        <v>8.3000000000000007</v>
      </c>
      <c r="E107">
        <v>12.5</v>
      </c>
      <c r="F107">
        <v>17.7</v>
      </c>
      <c r="G107">
        <v>23.8</v>
      </c>
      <c r="H107">
        <v>31.3</v>
      </c>
      <c r="I107">
        <v>39.700000000000003</v>
      </c>
      <c r="J107">
        <v>49.5</v>
      </c>
      <c r="K107">
        <v>61.6</v>
      </c>
      <c r="L107">
        <v>75.5</v>
      </c>
      <c r="M107">
        <v>92</v>
      </c>
      <c r="N107">
        <v>110.1</v>
      </c>
      <c r="O107">
        <v>0.03</v>
      </c>
      <c r="P107" s="1">
        <v>39539</v>
      </c>
      <c r="Q107">
        <v>92</v>
      </c>
      <c r="R107">
        <v>110.1</v>
      </c>
      <c r="S107">
        <v>130</v>
      </c>
      <c r="T107">
        <v>150.4</v>
      </c>
      <c r="U107">
        <v>172.4</v>
      </c>
      <c r="V107">
        <v>195.6</v>
      </c>
      <c r="W107">
        <v>219.9</v>
      </c>
      <c r="X107">
        <v>244.5</v>
      </c>
      <c r="Y107">
        <v>269.89999999999998</v>
      </c>
      <c r="Z107">
        <v>295.89999999999998</v>
      </c>
      <c r="AA107">
        <v>322.3</v>
      </c>
      <c r="AB107">
        <v>349</v>
      </c>
      <c r="AC107">
        <v>376.1</v>
      </c>
      <c r="AD107">
        <v>0.03</v>
      </c>
      <c r="AE107" s="1">
        <v>39539</v>
      </c>
      <c r="AF107">
        <v>322.3</v>
      </c>
      <c r="AG107">
        <v>349</v>
      </c>
      <c r="AH107">
        <v>376.1</v>
      </c>
      <c r="AI107">
        <v>403.7</v>
      </c>
      <c r="AJ107">
        <v>431.4</v>
      </c>
      <c r="AK107">
        <v>459.3</v>
      </c>
      <c r="AL107">
        <v>487.5</v>
      </c>
      <c r="AM107">
        <v>515.9</v>
      </c>
      <c r="AN107">
        <v>544.4</v>
      </c>
      <c r="AO107">
        <v>573</v>
      </c>
      <c r="AP107">
        <v>601.79999999999995</v>
      </c>
      <c r="AQ107">
        <v>630.79999999999995</v>
      </c>
      <c r="AR107">
        <v>659.8</v>
      </c>
      <c r="AS107">
        <v>0.03</v>
      </c>
    </row>
    <row r="108" spans="1:45" x14ac:dyDescent="0.25">
      <c r="A108" s="1">
        <v>39569</v>
      </c>
      <c r="B108">
        <v>0</v>
      </c>
      <c r="C108">
        <v>0</v>
      </c>
      <c r="D108">
        <v>0</v>
      </c>
      <c r="E108">
        <v>0.1</v>
      </c>
      <c r="F108">
        <v>0.3</v>
      </c>
      <c r="G108">
        <v>0.5</v>
      </c>
      <c r="H108">
        <v>0.7</v>
      </c>
      <c r="I108">
        <v>1.2</v>
      </c>
      <c r="J108">
        <v>2.1</v>
      </c>
      <c r="K108">
        <v>3.8</v>
      </c>
      <c r="L108">
        <v>6.8</v>
      </c>
      <c r="M108">
        <v>11.3</v>
      </c>
      <c r="N108">
        <v>17.3</v>
      </c>
      <c r="O108">
        <v>0.03</v>
      </c>
      <c r="P108" s="1">
        <v>39569</v>
      </c>
      <c r="Q108">
        <v>11.3</v>
      </c>
      <c r="R108">
        <v>17.3</v>
      </c>
      <c r="S108">
        <v>25.4</v>
      </c>
      <c r="T108">
        <v>34.799999999999997</v>
      </c>
      <c r="U108">
        <v>45</v>
      </c>
      <c r="V108">
        <v>56.7</v>
      </c>
      <c r="W108">
        <v>69.8</v>
      </c>
      <c r="X108">
        <v>83.8</v>
      </c>
      <c r="Y108">
        <v>99.3</v>
      </c>
      <c r="Z108">
        <v>116.3</v>
      </c>
      <c r="AA108">
        <v>135.19999999999999</v>
      </c>
      <c r="AB108">
        <v>155.19999999999999</v>
      </c>
      <c r="AC108">
        <v>176</v>
      </c>
      <c r="AD108">
        <v>0.03</v>
      </c>
      <c r="AE108" s="1">
        <v>39569</v>
      </c>
      <c r="AF108">
        <v>135.19999999999999</v>
      </c>
      <c r="AG108">
        <v>155.19999999999999</v>
      </c>
      <c r="AH108">
        <v>176</v>
      </c>
      <c r="AI108">
        <v>198.4</v>
      </c>
      <c r="AJ108">
        <v>220.9</v>
      </c>
      <c r="AK108">
        <v>244.9</v>
      </c>
      <c r="AL108">
        <v>270.39999999999998</v>
      </c>
      <c r="AM108">
        <v>296.10000000000002</v>
      </c>
      <c r="AN108">
        <v>323.10000000000002</v>
      </c>
      <c r="AO108">
        <v>350.5</v>
      </c>
      <c r="AP108">
        <v>378.8</v>
      </c>
      <c r="AQ108">
        <v>407.9</v>
      </c>
      <c r="AR108">
        <v>436.7</v>
      </c>
      <c r="AS108">
        <v>0.03</v>
      </c>
    </row>
    <row r="109" spans="1:45" x14ac:dyDescent="0.25">
      <c r="A109" s="1">
        <v>39600</v>
      </c>
      <c r="B109">
        <v>0</v>
      </c>
      <c r="C109">
        <v>0</v>
      </c>
      <c r="D109">
        <v>0</v>
      </c>
      <c r="E109">
        <v>0</v>
      </c>
      <c r="F109">
        <v>0</v>
      </c>
      <c r="G109">
        <v>0</v>
      </c>
      <c r="H109">
        <v>0</v>
      </c>
      <c r="I109">
        <v>0</v>
      </c>
      <c r="J109">
        <v>0</v>
      </c>
      <c r="K109">
        <v>0</v>
      </c>
      <c r="L109">
        <v>0</v>
      </c>
      <c r="M109">
        <v>0</v>
      </c>
      <c r="N109">
        <v>0</v>
      </c>
      <c r="O109">
        <v>0.03</v>
      </c>
      <c r="P109" s="1">
        <v>39600</v>
      </c>
      <c r="Q109">
        <v>0</v>
      </c>
      <c r="R109">
        <v>0</v>
      </c>
      <c r="S109">
        <v>0</v>
      </c>
      <c r="T109">
        <v>0</v>
      </c>
      <c r="U109">
        <v>0.1</v>
      </c>
      <c r="V109">
        <v>0.4</v>
      </c>
      <c r="W109">
        <v>1</v>
      </c>
      <c r="X109">
        <v>2</v>
      </c>
      <c r="Y109">
        <v>3.1</v>
      </c>
      <c r="Z109">
        <v>5.3</v>
      </c>
      <c r="AA109">
        <v>7.8</v>
      </c>
      <c r="AB109">
        <v>10.9</v>
      </c>
      <c r="AC109">
        <v>15.1</v>
      </c>
      <c r="AD109">
        <v>0.03</v>
      </c>
      <c r="AE109" s="1">
        <v>39600</v>
      </c>
      <c r="AF109">
        <v>7.8</v>
      </c>
      <c r="AG109">
        <v>10.9</v>
      </c>
      <c r="AH109">
        <v>15.1</v>
      </c>
      <c r="AI109">
        <v>20.5</v>
      </c>
      <c r="AJ109">
        <v>26.3</v>
      </c>
      <c r="AK109">
        <v>33.799999999999997</v>
      </c>
      <c r="AL109">
        <v>42.7</v>
      </c>
      <c r="AM109">
        <v>53.2</v>
      </c>
      <c r="AN109">
        <v>65</v>
      </c>
      <c r="AO109">
        <v>78</v>
      </c>
      <c r="AP109">
        <v>91.6</v>
      </c>
      <c r="AQ109">
        <v>107.4</v>
      </c>
      <c r="AR109">
        <v>123.7</v>
      </c>
      <c r="AS109">
        <v>0.03</v>
      </c>
    </row>
    <row r="110" spans="1:45" x14ac:dyDescent="0.25">
      <c r="A110" s="1">
        <v>39630</v>
      </c>
      <c r="B110">
        <v>0</v>
      </c>
      <c r="C110">
        <v>0</v>
      </c>
      <c r="D110">
        <v>0</v>
      </c>
      <c r="E110">
        <v>0</v>
      </c>
      <c r="F110">
        <v>0</v>
      </c>
      <c r="G110">
        <v>0</v>
      </c>
      <c r="H110">
        <v>0</v>
      </c>
      <c r="I110">
        <v>0</v>
      </c>
      <c r="J110">
        <v>0</v>
      </c>
      <c r="K110">
        <v>0</v>
      </c>
      <c r="L110">
        <v>0</v>
      </c>
      <c r="M110">
        <v>0</v>
      </c>
      <c r="N110">
        <v>0</v>
      </c>
      <c r="O110">
        <v>0.03</v>
      </c>
      <c r="P110" s="1">
        <v>39630</v>
      </c>
      <c r="Q110">
        <v>0</v>
      </c>
      <c r="R110">
        <v>0</v>
      </c>
      <c r="S110">
        <v>0</v>
      </c>
      <c r="T110">
        <v>0</v>
      </c>
      <c r="U110">
        <v>0</v>
      </c>
      <c r="V110">
        <v>0</v>
      </c>
      <c r="W110">
        <v>0</v>
      </c>
      <c r="X110">
        <v>0</v>
      </c>
      <c r="Y110">
        <v>0</v>
      </c>
      <c r="Z110">
        <v>0</v>
      </c>
      <c r="AA110">
        <v>0</v>
      </c>
      <c r="AB110">
        <v>0</v>
      </c>
      <c r="AC110">
        <v>0</v>
      </c>
      <c r="AD110">
        <v>0.03</v>
      </c>
      <c r="AE110" s="1">
        <v>39630</v>
      </c>
      <c r="AF110">
        <v>0</v>
      </c>
      <c r="AG110">
        <v>0</v>
      </c>
      <c r="AH110">
        <v>0</v>
      </c>
      <c r="AI110">
        <v>0</v>
      </c>
      <c r="AJ110">
        <v>0.3</v>
      </c>
      <c r="AK110">
        <v>1</v>
      </c>
      <c r="AL110">
        <v>2.2000000000000002</v>
      </c>
      <c r="AM110">
        <v>3.9</v>
      </c>
      <c r="AN110">
        <v>6.7</v>
      </c>
      <c r="AO110">
        <v>10.199999999999999</v>
      </c>
      <c r="AP110">
        <v>15.6</v>
      </c>
      <c r="AQ110">
        <v>22.9</v>
      </c>
      <c r="AR110">
        <v>31.5</v>
      </c>
      <c r="AS110">
        <v>0.03</v>
      </c>
    </row>
    <row r="111" spans="1:45" x14ac:dyDescent="0.25">
      <c r="A111" s="1">
        <v>39661</v>
      </c>
      <c r="B111">
        <v>0</v>
      </c>
      <c r="C111">
        <v>0</v>
      </c>
      <c r="D111">
        <v>0</v>
      </c>
      <c r="E111">
        <v>0</v>
      </c>
      <c r="F111">
        <v>0</v>
      </c>
      <c r="G111">
        <v>0</v>
      </c>
      <c r="H111">
        <v>0</v>
      </c>
      <c r="I111">
        <v>0</v>
      </c>
      <c r="J111">
        <v>0</v>
      </c>
      <c r="K111">
        <v>0</v>
      </c>
      <c r="L111">
        <v>0</v>
      </c>
      <c r="M111">
        <v>0</v>
      </c>
      <c r="N111">
        <v>0</v>
      </c>
      <c r="O111">
        <v>0.03</v>
      </c>
      <c r="P111" s="1">
        <v>39661</v>
      </c>
      <c r="Q111">
        <v>0</v>
      </c>
      <c r="R111">
        <v>0</v>
      </c>
      <c r="S111">
        <v>0</v>
      </c>
      <c r="T111">
        <v>0</v>
      </c>
      <c r="U111">
        <v>0</v>
      </c>
      <c r="V111">
        <v>0</v>
      </c>
      <c r="W111">
        <v>0</v>
      </c>
      <c r="X111">
        <v>0</v>
      </c>
      <c r="Y111">
        <v>0.1</v>
      </c>
      <c r="Z111">
        <v>0.2</v>
      </c>
      <c r="AA111">
        <v>0.4</v>
      </c>
      <c r="AB111">
        <v>0.8</v>
      </c>
      <c r="AC111">
        <v>1.7</v>
      </c>
      <c r="AD111">
        <v>0.03</v>
      </c>
      <c r="AE111" s="1">
        <v>39661</v>
      </c>
      <c r="AF111">
        <v>0.4</v>
      </c>
      <c r="AG111">
        <v>0.8</v>
      </c>
      <c r="AH111">
        <v>1.7</v>
      </c>
      <c r="AI111">
        <v>2.9</v>
      </c>
      <c r="AJ111">
        <v>4.8</v>
      </c>
      <c r="AK111">
        <v>7.7</v>
      </c>
      <c r="AL111">
        <v>12.8</v>
      </c>
      <c r="AM111">
        <v>20</v>
      </c>
      <c r="AN111">
        <v>29.8</v>
      </c>
      <c r="AO111">
        <v>42</v>
      </c>
      <c r="AP111">
        <v>56.4</v>
      </c>
      <c r="AQ111">
        <v>73.3</v>
      </c>
      <c r="AR111">
        <v>92.2</v>
      </c>
      <c r="AS111">
        <v>0.03</v>
      </c>
    </row>
    <row r="112" spans="1:45" x14ac:dyDescent="0.25">
      <c r="A112" s="1">
        <v>39692</v>
      </c>
      <c r="B112">
        <v>0</v>
      </c>
      <c r="C112">
        <v>0</v>
      </c>
      <c r="D112">
        <v>0</v>
      </c>
      <c r="E112">
        <v>0</v>
      </c>
      <c r="F112">
        <v>0</v>
      </c>
      <c r="G112">
        <v>0</v>
      </c>
      <c r="H112">
        <v>0</v>
      </c>
      <c r="I112">
        <v>0</v>
      </c>
      <c r="J112">
        <v>0</v>
      </c>
      <c r="K112">
        <v>0</v>
      </c>
      <c r="L112">
        <v>0</v>
      </c>
      <c r="M112">
        <v>0.1</v>
      </c>
      <c r="N112">
        <v>0.3</v>
      </c>
      <c r="O112">
        <v>0.03</v>
      </c>
      <c r="P112" s="1">
        <v>39692</v>
      </c>
      <c r="Q112">
        <v>0.1</v>
      </c>
      <c r="R112">
        <v>0.3</v>
      </c>
      <c r="S112">
        <v>0.9</v>
      </c>
      <c r="T112">
        <v>1.8</v>
      </c>
      <c r="U112">
        <v>3.2</v>
      </c>
      <c r="V112">
        <v>5</v>
      </c>
      <c r="W112">
        <v>7.6</v>
      </c>
      <c r="X112">
        <v>10.9</v>
      </c>
      <c r="Y112">
        <v>14.4</v>
      </c>
      <c r="Z112">
        <v>18.899999999999999</v>
      </c>
      <c r="AA112">
        <v>24</v>
      </c>
      <c r="AB112">
        <v>30.1</v>
      </c>
      <c r="AC112">
        <v>38.200000000000003</v>
      </c>
      <c r="AD112">
        <v>0.03</v>
      </c>
      <c r="AE112" s="1">
        <v>39692</v>
      </c>
      <c r="AF112">
        <v>24</v>
      </c>
      <c r="AG112">
        <v>30.1</v>
      </c>
      <c r="AH112">
        <v>38.200000000000003</v>
      </c>
      <c r="AI112">
        <v>48.2</v>
      </c>
      <c r="AJ112">
        <v>59.7</v>
      </c>
      <c r="AK112">
        <v>73.3</v>
      </c>
      <c r="AL112">
        <v>88.4</v>
      </c>
      <c r="AM112">
        <v>105.6</v>
      </c>
      <c r="AN112">
        <v>124.7</v>
      </c>
      <c r="AO112">
        <v>145.5</v>
      </c>
      <c r="AP112">
        <v>166.9</v>
      </c>
      <c r="AQ112">
        <v>189.3</v>
      </c>
      <c r="AR112">
        <v>212.7</v>
      </c>
      <c r="AS112">
        <v>0.03</v>
      </c>
    </row>
    <row r="113" spans="1:45" x14ac:dyDescent="0.25">
      <c r="A113" s="1">
        <v>39722</v>
      </c>
      <c r="B113">
        <v>2.2000000000000002</v>
      </c>
      <c r="C113">
        <v>3.6</v>
      </c>
      <c r="D113">
        <v>5.6</v>
      </c>
      <c r="E113">
        <v>8.1</v>
      </c>
      <c r="F113">
        <v>11.2</v>
      </c>
      <c r="G113">
        <v>15</v>
      </c>
      <c r="H113">
        <v>19.2</v>
      </c>
      <c r="I113">
        <v>24.3</v>
      </c>
      <c r="J113">
        <v>30.6</v>
      </c>
      <c r="K113">
        <v>37.700000000000003</v>
      </c>
      <c r="L113">
        <v>46</v>
      </c>
      <c r="M113">
        <v>55</v>
      </c>
      <c r="N113">
        <v>65</v>
      </c>
      <c r="O113">
        <v>0</v>
      </c>
      <c r="P113" s="1">
        <v>39722</v>
      </c>
      <c r="Q113">
        <v>55</v>
      </c>
      <c r="R113">
        <v>65</v>
      </c>
      <c r="S113">
        <v>76.5</v>
      </c>
      <c r="T113">
        <v>89.4</v>
      </c>
      <c r="U113">
        <v>103.4</v>
      </c>
      <c r="V113">
        <v>118.1</v>
      </c>
      <c r="W113">
        <v>134.19999999999999</v>
      </c>
      <c r="X113">
        <v>151.9</v>
      </c>
      <c r="Y113">
        <v>170.9</v>
      </c>
      <c r="Z113">
        <v>190.8</v>
      </c>
      <c r="AA113">
        <v>211.9</v>
      </c>
      <c r="AB113">
        <v>234.2</v>
      </c>
      <c r="AC113">
        <v>258.3</v>
      </c>
      <c r="AD113">
        <v>0</v>
      </c>
      <c r="AE113" s="1">
        <v>39722</v>
      </c>
      <c r="AF113">
        <v>211.9</v>
      </c>
      <c r="AG113">
        <v>234.2</v>
      </c>
      <c r="AH113">
        <v>258.3</v>
      </c>
      <c r="AI113">
        <v>284.3</v>
      </c>
      <c r="AJ113">
        <v>310.89999999999998</v>
      </c>
      <c r="AK113">
        <v>339.2</v>
      </c>
      <c r="AL113">
        <v>367.8</v>
      </c>
      <c r="AM113">
        <v>397.1</v>
      </c>
      <c r="AN113">
        <v>426.8</v>
      </c>
      <c r="AO113">
        <v>456.8</v>
      </c>
      <c r="AP113">
        <v>487.1</v>
      </c>
      <c r="AQ113">
        <v>517.5</v>
      </c>
      <c r="AR113">
        <v>548.29999999999995</v>
      </c>
      <c r="AS113">
        <v>0</v>
      </c>
    </row>
    <row r="114" spans="1:45" x14ac:dyDescent="0.25">
      <c r="A114" s="1">
        <v>39753</v>
      </c>
      <c r="B114">
        <v>68.599999999999994</v>
      </c>
      <c r="C114">
        <v>79</v>
      </c>
      <c r="D114">
        <v>90</v>
      </c>
      <c r="E114">
        <v>102.3</v>
      </c>
      <c r="F114">
        <v>115.7</v>
      </c>
      <c r="G114">
        <v>129.6</v>
      </c>
      <c r="H114">
        <v>144.80000000000001</v>
      </c>
      <c r="I114">
        <v>161.19999999999999</v>
      </c>
      <c r="J114">
        <v>178.4</v>
      </c>
      <c r="K114">
        <v>196.9</v>
      </c>
      <c r="L114">
        <v>215.7</v>
      </c>
      <c r="M114">
        <v>235.6</v>
      </c>
      <c r="N114">
        <v>256</v>
      </c>
      <c r="O114">
        <v>0</v>
      </c>
      <c r="P114" s="1">
        <v>39753</v>
      </c>
      <c r="Q114">
        <v>235.6</v>
      </c>
      <c r="R114">
        <v>256</v>
      </c>
      <c r="S114">
        <v>277.10000000000002</v>
      </c>
      <c r="T114">
        <v>298.89999999999998</v>
      </c>
      <c r="U114">
        <v>321</v>
      </c>
      <c r="V114">
        <v>343.9</v>
      </c>
      <c r="W114">
        <v>368</v>
      </c>
      <c r="X114">
        <v>393.3</v>
      </c>
      <c r="Y114">
        <v>420.2</v>
      </c>
      <c r="Z114">
        <v>447.7</v>
      </c>
      <c r="AA114">
        <v>476.1</v>
      </c>
      <c r="AB114">
        <v>504.9</v>
      </c>
      <c r="AC114">
        <v>533.9</v>
      </c>
      <c r="AD114">
        <v>0</v>
      </c>
      <c r="AE114" s="1">
        <v>39753</v>
      </c>
      <c r="AF114">
        <v>476.1</v>
      </c>
      <c r="AG114">
        <v>504.9</v>
      </c>
      <c r="AH114">
        <v>533.9</v>
      </c>
      <c r="AI114">
        <v>563.1</v>
      </c>
      <c r="AJ114">
        <v>592.29999999999995</v>
      </c>
      <c r="AK114">
        <v>621.70000000000005</v>
      </c>
      <c r="AL114">
        <v>651.1</v>
      </c>
      <c r="AM114">
        <v>680.8</v>
      </c>
      <c r="AN114">
        <v>710.7</v>
      </c>
      <c r="AO114">
        <v>740.5</v>
      </c>
      <c r="AP114">
        <v>770.6</v>
      </c>
      <c r="AQ114">
        <v>800.5</v>
      </c>
      <c r="AR114">
        <v>830.6</v>
      </c>
      <c r="AS114">
        <v>0</v>
      </c>
    </row>
    <row r="115" spans="1:45" x14ac:dyDescent="0.25">
      <c r="A115" s="1">
        <v>39783</v>
      </c>
      <c r="B115">
        <v>170.5</v>
      </c>
      <c r="C115">
        <v>190.4</v>
      </c>
      <c r="D115">
        <v>210.8</v>
      </c>
      <c r="E115">
        <v>232.4</v>
      </c>
      <c r="F115">
        <v>255.1</v>
      </c>
      <c r="G115">
        <v>278.2</v>
      </c>
      <c r="H115">
        <v>302.2</v>
      </c>
      <c r="I115">
        <v>326.5</v>
      </c>
      <c r="J115">
        <v>351.8</v>
      </c>
      <c r="K115">
        <v>377.6</v>
      </c>
      <c r="L115">
        <v>404</v>
      </c>
      <c r="M115">
        <v>431.1</v>
      </c>
      <c r="N115">
        <v>458.6</v>
      </c>
      <c r="O115">
        <v>0</v>
      </c>
      <c r="P115" s="1">
        <v>39783</v>
      </c>
      <c r="Q115">
        <v>431.1</v>
      </c>
      <c r="R115">
        <v>458.6</v>
      </c>
      <c r="S115">
        <v>486.4</v>
      </c>
      <c r="T115">
        <v>514.29999999999995</v>
      </c>
      <c r="U115">
        <v>542.6</v>
      </c>
      <c r="V115">
        <v>571</v>
      </c>
      <c r="W115">
        <v>599.79999999999995</v>
      </c>
      <c r="X115">
        <v>628.79999999999995</v>
      </c>
      <c r="Y115">
        <v>657.9</v>
      </c>
      <c r="Z115">
        <v>687.2</v>
      </c>
      <c r="AA115">
        <v>716.5</v>
      </c>
      <c r="AB115">
        <v>746.2</v>
      </c>
      <c r="AC115">
        <v>776.3</v>
      </c>
      <c r="AD115">
        <v>0</v>
      </c>
      <c r="AE115" s="1">
        <v>39783</v>
      </c>
      <c r="AF115">
        <v>716.5</v>
      </c>
      <c r="AG115">
        <v>746.2</v>
      </c>
      <c r="AH115">
        <v>776.3</v>
      </c>
      <c r="AI115">
        <v>807</v>
      </c>
      <c r="AJ115">
        <v>837.8</v>
      </c>
      <c r="AK115">
        <v>868.8</v>
      </c>
      <c r="AL115">
        <v>899.8</v>
      </c>
      <c r="AM115">
        <v>930.8</v>
      </c>
      <c r="AN115">
        <v>961.8</v>
      </c>
      <c r="AO115">
        <v>992.8</v>
      </c>
      <c r="AP115">
        <v>1023.8</v>
      </c>
      <c r="AQ115">
        <v>1054.8</v>
      </c>
      <c r="AR115">
        <v>1085.8</v>
      </c>
      <c r="AS115">
        <v>0</v>
      </c>
    </row>
    <row r="116" spans="1:45" x14ac:dyDescent="0.25">
      <c r="A116" s="1">
        <v>39814</v>
      </c>
      <c r="B116">
        <v>395.3</v>
      </c>
      <c r="C116">
        <v>425.9</v>
      </c>
      <c r="D116">
        <v>456.9</v>
      </c>
      <c r="E116">
        <v>487.9</v>
      </c>
      <c r="F116">
        <v>518.9</v>
      </c>
      <c r="G116">
        <v>549.9</v>
      </c>
      <c r="H116">
        <v>580.9</v>
      </c>
      <c r="I116">
        <v>611.9</v>
      </c>
      <c r="J116">
        <v>642.9</v>
      </c>
      <c r="K116">
        <v>673.9</v>
      </c>
      <c r="L116">
        <v>704.9</v>
      </c>
      <c r="M116">
        <v>735.9</v>
      </c>
      <c r="N116">
        <v>766.9</v>
      </c>
      <c r="O116">
        <v>0</v>
      </c>
      <c r="P116" s="1">
        <v>39814</v>
      </c>
      <c r="Q116">
        <v>735.9</v>
      </c>
      <c r="R116">
        <v>766.9</v>
      </c>
      <c r="S116">
        <v>797.9</v>
      </c>
      <c r="T116">
        <v>828.9</v>
      </c>
      <c r="U116">
        <v>859.9</v>
      </c>
      <c r="V116">
        <v>890.9</v>
      </c>
      <c r="W116">
        <v>921.9</v>
      </c>
      <c r="X116">
        <v>952.9</v>
      </c>
      <c r="Y116">
        <v>983.9</v>
      </c>
      <c r="Z116">
        <v>1014.9</v>
      </c>
      <c r="AA116">
        <v>1045.9000000000001</v>
      </c>
      <c r="AB116">
        <v>1076.9000000000001</v>
      </c>
      <c r="AC116">
        <v>1107.9000000000001</v>
      </c>
      <c r="AD116">
        <v>0</v>
      </c>
      <c r="AE116" s="1">
        <v>39814</v>
      </c>
      <c r="AF116">
        <v>1045.9000000000001</v>
      </c>
      <c r="AG116">
        <v>1076.9000000000001</v>
      </c>
      <c r="AH116">
        <v>1107.9000000000001</v>
      </c>
      <c r="AI116">
        <v>1138.9000000000001</v>
      </c>
      <c r="AJ116">
        <v>1169.9000000000001</v>
      </c>
      <c r="AK116">
        <v>1200.9000000000001</v>
      </c>
      <c r="AL116">
        <v>1231.9000000000001</v>
      </c>
      <c r="AM116">
        <v>1262.9000000000001</v>
      </c>
      <c r="AN116">
        <v>1293.9000000000001</v>
      </c>
      <c r="AO116">
        <v>1324.9</v>
      </c>
      <c r="AP116">
        <v>1355.9</v>
      </c>
      <c r="AQ116">
        <v>1386.9</v>
      </c>
      <c r="AR116">
        <v>1417.9</v>
      </c>
      <c r="AS116">
        <v>0</v>
      </c>
    </row>
    <row r="117" spans="1:45" x14ac:dyDescent="0.25">
      <c r="A117" s="1">
        <v>39845</v>
      </c>
      <c r="B117">
        <v>191.5</v>
      </c>
      <c r="C117">
        <v>212.6</v>
      </c>
      <c r="D117">
        <v>234.6</v>
      </c>
      <c r="E117">
        <v>257.39999999999998</v>
      </c>
      <c r="F117">
        <v>281.3</v>
      </c>
      <c r="G117">
        <v>305.5</v>
      </c>
      <c r="H117">
        <v>330.2</v>
      </c>
      <c r="I117">
        <v>355</v>
      </c>
      <c r="J117">
        <v>380.6</v>
      </c>
      <c r="K117">
        <v>406.1</v>
      </c>
      <c r="L117">
        <v>432.1</v>
      </c>
      <c r="M117">
        <v>458.6</v>
      </c>
      <c r="N117">
        <v>485.3</v>
      </c>
      <c r="O117">
        <v>0</v>
      </c>
      <c r="P117" s="1">
        <v>39845</v>
      </c>
      <c r="Q117">
        <v>458.6</v>
      </c>
      <c r="R117">
        <v>485.3</v>
      </c>
      <c r="S117">
        <v>512.4</v>
      </c>
      <c r="T117">
        <v>539.70000000000005</v>
      </c>
      <c r="U117">
        <v>567.20000000000005</v>
      </c>
      <c r="V117">
        <v>594.79999999999995</v>
      </c>
      <c r="W117">
        <v>622.5</v>
      </c>
      <c r="X117">
        <v>650.20000000000005</v>
      </c>
      <c r="Y117">
        <v>678</v>
      </c>
      <c r="Z117">
        <v>705.9</v>
      </c>
      <c r="AA117">
        <v>733.8</v>
      </c>
      <c r="AB117">
        <v>761.8</v>
      </c>
      <c r="AC117">
        <v>789.8</v>
      </c>
      <c r="AD117">
        <v>0</v>
      </c>
      <c r="AE117" s="1">
        <v>39845</v>
      </c>
      <c r="AF117">
        <v>733.8</v>
      </c>
      <c r="AG117">
        <v>761.8</v>
      </c>
      <c r="AH117">
        <v>789.8</v>
      </c>
      <c r="AI117">
        <v>817.8</v>
      </c>
      <c r="AJ117">
        <v>845.8</v>
      </c>
      <c r="AK117">
        <v>873.8</v>
      </c>
      <c r="AL117">
        <v>901.8</v>
      </c>
      <c r="AM117">
        <v>929.8</v>
      </c>
      <c r="AN117">
        <v>957.8</v>
      </c>
      <c r="AO117">
        <v>985.8</v>
      </c>
      <c r="AP117">
        <v>1013.8</v>
      </c>
      <c r="AQ117">
        <v>1041.8</v>
      </c>
      <c r="AR117">
        <v>1069.8</v>
      </c>
      <c r="AS117">
        <v>0</v>
      </c>
    </row>
    <row r="118" spans="1:45" x14ac:dyDescent="0.25">
      <c r="A118" s="1">
        <v>39873</v>
      </c>
      <c r="B118">
        <v>122.4</v>
      </c>
      <c r="C118">
        <v>138.69999999999999</v>
      </c>
      <c r="D118">
        <v>156.30000000000001</v>
      </c>
      <c r="E118">
        <v>175.4</v>
      </c>
      <c r="F118">
        <v>196.5</v>
      </c>
      <c r="G118">
        <v>218.6</v>
      </c>
      <c r="H118">
        <v>242.2</v>
      </c>
      <c r="I118">
        <v>267.10000000000002</v>
      </c>
      <c r="J118">
        <v>293</v>
      </c>
      <c r="K118">
        <v>319.7</v>
      </c>
      <c r="L118">
        <v>347</v>
      </c>
      <c r="M118">
        <v>375.2</v>
      </c>
      <c r="N118">
        <v>403.6</v>
      </c>
      <c r="O118">
        <v>0.06</v>
      </c>
      <c r="P118" s="1">
        <v>39873</v>
      </c>
      <c r="Q118">
        <v>375.2</v>
      </c>
      <c r="R118">
        <v>403.6</v>
      </c>
      <c r="S118">
        <v>432.3</v>
      </c>
      <c r="T118">
        <v>461.7</v>
      </c>
      <c r="U118">
        <v>491.5</v>
      </c>
      <c r="V118">
        <v>521.4</v>
      </c>
      <c r="W118">
        <v>551.5</v>
      </c>
      <c r="X118">
        <v>581.6</v>
      </c>
      <c r="Y118">
        <v>612</v>
      </c>
      <c r="Z118">
        <v>642.6</v>
      </c>
      <c r="AA118">
        <v>673.2</v>
      </c>
      <c r="AB118">
        <v>703.9</v>
      </c>
      <c r="AC118">
        <v>734.9</v>
      </c>
      <c r="AD118">
        <v>0.06</v>
      </c>
      <c r="AE118" s="1">
        <v>39873</v>
      </c>
      <c r="AF118">
        <v>673.2</v>
      </c>
      <c r="AG118">
        <v>703.9</v>
      </c>
      <c r="AH118">
        <v>734.9</v>
      </c>
      <c r="AI118">
        <v>765.8</v>
      </c>
      <c r="AJ118">
        <v>796.8</v>
      </c>
      <c r="AK118">
        <v>827.7</v>
      </c>
      <c r="AL118">
        <v>858.7</v>
      </c>
      <c r="AM118">
        <v>889.7</v>
      </c>
      <c r="AN118">
        <v>920.6</v>
      </c>
      <c r="AO118">
        <v>951.6</v>
      </c>
      <c r="AP118">
        <v>982.5</v>
      </c>
      <c r="AQ118">
        <v>1013.5</v>
      </c>
      <c r="AR118">
        <v>1044.5</v>
      </c>
      <c r="AS118">
        <v>0.06</v>
      </c>
    </row>
    <row r="119" spans="1:45" x14ac:dyDescent="0.25">
      <c r="A119" s="1">
        <v>39904</v>
      </c>
      <c r="B119">
        <v>3.2</v>
      </c>
      <c r="C119">
        <v>5.4</v>
      </c>
      <c r="D119">
        <v>8.6</v>
      </c>
      <c r="E119">
        <v>12.6</v>
      </c>
      <c r="F119">
        <v>18</v>
      </c>
      <c r="G119">
        <v>25</v>
      </c>
      <c r="H119">
        <v>33.6</v>
      </c>
      <c r="I119">
        <v>43.2</v>
      </c>
      <c r="J119">
        <v>54.1</v>
      </c>
      <c r="K119">
        <v>67.099999999999994</v>
      </c>
      <c r="L119">
        <v>82</v>
      </c>
      <c r="M119">
        <v>98.2</v>
      </c>
      <c r="N119">
        <v>115.7</v>
      </c>
      <c r="O119">
        <v>0</v>
      </c>
      <c r="P119" s="1">
        <v>39904</v>
      </c>
      <c r="Q119">
        <v>98.2</v>
      </c>
      <c r="R119">
        <v>115.7</v>
      </c>
      <c r="S119">
        <v>133.9</v>
      </c>
      <c r="T119">
        <v>153.1</v>
      </c>
      <c r="U119">
        <v>173.4</v>
      </c>
      <c r="V119">
        <v>194.1</v>
      </c>
      <c r="W119">
        <v>216.5</v>
      </c>
      <c r="X119">
        <v>239.9</v>
      </c>
      <c r="Y119">
        <v>264</v>
      </c>
      <c r="Z119">
        <v>288.8</v>
      </c>
      <c r="AA119">
        <v>314.10000000000002</v>
      </c>
      <c r="AB119">
        <v>339.8</v>
      </c>
      <c r="AC119">
        <v>366.1</v>
      </c>
      <c r="AD119">
        <v>0</v>
      </c>
      <c r="AE119" s="1">
        <v>39904</v>
      </c>
      <c r="AF119">
        <v>314.10000000000002</v>
      </c>
      <c r="AG119">
        <v>339.8</v>
      </c>
      <c r="AH119">
        <v>366.1</v>
      </c>
      <c r="AI119">
        <v>392.5</v>
      </c>
      <c r="AJ119">
        <v>419.3</v>
      </c>
      <c r="AK119">
        <v>446.4</v>
      </c>
      <c r="AL119">
        <v>473.8</v>
      </c>
      <c r="AM119">
        <v>501.2</v>
      </c>
      <c r="AN119">
        <v>529.1</v>
      </c>
      <c r="AO119">
        <v>557.1</v>
      </c>
      <c r="AP119">
        <v>585.20000000000005</v>
      </c>
      <c r="AQ119">
        <v>613.4</v>
      </c>
      <c r="AR119">
        <v>641.79999999999995</v>
      </c>
      <c r="AS119">
        <v>0</v>
      </c>
    </row>
    <row r="120" spans="1:45" x14ac:dyDescent="0.25">
      <c r="A120" s="1">
        <v>39934</v>
      </c>
      <c r="B120">
        <v>0</v>
      </c>
      <c r="C120">
        <v>0</v>
      </c>
      <c r="D120">
        <v>0</v>
      </c>
      <c r="E120">
        <v>0</v>
      </c>
      <c r="F120">
        <v>0</v>
      </c>
      <c r="G120">
        <v>0</v>
      </c>
      <c r="H120">
        <v>0</v>
      </c>
      <c r="I120">
        <v>0</v>
      </c>
      <c r="J120">
        <v>0</v>
      </c>
      <c r="K120">
        <v>0.4</v>
      </c>
      <c r="L120">
        <v>1.2</v>
      </c>
      <c r="M120">
        <v>2.9</v>
      </c>
      <c r="N120">
        <v>5.6</v>
      </c>
      <c r="O120">
        <v>0</v>
      </c>
      <c r="P120" s="1">
        <v>39934</v>
      </c>
      <c r="Q120">
        <v>2.9</v>
      </c>
      <c r="R120">
        <v>5.6</v>
      </c>
      <c r="S120">
        <v>10.9</v>
      </c>
      <c r="T120">
        <v>17.5</v>
      </c>
      <c r="U120">
        <v>25.6</v>
      </c>
      <c r="V120">
        <v>34.700000000000003</v>
      </c>
      <c r="W120">
        <v>45.1</v>
      </c>
      <c r="X120">
        <v>57.2</v>
      </c>
      <c r="Y120">
        <v>70.7</v>
      </c>
      <c r="Z120">
        <v>85.5</v>
      </c>
      <c r="AA120">
        <v>101.9</v>
      </c>
      <c r="AB120">
        <v>119.3</v>
      </c>
      <c r="AC120">
        <v>138</v>
      </c>
      <c r="AD120">
        <v>0</v>
      </c>
      <c r="AE120" s="1">
        <v>39934</v>
      </c>
      <c r="AF120">
        <v>101.9</v>
      </c>
      <c r="AG120">
        <v>119.3</v>
      </c>
      <c r="AH120">
        <v>138</v>
      </c>
      <c r="AI120">
        <v>157.69999999999999</v>
      </c>
      <c r="AJ120">
        <v>178.7</v>
      </c>
      <c r="AK120">
        <v>201</v>
      </c>
      <c r="AL120">
        <v>224.5</v>
      </c>
      <c r="AM120">
        <v>249.1</v>
      </c>
      <c r="AN120">
        <v>274.8</v>
      </c>
      <c r="AO120">
        <v>301</v>
      </c>
      <c r="AP120">
        <v>327.9</v>
      </c>
      <c r="AQ120">
        <v>355.6</v>
      </c>
      <c r="AR120">
        <v>383.4</v>
      </c>
      <c r="AS120">
        <v>0</v>
      </c>
    </row>
    <row r="121" spans="1:45" x14ac:dyDescent="0.25">
      <c r="A121" s="1">
        <v>39965</v>
      </c>
      <c r="B121">
        <v>0</v>
      </c>
      <c r="C121">
        <v>0</v>
      </c>
      <c r="D121">
        <v>0</v>
      </c>
      <c r="E121">
        <v>0</v>
      </c>
      <c r="F121">
        <v>0</v>
      </c>
      <c r="G121">
        <v>0</v>
      </c>
      <c r="H121">
        <v>0</v>
      </c>
      <c r="I121">
        <v>0</v>
      </c>
      <c r="J121">
        <v>0</v>
      </c>
      <c r="K121">
        <v>0</v>
      </c>
      <c r="L121">
        <v>0</v>
      </c>
      <c r="M121">
        <v>0.1</v>
      </c>
      <c r="N121">
        <v>0.2</v>
      </c>
      <c r="O121">
        <v>0</v>
      </c>
      <c r="P121" s="1">
        <v>39965</v>
      </c>
      <c r="Q121">
        <v>0.1</v>
      </c>
      <c r="R121">
        <v>0.2</v>
      </c>
      <c r="S121">
        <v>0.4</v>
      </c>
      <c r="T121">
        <v>0.8</v>
      </c>
      <c r="U121">
        <v>1.1000000000000001</v>
      </c>
      <c r="V121">
        <v>1.6</v>
      </c>
      <c r="W121">
        <v>2.9</v>
      </c>
      <c r="X121">
        <v>5.5</v>
      </c>
      <c r="Y121">
        <v>10</v>
      </c>
      <c r="Z121">
        <v>15.8</v>
      </c>
      <c r="AA121">
        <v>22.7</v>
      </c>
      <c r="AB121">
        <v>31.4</v>
      </c>
      <c r="AC121">
        <v>41.7</v>
      </c>
      <c r="AD121">
        <v>0</v>
      </c>
      <c r="AE121" s="1">
        <v>39965</v>
      </c>
      <c r="AF121">
        <v>22.7</v>
      </c>
      <c r="AG121">
        <v>31.4</v>
      </c>
      <c r="AH121">
        <v>41.7</v>
      </c>
      <c r="AI121">
        <v>55.6</v>
      </c>
      <c r="AJ121">
        <v>71.5</v>
      </c>
      <c r="AK121">
        <v>91</v>
      </c>
      <c r="AL121">
        <v>112.1</v>
      </c>
      <c r="AM121">
        <v>135.19999999999999</v>
      </c>
      <c r="AN121">
        <v>158.69999999999999</v>
      </c>
      <c r="AO121">
        <v>183.6</v>
      </c>
      <c r="AP121">
        <v>209.6</v>
      </c>
      <c r="AQ121">
        <v>236.1</v>
      </c>
      <c r="AR121">
        <v>263.60000000000002</v>
      </c>
      <c r="AS121">
        <v>0</v>
      </c>
    </row>
    <row r="122" spans="1:45" x14ac:dyDescent="0.25">
      <c r="A122" s="1">
        <v>39995</v>
      </c>
      <c r="B122">
        <v>0</v>
      </c>
      <c r="C122">
        <v>0</v>
      </c>
      <c r="D122">
        <v>0</v>
      </c>
      <c r="E122">
        <v>0</v>
      </c>
      <c r="F122">
        <v>0</v>
      </c>
      <c r="G122">
        <v>0</v>
      </c>
      <c r="H122">
        <v>0</v>
      </c>
      <c r="I122">
        <v>0</v>
      </c>
      <c r="J122">
        <v>0</v>
      </c>
      <c r="K122">
        <v>0</v>
      </c>
      <c r="L122">
        <v>0</v>
      </c>
      <c r="M122">
        <v>0</v>
      </c>
      <c r="N122">
        <v>0</v>
      </c>
      <c r="O122">
        <v>0.03</v>
      </c>
      <c r="P122" s="1">
        <v>39995</v>
      </c>
      <c r="Q122">
        <v>0</v>
      </c>
      <c r="R122">
        <v>0</v>
      </c>
      <c r="S122">
        <v>0</v>
      </c>
      <c r="T122">
        <v>0</v>
      </c>
      <c r="U122">
        <v>0</v>
      </c>
      <c r="V122">
        <v>0</v>
      </c>
      <c r="W122">
        <v>0</v>
      </c>
      <c r="X122">
        <v>0</v>
      </c>
      <c r="Y122">
        <v>0</v>
      </c>
      <c r="Z122">
        <v>0</v>
      </c>
      <c r="AA122">
        <v>0.4</v>
      </c>
      <c r="AB122">
        <v>1.8</v>
      </c>
      <c r="AC122">
        <v>3.8</v>
      </c>
      <c r="AD122">
        <v>0.03</v>
      </c>
      <c r="AE122" s="1">
        <v>39995</v>
      </c>
      <c r="AF122">
        <v>0.4</v>
      </c>
      <c r="AG122">
        <v>1.8</v>
      </c>
      <c r="AH122">
        <v>3.8</v>
      </c>
      <c r="AI122">
        <v>7.4</v>
      </c>
      <c r="AJ122">
        <v>12.3</v>
      </c>
      <c r="AK122">
        <v>19.2</v>
      </c>
      <c r="AL122">
        <v>27.6</v>
      </c>
      <c r="AM122">
        <v>38.200000000000003</v>
      </c>
      <c r="AN122">
        <v>49.9</v>
      </c>
      <c r="AO122">
        <v>62.6</v>
      </c>
      <c r="AP122">
        <v>76.3</v>
      </c>
      <c r="AQ122">
        <v>90.9</v>
      </c>
      <c r="AR122">
        <v>107.2</v>
      </c>
      <c r="AS122">
        <v>0.03</v>
      </c>
    </row>
    <row r="123" spans="1:45" x14ac:dyDescent="0.25">
      <c r="A123" s="1">
        <v>40026</v>
      </c>
      <c r="B123">
        <v>0</v>
      </c>
      <c r="C123">
        <v>0</v>
      </c>
      <c r="D123">
        <v>0</v>
      </c>
      <c r="E123">
        <v>0</v>
      </c>
      <c r="F123">
        <v>0</v>
      </c>
      <c r="G123">
        <v>0</v>
      </c>
      <c r="H123">
        <v>0</v>
      </c>
      <c r="I123">
        <v>0</v>
      </c>
      <c r="J123">
        <v>0</v>
      </c>
      <c r="K123">
        <v>0</v>
      </c>
      <c r="L123">
        <v>0</v>
      </c>
      <c r="M123">
        <v>0</v>
      </c>
      <c r="N123">
        <v>0</v>
      </c>
      <c r="O123">
        <v>0</v>
      </c>
      <c r="P123" s="1">
        <v>40026</v>
      </c>
      <c r="Q123">
        <v>0</v>
      </c>
      <c r="R123">
        <v>0</v>
      </c>
      <c r="S123">
        <v>0</v>
      </c>
      <c r="T123">
        <v>0</v>
      </c>
      <c r="U123">
        <v>0</v>
      </c>
      <c r="V123">
        <v>0</v>
      </c>
      <c r="W123">
        <v>0</v>
      </c>
      <c r="X123">
        <v>0</v>
      </c>
      <c r="Y123">
        <v>0.5</v>
      </c>
      <c r="Z123">
        <v>1.1000000000000001</v>
      </c>
      <c r="AA123">
        <v>1.6</v>
      </c>
      <c r="AB123">
        <v>2.4</v>
      </c>
      <c r="AC123">
        <v>3.2</v>
      </c>
      <c r="AD123">
        <v>0</v>
      </c>
      <c r="AE123" s="1">
        <v>40026</v>
      </c>
      <c r="AF123">
        <v>1.6</v>
      </c>
      <c r="AG123">
        <v>2.4</v>
      </c>
      <c r="AH123">
        <v>3.2</v>
      </c>
      <c r="AI123">
        <v>4.7</v>
      </c>
      <c r="AJ123">
        <v>6.6</v>
      </c>
      <c r="AK123">
        <v>8.9</v>
      </c>
      <c r="AL123">
        <v>12.2</v>
      </c>
      <c r="AM123">
        <v>16.2</v>
      </c>
      <c r="AN123">
        <v>21.9</v>
      </c>
      <c r="AO123">
        <v>28.6</v>
      </c>
      <c r="AP123">
        <v>37</v>
      </c>
      <c r="AQ123">
        <v>47</v>
      </c>
      <c r="AR123">
        <v>58.2</v>
      </c>
      <c r="AS123">
        <v>0</v>
      </c>
    </row>
    <row r="124" spans="1:45" x14ac:dyDescent="0.25">
      <c r="A124" s="1">
        <v>40057</v>
      </c>
      <c r="B124">
        <v>0</v>
      </c>
      <c r="C124">
        <v>0</v>
      </c>
      <c r="D124">
        <v>0</v>
      </c>
      <c r="E124">
        <v>0</v>
      </c>
      <c r="F124">
        <v>0</v>
      </c>
      <c r="G124">
        <v>0</v>
      </c>
      <c r="H124">
        <v>0</v>
      </c>
      <c r="I124">
        <v>0</v>
      </c>
      <c r="J124">
        <v>0</v>
      </c>
      <c r="K124">
        <v>0</v>
      </c>
      <c r="L124">
        <v>0.1</v>
      </c>
      <c r="M124">
        <v>0.3</v>
      </c>
      <c r="N124">
        <v>0.4</v>
      </c>
      <c r="O124">
        <v>0</v>
      </c>
      <c r="P124" s="1">
        <v>40057</v>
      </c>
      <c r="Q124">
        <v>0.3</v>
      </c>
      <c r="R124">
        <v>0.4</v>
      </c>
      <c r="S124">
        <v>1</v>
      </c>
      <c r="T124">
        <v>1.7</v>
      </c>
      <c r="U124">
        <v>2.6</v>
      </c>
      <c r="V124">
        <v>4.2</v>
      </c>
      <c r="W124">
        <v>6.4</v>
      </c>
      <c r="X124">
        <v>9.1999999999999993</v>
      </c>
      <c r="Y124">
        <v>13</v>
      </c>
      <c r="Z124">
        <v>18.5</v>
      </c>
      <c r="AA124">
        <v>25.4</v>
      </c>
      <c r="AB124">
        <v>33.700000000000003</v>
      </c>
      <c r="AC124">
        <v>43.7</v>
      </c>
      <c r="AD124">
        <v>0</v>
      </c>
      <c r="AE124" s="1">
        <v>40057</v>
      </c>
      <c r="AF124">
        <v>25.4</v>
      </c>
      <c r="AG124">
        <v>33.700000000000003</v>
      </c>
      <c r="AH124">
        <v>43.7</v>
      </c>
      <c r="AI124">
        <v>55.6</v>
      </c>
      <c r="AJ124">
        <v>69.599999999999994</v>
      </c>
      <c r="AK124">
        <v>86</v>
      </c>
      <c r="AL124">
        <v>104.5</v>
      </c>
      <c r="AM124">
        <v>124.4</v>
      </c>
      <c r="AN124">
        <v>145.80000000000001</v>
      </c>
      <c r="AO124">
        <v>168.6</v>
      </c>
      <c r="AP124">
        <v>192.1</v>
      </c>
      <c r="AQ124">
        <v>216.8</v>
      </c>
      <c r="AR124">
        <v>241.8</v>
      </c>
      <c r="AS124">
        <v>0</v>
      </c>
    </row>
    <row r="125" spans="1:45" x14ac:dyDescent="0.25">
      <c r="A125" s="1">
        <v>40087</v>
      </c>
      <c r="B125">
        <v>1.8</v>
      </c>
      <c r="C125">
        <v>3</v>
      </c>
      <c r="D125">
        <v>5</v>
      </c>
      <c r="E125">
        <v>7.3</v>
      </c>
      <c r="F125">
        <v>9.9</v>
      </c>
      <c r="G125">
        <v>13.3</v>
      </c>
      <c r="H125">
        <v>18.399999999999999</v>
      </c>
      <c r="I125">
        <v>24.1</v>
      </c>
      <c r="J125">
        <v>30.6</v>
      </c>
      <c r="K125">
        <v>38.799999999999997</v>
      </c>
      <c r="L125">
        <v>49</v>
      </c>
      <c r="M125">
        <v>60.4</v>
      </c>
      <c r="N125">
        <v>73</v>
      </c>
      <c r="O125">
        <v>0.03</v>
      </c>
      <c r="P125" s="1">
        <v>40087</v>
      </c>
      <c r="Q125">
        <v>60.4</v>
      </c>
      <c r="R125">
        <v>73</v>
      </c>
      <c r="S125">
        <v>87.6</v>
      </c>
      <c r="T125">
        <v>103.3</v>
      </c>
      <c r="U125">
        <v>120.5</v>
      </c>
      <c r="V125">
        <v>138.19999999999999</v>
      </c>
      <c r="W125">
        <v>157.69999999999999</v>
      </c>
      <c r="X125">
        <v>178.8</v>
      </c>
      <c r="Y125">
        <v>200.4</v>
      </c>
      <c r="Z125">
        <v>223.8</v>
      </c>
      <c r="AA125">
        <v>247.9</v>
      </c>
      <c r="AB125">
        <v>273</v>
      </c>
      <c r="AC125">
        <v>298.89999999999998</v>
      </c>
      <c r="AD125">
        <v>0.03</v>
      </c>
      <c r="AE125" s="1">
        <v>40087</v>
      </c>
      <c r="AF125">
        <v>247.9</v>
      </c>
      <c r="AG125">
        <v>273</v>
      </c>
      <c r="AH125">
        <v>298.89999999999998</v>
      </c>
      <c r="AI125">
        <v>326.2</v>
      </c>
      <c r="AJ125">
        <v>354</v>
      </c>
      <c r="AK125">
        <v>382.4</v>
      </c>
      <c r="AL125">
        <v>411.7</v>
      </c>
      <c r="AM125">
        <v>441.7</v>
      </c>
      <c r="AN125">
        <v>471.9</v>
      </c>
      <c r="AO125">
        <v>502.6</v>
      </c>
      <c r="AP125">
        <v>533.29999999999995</v>
      </c>
      <c r="AQ125">
        <v>564.1</v>
      </c>
      <c r="AR125">
        <v>594.9</v>
      </c>
      <c r="AS125">
        <v>0.03</v>
      </c>
    </row>
    <row r="126" spans="1:45" x14ac:dyDescent="0.25">
      <c r="A126" s="1">
        <v>40118</v>
      </c>
      <c r="B126">
        <v>1.1000000000000001</v>
      </c>
      <c r="C126">
        <v>2.4</v>
      </c>
      <c r="D126">
        <v>3.6</v>
      </c>
      <c r="E126">
        <v>5.6</v>
      </c>
      <c r="F126">
        <v>8.1999999999999993</v>
      </c>
      <c r="G126">
        <v>11.8</v>
      </c>
      <c r="H126">
        <v>17</v>
      </c>
      <c r="I126">
        <v>23.3</v>
      </c>
      <c r="J126">
        <v>31.3</v>
      </c>
      <c r="K126">
        <v>41.7</v>
      </c>
      <c r="L126">
        <v>55.1</v>
      </c>
      <c r="M126">
        <v>72</v>
      </c>
      <c r="N126">
        <v>90.7</v>
      </c>
      <c r="O126">
        <v>0</v>
      </c>
      <c r="P126" s="1">
        <v>40118</v>
      </c>
      <c r="Q126">
        <v>72</v>
      </c>
      <c r="R126">
        <v>90.7</v>
      </c>
      <c r="S126">
        <v>111</v>
      </c>
      <c r="T126">
        <v>132.5</v>
      </c>
      <c r="U126">
        <v>155.4</v>
      </c>
      <c r="V126">
        <v>178.9</v>
      </c>
      <c r="W126">
        <v>203.9</v>
      </c>
      <c r="X126">
        <v>229.6</v>
      </c>
      <c r="Y126">
        <v>256.10000000000002</v>
      </c>
      <c r="Z126">
        <v>283.10000000000002</v>
      </c>
      <c r="AA126">
        <v>310.8</v>
      </c>
      <c r="AB126">
        <v>339.3</v>
      </c>
      <c r="AC126">
        <v>368.1</v>
      </c>
      <c r="AD126">
        <v>0</v>
      </c>
      <c r="AE126" s="1">
        <v>40118</v>
      </c>
      <c r="AF126">
        <v>310.8</v>
      </c>
      <c r="AG126">
        <v>339.3</v>
      </c>
      <c r="AH126">
        <v>368.1</v>
      </c>
      <c r="AI126">
        <v>397.1</v>
      </c>
      <c r="AJ126">
        <v>426.2</v>
      </c>
      <c r="AK126">
        <v>455.4</v>
      </c>
      <c r="AL126">
        <v>484.9</v>
      </c>
      <c r="AM126">
        <v>514.5</v>
      </c>
      <c r="AN126">
        <v>544.29999999999995</v>
      </c>
      <c r="AO126">
        <v>574.20000000000005</v>
      </c>
      <c r="AP126">
        <v>604.29999999999995</v>
      </c>
      <c r="AQ126">
        <v>634.29999999999995</v>
      </c>
      <c r="AR126">
        <v>664.4</v>
      </c>
      <c r="AS126">
        <v>0</v>
      </c>
    </row>
    <row r="127" spans="1:45" x14ac:dyDescent="0.25">
      <c r="A127" s="1">
        <v>40148</v>
      </c>
      <c r="B127">
        <v>220.1</v>
      </c>
      <c r="C127">
        <v>241.6</v>
      </c>
      <c r="D127">
        <v>264.5</v>
      </c>
      <c r="E127">
        <v>288.39999999999998</v>
      </c>
      <c r="F127">
        <v>313.2</v>
      </c>
      <c r="G127">
        <v>338.9</v>
      </c>
      <c r="H127">
        <v>365.7</v>
      </c>
      <c r="I127">
        <v>392.7</v>
      </c>
      <c r="J127">
        <v>420</v>
      </c>
      <c r="K127">
        <v>447.9</v>
      </c>
      <c r="L127">
        <v>476</v>
      </c>
      <c r="M127">
        <v>504.7</v>
      </c>
      <c r="N127">
        <v>533.79999999999995</v>
      </c>
      <c r="O127">
        <v>0</v>
      </c>
      <c r="P127" s="1">
        <v>40148</v>
      </c>
      <c r="Q127">
        <v>504.7</v>
      </c>
      <c r="R127">
        <v>533.79999999999995</v>
      </c>
      <c r="S127">
        <v>563.1</v>
      </c>
      <c r="T127">
        <v>592.79999999999995</v>
      </c>
      <c r="U127">
        <v>622.79999999999995</v>
      </c>
      <c r="V127">
        <v>653</v>
      </c>
      <c r="W127">
        <v>683.3</v>
      </c>
      <c r="X127">
        <v>713.6</v>
      </c>
      <c r="Y127">
        <v>743.9</v>
      </c>
      <c r="Z127">
        <v>774.3</v>
      </c>
      <c r="AA127">
        <v>804.7</v>
      </c>
      <c r="AB127">
        <v>835.2</v>
      </c>
      <c r="AC127">
        <v>865.6</v>
      </c>
      <c r="AD127">
        <v>0</v>
      </c>
      <c r="AE127" s="1">
        <v>40148</v>
      </c>
      <c r="AF127">
        <v>804.7</v>
      </c>
      <c r="AG127">
        <v>835.2</v>
      </c>
      <c r="AH127">
        <v>865.6</v>
      </c>
      <c r="AI127">
        <v>896.2</v>
      </c>
      <c r="AJ127">
        <v>926.8</v>
      </c>
      <c r="AK127">
        <v>957.4</v>
      </c>
      <c r="AL127">
        <v>988.1</v>
      </c>
      <c r="AM127">
        <v>1018.8</v>
      </c>
      <c r="AN127">
        <v>1049.5999999999999</v>
      </c>
      <c r="AO127">
        <v>1080.4000000000001</v>
      </c>
      <c r="AP127">
        <v>1111.3</v>
      </c>
      <c r="AQ127">
        <v>1142.3</v>
      </c>
      <c r="AR127">
        <v>1173.3</v>
      </c>
      <c r="AS127">
        <v>0</v>
      </c>
    </row>
    <row r="128" spans="1:45" x14ac:dyDescent="0.25">
      <c r="A128" s="1">
        <v>40179</v>
      </c>
      <c r="B128">
        <v>280.60000000000002</v>
      </c>
      <c r="C128">
        <v>308</v>
      </c>
      <c r="D128">
        <v>335.9</v>
      </c>
      <c r="E128">
        <v>364.4</v>
      </c>
      <c r="F128">
        <v>393.4</v>
      </c>
      <c r="G128">
        <v>422.5</v>
      </c>
      <c r="H128">
        <v>452</v>
      </c>
      <c r="I128">
        <v>481.7</v>
      </c>
      <c r="J128">
        <v>511.5</v>
      </c>
      <c r="K128">
        <v>541.6</v>
      </c>
      <c r="L128">
        <v>571.9</v>
      </c>
      <c r="M128">
        <v>602.1</v>
      </c>
      <c r="N128">
        <v>632.5</v>
      </c>
      <c r="O128">
        <v>0</v>
      </c>
      <c r="P128" s="1">
        <v>40179</v>
      </c>
      <c r="Q128">
        <v>602.1</v>
      </c>
      <c r="R128">
        <v>632.5</v>
      </c>
      <c r="S128">
        <v>663</v>
      </c>
      <c r="T128">
        <v>693.4</v>
      </c>
      <c r="U128">
        <v>724.2</v>
      </c>
      <c r="V128">
        <v>755</v>
      </c>
      <c r="W128">
        <v>785.9</v>
      </c>
      <c r="X128">
        <v>816.8</v>
      </c>
      <c r="Y128">
        <v>847.8</v>
      </c>
      <c r="Z128">
        <v>878.8</v>
      </c>
      <c r="AA128">
        <v>909.8</v>
      </c>
      <c r="AB128">
        <v>940.8</v>
      </c>
      <c r="AC128">
        <v>971.8</v>
      </c>
      <c r="AD128">
        <v>0</v>
      </c>
      <c r="AE128" s="1">
        <v>40179</v>
      </c>
      <c r="AF128">
        <v>909.8</v>
      </c>
      <c r="AG128">
        <v>940.8</v>
      </c>
      <c r="AH128">
        <v>971.8</v>
      </c>
      <c r="AI128">
        <v>1002.8</v>
      </c>
      <c r="AJ128">
        <v>1033.8</v>
      </c>
      <c r="AK128">
        <v>1064.8</v>
      </c>
      <c r="AL128">
        <v>1095.8</v>
      </c>
      <c r="AM128">
        <v>1126.8</v>
      </c>
      <c r="AN128">
        <v>1157.8</v>
      </c>
      <c r="AO128">
        <v>1188.8</v>
      </c>
      <c r="AP128">
        <v>1219.8</v>
      </c>
      <c r="AQ128">
        <v>1250.8</v>
      </c>
      <c r="AR128">
        <v>1281.8</v>
      </c>
      <c r="AS128">
        <v>0</v>
      </c>
    </row>
    <row r="129" spans="1:45" x14ac:dyDescent="0.25">
      <c r="A129" s="1">
        <v>40210</v>
      </c>
      <c r="B129">
        <v>159</v>
      </c>
      <c r="C129">
        <v>182.7</v>
      </c>
      <c r="D129">
        <v>207.9</v>
      </c>
      <c r="E129">
        <v>233.6</v>
      </c>
      <c r="F129">
        <v>260.2</v>
      </c>
      <c r="G129">
        <v>287.2</v>
      </c>
      <c r="H129">
        <v>314.5</v>
      </c>
      <c r="I129">
        <v>342.1</v>
      </c>
      <c r="J129">
        <v>369.8</v>
      </c>
      <c r="K129">
        <v>397.6</v>
      </c>
      <c r="L129">
        <v>425.5</v>
      </c>
      <c r="M129">
        <v>453.4</v>
      </c>
      <c r="N129">
        <v>481.3</v>
      </c>
      <c r="O129">
        <v>0</v>
      </c>
      <c r="P129" s="1">
        <v>40210</v>
      </c>
      <c r="Q129">
        <v>453.4</v>
      </c>
      <c r="R129">
        <v>481.3</v>
      </c>
      <c r="S129">
        <v>509.3</v>
      </c>
      <c r="T129">
        <v>537.29999999999995</v>
      </c>
      <c r="U129">
        <v>565.29999999999995</v>
      </c>
      <c r="V129">
        <v>593.29999999999995</v>
      </c>
      <c r="W129">
        <v>621.29999999999995</v>
      </c>
      <c r="X129">
        <v>649.29999999999995</v>
      </c>
      <c r="Y129">
        <v>677.3</v>
      </c>
      <c r="Z129">
        <v>705.3</v>
      </c>
      <c r="AA129">
        <v>733.3</v>
      </c>
      <c r="AB129">
        <v>761.3</v>
      </c>
      <c r="AC129">
        <v>789.3</v>
      </c>
      <c r="AD129">
        <v>0</v>
      </c>
      <c r="AE129" s="1">
        <v>40210</v>
      </c>
      <c r="AF129">
        <v>733.3</v>
      </c>
      <c r="AG129">
        <v>761.3</v>
      </c>
      <c r="AH129">
        <v>789.3</v>
      </c>
      <c r="AI129">
        <v>817.3</v>
      </c>
      <c r="AJ129">
        <v>845.3</v>
      </c>
      <c r="AK129">
        <v>873.3</v>
      </c>
      <c r="AL129">
        <v>901.3</v>
      </c>
      <c r="AM129">
        <v>929.3</v>
      </c>
      <c r="AN129">
        <v>957.3</v>
      </c>
      <c r="AO129">
        <v>985.3</v>
      </c>
      <c r="AP129">
        <v>1013.3</v>
      </c>
      <c r="AQ129">
        <v>1041.3</v>
      </c>
      <c r="AR129">
        <v>1069.3</v>
      </c>
      <c r="AS129">
        <v>0</v>
      </c>
    </row>
    <row r="130" spans="1:45" x14ac:dyDescent="0.25">
      <c r="A130" s="1">
        <v>40238</v>
      </c>
      <c r="B130">
        <v>24.7</v>
      </c>
      <c r="C130">
        <v>31.9</v>
      </c>
      <c r="D130">
        <v>41.1</v>
      </c>
      <c r="E130">
        <v>51.9</v>
      </c>
      <c r="F130">
        <v>65</v>
      </c>
      <c r="G130">
        <v>80.3</v>
      </c>
      <c r="H130">
        <v>97.5</v>
      </c>
      <c r="I130">
        <v>116.6</v>
      </c>
      <c r="J130">
        <v>137.1</v>
      </c>
      <c r="K130">
        <v>158.80000000000001</v>
      </c>
      <c r="L130">
        <v>182.1</v>
      </c>
      <c r="M130">
        <v>206.1</v>
      </c>
      <c r="N130">
        <v>230.9</v>
      </c>
      <c r="O130">
        <v>0</v>
      </c>
      <c r="P130" s="1">
        <v>40238</v>
      </c>
      <c r="Q130">
        <v>206.1</v>
      </c>
      <c r="R130">
        <v>230.9</v>
      </c>
      <c r="S130">
        <v>256</v>
      </c>
      <c r="T130">
        <v>281.89999999999998</v>
      </c>
      <c r="U130">
        <v>308.3</v>
      </c>
      <c r="V130">
        <v>335.6</v>
      </c>
      <c r="W130">
        <v>363.4</v>
      </c>
      <c r="X130">
        <v>391.4</v>
      </c>
      <c r="Y130">
        <v>420</v>
      </c>
      <c r="Z130">
        <v>449.1</v>
      </c>
      <c r="AA130">
        <v>478.3</v>
      </c>
      <c r="AB130">
        <v>507.7</v>
      </c>
      <c r="AC130">
        <v>537.4</v>
      </c>
      <c r="AD130">
        <v>0</v>
      </c>
      <c r="AE130" s="1">
        <v>40238</v>
      </c>
      <c r="AF130">
        <v>478.3</v>
      </c>
      <c r="AG130">
        <v>507.7</v>
      </c>
      <c r="AH130">
        <v>537.4</v>
      </c>
      <c r="AI130">
        <v>567.1</v>
      </c>
      <c r="AJ130">
        <v>597.1</v>
      </c>
      <c r="AK130">
        <v>627.1</v>
      </c>
      <c r="AL130">
        <v>657.5</v>
      </c>
      <c r="AM130">
        <v>688</v>
      </c>
      <c r="AN130">
        <v>718.6</v>
      </c>
      <c r="AO130">
        <v>749.1</v>
      </c>
      <c r="AP130">
        <v>779.8</v>
      </c>
      <c r="AQ130">
        <v>810.5</v>
      </c>
      <c r="AR130">
        <v>841.3</v>
      </c>
      <c r="AS130">
        <v>0</v>
      </c>
    </row>
    <row r="131" spans="1:45" x14ac:dyDescent="0.25">
      <c r="A131" s="1">
        <v>40269</v>
      </c>
      <c r="B131">
        <v>0.4</v>
      </c>
      <c r="C131">
        <v>0.6</v>
      </c>
      <c r="D131">
        <v>1.5</v>
      </c>
      <c r="E131">
        <v>2.7</v>
      </c>
      <c r="F131">
        <v>5.4</v>
      </c>
      <c r="G131">
        <v>8.1999999999999993</v>
      </c>
      <c r="H131">
        <v>12.2</v>
      </c>
      <c r="I131">
        <v>17.2</v>
      </c>
      <c r="J131">
        <v>23.1</v>
      </c>
      <c r="K131">
        <v>29.7</v>
      </c>
      <c r="L131">
        <v>37.799999999999997</v>
      </c>
      <c r="M131">
        <v>47.6</v>
      </c>
      <c r="N131">
        <v>59.4</v>
      </c>
      <c r="O131">
        <v>0</v>
      </c>
      <c r="P131" s="1">
        <v>40269</v>
      </c>
      <c r="Q131">
        <v>47.6</v>
      </c>
      <c r="R131">
        <v>59.4</v>
      </c>
      <c r="S131">
        <v>73.400000000000006</v>
      </c>
      <c r="T131">
        <v>88.7</v>
      </c>
      <c r="U131">
        <v>105.6</v>
      </c>
      <c r="V131">
        <v>124</v>
      </c>
      <c r="W131">
        <v>143.5</v>
      </c>
      <c r="X131">
        <v>164.2</v>
      </c>
      <c r="Y131">
        <v>185.4</v>
      </c>
      <c r="Z131">
        <v>207.7</v>
      </c>
      <c r="AA131">
        <v>231</v>
      </c>
      <c r="AB131">
        <v>254.8</v>
      </c>
      <c r="AC131">
        <v>279.60000000000002</v>
      </c>
      <c r="AD131">
        <v>0</v>
      </c>
      <c r="AE131" s="1">
        <v>40269</v>
      </c>
      <c r="AF131">
        <v>231</v>
      </c>
      <c r="AG131">
        <v>254.8</v>
      </c>
      <c r="AH131">
        <v>279.60000000000002</v>
      </c>
      <c r="AI131">
        <v>305.3</v>
      </c>
      <c r="AJ131">
        <v>331.5</v>
      </c>
      <c r="AK131">
        <v>357.8</v>
      </c>
      <c r="AL131">
        <v>384.5</v>
      </c>
      <c r="AM131">
        <v>411.7</v>
      </c>
      <c r="AN131">
        <v>439.2</v>
      </c>
      <c r="AO131">
        <v>467.1</v>
      </c>
      <c r="AP131">
        <v>495</v>
      </c>
      <c r="AQ131">
        <v>523.70000000000005</v>
      </c>
      <c r="AR131">
        <v>552.29999999999995</v>
      </c>
      <c r="AS131">
        <v>0</v>
      </c>
    </row>
    <row r="132" spans="1:45" x14ac:dyDescent="0.25">
      <c r="A132" s="1">
        <v>40299</v>
      </c>
      <c r="B132">
        <v>0</v>
      </c>
      <c r="C132">
        <v>0</v>
      </c>
      <c r="D132">
        <v>0</v>
      </c>
      <c r="E132">
        <v>0</v>
      </c>
      <c r="F132">
        <v>0.3</v>
      </c>
      <c r="G132">
        <v>0.7</v>
      </c>
      <c r="H132">
        <v>1.4</v>
      </c>
      <c r="I132">
        <v>2.1</v>
      </c>
      <c r="J132">
        <v>3.2</v>
      </c>
      <c r="K132">
        <v>4.5</v>
      </c>
      <c r="L132">
        <v>6</v>
      </c>
      <c r="M132">
        <v>8.4</v>
      </c>
      <c r="N132">
        <v>10.9</v>
      </c>
      <c r="O132">
        <v>0.1</v>
      </c>
      <c r="P132" s="1">
        <v>40299</v>
      </c>
      <c r="Q132">
        <v>8.4</v>
      </c>
      <c r="R132">
        <v>10.9</v>
      </c>
      <c r="S132">
        <v>14</v>
      </c>
      <c r="T132">
        <v>17.899999999999999</v>
      </c>
      <c r="U132">
        <v>22.9</v>
      </c>
      <c r="V132">
        <v>28.9</v>
      </c>
      <c r="W132">
        <v>36</v>
      </c>
      <c r="X132">
        <v>44</v>
      </c>
      <c r="Y132">
        <v>53</v>
      </c>
      <c r="Z132">
        <v>63.5</v>
      </c>
      <c r="AA132">
        <v>75.900000000000006</v>
      </c>
      <c r="AB132">
        <v>88.9</v>
      </c>
      <c r="AC132">
        <v>103.4</v>
      </c>
      <c r="AD132">
        <v>0.1</v>
      </c>
      <c r="AE132" s="1">
        <v>40299</v>
      </c>
      <c r="AF132">
        <v>75.900000000000006</v>
      </c>
      <c r="AG132">
        <v>88.9</v>
      </c>
      <c r="AH132">
        <v>103.4</v>
      </c>
      <c r="AI132">
        <v>119.1</v>
      </c>
      <c r="AJ132">
        <v>135.4</v>
      </c>
      <c r="AK132">
        <v>152.80000000000001</v>
      </c>
      <c r="AL132">
        <v>171.4</v>
      </c>
      <c r="AM132">
        <v>191.4</v>
      </c>
      <c r="AN132">
        <v>213.2</v>
      </c>
      <c r="AO132">
        <v>235.5</v>
      </c>
      <c r="AP132">
        <v>258.8</v>
      </c>
      <c r="AQ132">
        <v>282.7</v>
      </c>
      <c r="AR132">
        <v>307.3</v>
      </c>
      <c r="AS132">
        <v>0.1</v>
      </c>
    </row>
    <row r="133" spans="1:45" x14ac:dyDescent="0.25">
      <c r="A133" s="1">
        <v>40330</v>
      </c>
      <c r="B133">
        <v>0</v>
      </c>
      <c r="C133">
        <v>0</v>
      </c>
      <c r="D133">
        <v>0</v>
      </c>
      <c r="E133">
        <v>0</v>
      </c>
      <c r="F133">
        <v>0</v>
      </c>
      <c r="G133">
        <v>0</v>
      </c>
      <c r="H133">
        <v>0</v>
      </c>
      <c r="I133">
        <v>0</v>
      </c>
      <c r="J133">
        <v>0</v>
      </c>
      <c r="K133">
        <v>0</v>
      </c>
      <c r="L133">
        <v>0</v>
      </c>
      <c r="M133">
        <v>0</v>
      </c>
      <c r="N133">
        <v>0</v>
      </c>
      <c r="O133">
        <v>0</v>
      </c>
      <c r="P133" s="1">
        <v>40330</v>
      </c>
      <c r="Q133">
        <v>0</v>
      </c>
      <c r="R133">
        <v>0</v>
      </c>
      <c r="S133">
        <v>0</v>
      </c>
      <c r="T133">
        <v>0</v>
      </c>
      <c r="U133">
        <v>0</v>
      </c>
      <c r="V133">
        <v>0.1</v>
      </c>
      <c r="W133">
        <v>0.3</v>
      </c>
      <c r="X133">
        <v>0.8</v>
      </c>
      <c r="Y133">
        <v>2</v>
      </c>
      <c r="Z133">
        <v>3.8</v>
      </c>
      <c r="AA133">
        <v>6.1</v>
      </c>
      <c r="AB133">
        <v>9.3000000000000007</v>
      </c>
      <c r="AC133">
        <v>13.5</v>
      </c>
      <c r="AD133">
        <v>0</v>
      </c>
      <c r="AE133" s="1">
        <v>40330</v>
      </c>
      <c r="AF133">
        <v>6.1</v>
      </c>
      <c r="AG133">
        <v>9.3000000000000007</v>
      </c>
      <c r="AH133">
        <v>13.5</v>
      </c>
      <c r="AI133">
        <v>19</v>
      </c>
      <c r="AJ133">
        <v>25.4</v>
      </c>
      <c r="AK133">
        <v>32.9</v>
      </c>
      <c r="AL133">
        <v>42</v>
      </c>
      <c r="AM133">
        <v>52.2</v>
      </c>
      <c r="AN133">
        <v>63.6</v>
      </c>
      <c r="AO133">
        <v>76.7</v>
      </c>
      <c r="AP133">
        <v>90.6</v>
      </c>
      <c r="AQ133">
        <v>106.2</v>
      </c>
      <c r="AR133">
        <v>123.3</v>
      </c>
      <c r="AS133">
        <v>0</v>
      </c>
    </row>
    <row r="134" spans="1:45" x14ac:dyDescent="0.25">
      <c r="A134" s="1">
        <v>40360</v>
      </c>
      <c r="B134">
        <v>0</v>
      </c>
      <c r="C134">
        <v>0</v>
      </c>
      <c r="D134">
        <v>0</v>
      </c>
      <c r="E134">
        <v>0</v>
      </c>
      <c r="F134">
        <v>0</v>
      </c>
      <c r="G134">
        <v>0</v>
      </c>
      <c r="H134">
        <v>0</v>
      </c>
      <c r="I134">
        <v>0</v>
      </c>
      <c r="J134">
        <v>0</v>
      </c>
      <c r="K134">
        <v>0</v>
      </c>
      <c r="L134">
        <v>0</v>
      </c>
      <c r="M134">
        <v>0</v>
      </c>
      <c r="N134">
        <v>0</v>
      </c>
      <c r="O134">
        <v>0.1</v>
      </c>
      <c r="P134" s="1">
        <v>40360</v>
      </c>
      <c r="Q134">
        <v>0</v>
      </c>
      <c r="R134">
        <v>0</v>
      </c>
      <c r="S134">
        <v>0</v>
      </c>
      <c r="T134">
        <v>0</v>
      </c>
      <c r="U134">
        <v>0</v>
      </c>
      <c r="V134">
        <v>0</v>
      </c>
      <c r="W134">
        <v>0</v>
      </c>
      <c r="X134">
        <v>0</v>
      </c>
      <c r="Y134">
        <v>0</v>
      </c>
      <c r="Z134">
        <v>0</v>
      </c>
      <c r="AA134">
        <v>0</v>
      </c>
      <c r="AB134">
        <v>0</v>
      </c>
      <c r="AC134">
        <v>0.1</v>
      </c>
      <c r="AD134">
        <v>0.1</v>
      </c>
      <c r="AE134" s="1">
        <v>40360</v>
      </c>
      <c r="AF134">
        <v>0</v>
      </c>
      <c r="AG134">
        <v>0</v>
      </c>
      <c r="AH134">
        <v>0.1</v>
      </c>
      <c r="AI134">
        <v>0.3</v>
      </c>
      <c r="AJ134">
        <v>0.9</v>
      </c>
      <c r="AK134">
        <v>1.7</v>
      </c>
      <c r="AL134">
        <v>2.6</v>
      </c>
      <c r="AM134">
        <v>4.3</v>
      </c>
      <c r="AN134">
        <v>6.5</v>
      </c>
      <c r="AO134">
        <v>9.4</v>
      </c>
      <c r="AP134">
        <v>13.3</v>
      </c>
      <c r="AQ134">
        <v>17.899999999999999</v>
      </c>
      <c r="AR134">
        <v>24.2</v>
      </c>
      <c r="AS134">
        <v>0.1</v>
      </c>
    </row>
    <row r="135" spans="1:45" x14ac:dyDescent="0.25">
      <c r="A135" s="1">
        <v>40391</v>
      </c>
      <c r="B135">
        <v>0</v>
      </c>
      <c r="C135">
        <v>0</v>
      </c>
      <c r="D135">
        <v>0</v>
      </c>
      <c r="E135">
        <v>0</v>
      </c>
      <c r="F135">
        <v>0</v>
      </c>
      <c r="G135">
        <v>0</v>
      </c>
      <c r="H135">
        <v>0</v>
      </c>
      <c r="I135">
        <v>0</v>
      </c>
      <c r="J135">
        <v>0</v>
      </c>
      <c r="K135">
        <v>0</v>
      </c>
      <c r="L135">
        <v>0</v>
      </c>
      <c r="M135">
        <v>0</v>
      </c>
      <c r="N135">
        <v>0</v>
      </c>
      <c r="O135">
        <v>0.2</v>
      </c>
      <c r="P135" s="1">
        <v>40391</v>
      </c>
      <c r="Q135">
        <v>0</v>
      </c>
      <c r="R135">
        <v>0</v>
      </c>
      <c r="S135">
        <v>0</v>
      </c>
      <c r="T135">
        <v>0</v>
      </c>
      <c r="U135">
        <v>0</v>
      </c>
      <c r="V135">
        <v>0</v>
      </c>
      <c r="W135">
        <v>0</v>
      </c>
      <c r="X135">
        <v>0</v>
      </c>
      <c r="Y135">
        <v>0</v>
      </c>
      <c r="Z135">
        <v>0</v>
      </c>
      <c r="AA135">
        <v>0</v>
      </c>
      <c r="AB135">
        <v>0</v>
      </c>
      <c r="AC135">
        <v>0</v>
      </c>
      <c r="AD135">
        <v>0.2</v>
      </c>
      <c r="AE135" s="1">
        <v>40391</v>
      </c>
      <c r="AF135">
        <v>0</v>
      </c>
      <c r="AG135">
        <v>0</v>
      </c>
      <c r="AH135">
        <v>0</v>
      </c>
      <c r="AI135">
        <v>0.6</v>
      </c>
      <c r="AJ135">
        <v>2.1</v>
      </c>
      <c r="AK135">
        <v>5.2</v>
      </c>
      <c r="AL135">
        <v>9.9</v>
      </c>
      <c r="AM135">
        <v>16.100000000000001</v>
      </c>
      <c r="AN135">
        <v>23.7</v>
      </c>
      <c r="AO135">
        <v>32.700000000000003</v>
      </c>
      <c r="AP135">
        <v>43</v>
      </c>
      <c r="AQ135">
        <v>54.2</v>
      </c>
      <c r="AR135">
        <v>66.8</v>
      </c>
      <c r="AS135">
        <v>0.2</v>
      </c>
    </row>
    <row r="136" spans="1:45" x14ac:dyDescent="0.25">
      <c r="A136" s="1">
        <v>40422</v>
      </c>
      <c r="B136">
        <v>0</v>
      </c>
      <c r="C136">
        <v>0</v>
      </c>
      <c r="D136">
        <v>0</v>
      </c>
      <c r="E136">
        <v>0</v>
      </c>
      <c r="F136">
        <v>0</v>
      </c>
      <c r="G136">
        <v>0</v>
      </c>
      <c r="H136">
        <v>0</v>
      </c>
      <c r="I136">
        <v>0</v>
      </c>
      <c r="J136">
        <v>0</v>
      </c>
      <c r="K136">
        <v>0</v>
      </c>
      <c r="L136">
        <v>0</v>
      </c>
      <c r="M136">
        <v>0</v>
      </c>
      <c r="N136">
        <v>0</v>
      </c>
      <c r="O136">
        <v>0</v>
      </c>
      <c r="P136" s="1">
        <v>40422</v>
      </c>
      <c r="Q136">
        <v>0</v>
      </c>
      <c r="R136">
        <v>0</v>
      </c>
      <c r="S136">
        <v>0</v>
      </c>
      <c r="T136">
        <v>0</v>
      </c>
      <c r="U136">
        <v>0</v>
      </c>
      <c r="V136">
        <v>0.2</v>
      </c>
      <c r="W136">
        <v>0.6</v>
      </c>
      <c r="X136">
        <v>1.1000000000000001</v>
      </c>
      <c r="Y136">
        <v>1.8</v>
      </c>
      <c r="Z136">
        <v>3.2</v>
      </c>
      <c r="AA136">
        <v>5.8</v>
      </c>
      <c r="AB136">
        <v>10.1</v>
      </c>
      <c r="AC136">
        <v>15.8</v>
      </c>
      <c r="AD136">
        <v>0</v>
      </c>
      <c r="AE136" s="1">
        <v>40422</v>
      </c>
      <c r="AF136">
        <v>5.8</v>
      </c>
      <c r="AG136">
        <v>10.1</v>
      </c>
      <c r="AH136">
        <v>15.8</v>
      </c>
      <c r="AI136">
        <v>23.5</v>
      </c>
      <c r="AJ136">
        <v>32.799999999999997</v>
      </c>
      <c r="AK136">
        <v>43.5</v>
      </c>
      <c r="AL136">
        <v>55.1</v>
      </c>
      <c r="AM136">
        <v>68.5</v>
      </c>
      <c r="AN136">
        <v>83.4</v>
      </c>
      <c r="AO136">
        <v>99.1</v>
      </c>
      <c r="AP136">
        <v>116.8</v>
      </c>
      <c r="AQ136">
        <v>135</v>
      </c>
      <c r="AR136">
        <v>154.5</v>
      </c>
      <c r="AS136">
        <v>0</v>
      </c>
    </row>
    <row r="137" spans="1:45" x14ac:dyDescent="0.25">
      <c r="A137" s="1">
        <v>40452</v>
      </c>
      <c r="B137">
        <v>0</v>
      </c>
      <c r="C137">
        <v>0</v>
      </c>
      <c r="D137">
        <v>0.1</v>
      </c>
      <c r="E137">
        <v>0.2</v>
      </c>
      <c r="F137">
        <v>0.8</v>
      </c>
      <c r="G137">
        <v>1.6</v>
      </c>
      <c r="H137">
        <v>2.9</v>
      </c>
      <c r="I137">
        <v>4.9000000000000004</v>
      </c>
      <c r="J137">
        <v>7.7</v>
      </c>
      <c r="K137">
        <v>11.4</v>
      </c>
      <c r="L137">
        <v>16.5</v>
      </c>
      <c r="M137">
        <v>22.5</v>
      </c>
      <c r="N137">
        <v>29.5</v>
      </c>
      <c r="O137">
        <v>0.06</v>
      </c>
      <c r="P137" s="1">
        <v>40452</v>
      </c>
      <c r="Q137">
        <v>22.5</v>
      </c>
      <c r="R137">
        <v>29.5</v>
      </c>
      <c r="S137">
        <v>37.700000000000003</v>
      </c>
      <c r="T137">
        <v>47.2</v>
      </c>
      <c r="U137">
        <v>58.8</v>
      </c>
      <c r="V137">
        <v>72</v>
      </c>
      <c r="W137">
        <v>87.1</v>
      </c>
      <c r="X137">
        <v>103.4</v>
      </c>
      <c r="Y137">
        <v>122.3</v>
      </c>
      <c r="Z137">
        <v>144</v>
      </c>
      <c r="AA137">
        <v>167.3</v>
      </c>
      <c r="AB137">
        <v>191.4</v>
      </c>
      <c r="AC137">
        <v>216.3</v>
      </c>
      <c r="AD137">
        <v>0.06</v>
      </c>
      <c r="AE137" s="1">
        <v>40452</v>
      </c>
      <c r="AF137">
        <v>167.3</v>
      </c>
      <c r="AG137">
        <v>191.4</v>
      </c>
      <c r="AH137">
        <v>216.3</v>
      </c>
      <c r="AI137">
        <v>241.6</v>
      </c>
      <c r="AJ137">
        <v>266.8</v>
      </c>
      <c r="AK137">
        <v>293</v>
      </c>
      <c r="AL137">
        <v>320.2</v>
      </c>
      <c r="AM137">
        <v>348</v>
      </c>
      <c r="AN137">
        <v>376.7</v>
      </c>
      <c r="AO137">
        <v>405.5</v>
      </c>
      <c r="AP137">
        <v>434.7</v>
      </c>
      <c r="AQ137">
        <v>464.3</v>
      </c>
      <c r="AR137">
        <v>494</v>
      </c>
      <c r="AS137">
        <v>0.06</v>
      </c>
    </row>
    <row r="138" spans="1:45" x14ac:dyDescent="0.25">
      <c r="A138" s="1">
        <v>40483</v>
      </c>
      <c r="B138">
        <v>14.3</v>
      </c>
      <c r="C138">
        <v>20</v>
      </c>
      <c r="D138">
        <v>27.2</v>
      </c>
      <c r="E138">
        <v>35.4</v>
      </c>
      <c r="F138">
        <v>45.1</v>
      </c>
      <c r="G138">
        <v>56.2</v>
      </c>
      <c r="H138">
        <v>69</v>
      </c>
      <c r="I138">
        <v>83.3</v>
      </c>
      <c r="J138">
        <v>99.3</v>
      </c>
      <c r="K138">
        <v>117.1</v>
      </c>
      <c r="L138">
        <v>136.30000000000001</v>
      </c>
      <c r="M138">
        <v>157.5</v>
      </c>
      <c r="N138">
        <v>179.6</v>
      </c>
      <c r="O138">
        <v>0.03</v>
      </c>
      <c r="P138" s="1">
        <v>40483</v>
      </c>
      <c r="Q138">
        <v>157.5</v>
      </c>
      <c r="R138">
        <v>179.6</v>
      </c>
      <c r="S138">
        <v>204.5</v>
      </c>
      <c r="T138">
        <v>229.9</v>
      </c>
      <c r="U138">
        <v>257.10000000000002</v>
      </c>
      <c r="V138">
        <v>284.8</v>
      </c>
      <c r="W138">
        <v>312.89999999999998</v>
      </c>
      <c r="X138">
        <v>341.7</v>
      </c>
      <c r="Y138">
        <v>370.3</v>
      </c>
      <c r="Z138">
        <v>399.5</v>
      </c>
      <c r="AA138">
        <v>428.6</v>
      </c>
      <c r="AB138">
        <v>458</v>
      </c>
      <c r="AC138">
        <v>487.7</v>
      </c>
      <c r="AD138">
        <v>0.03</v>
      </c>
      <c r="AE138" s="1">
        <v>40483</v>
      </c>
      <c r="AF138">
        <v>428.6</v>
      </c>
      <c r="AG138">
        <v>458</v>
      </c>
      <c r="AH138">
        <v>487.7</v>
      </c>
      <c r="AI138">
        <v>517.5</v>
      </c>
      <c r="AJ138">
        <v>547.5</v>
      </c>
      <c r="AK138">
        <v>577.5</v>
      </c>
      <c r="AL138">
        <v>607.5</v>
      </c>
      <c r="AM138">
        <v>637.6</v>
      </c>
      <c r="AN138">
        <v>667.6</v>
      </c>
      <c r="AO138">
        <v>697.7</v>
      </c>
      <c r="AP138">
        <v>727.7</v>
      </c>
      <c r="AQ138">
        <v>757.8</v>
      </c>
      <c r="AR138">
        <v>787.8</v>
      </c>
      <c r="AS138">
        <v>0.03</v>
      </c>
    </row>
    <row r="139" spans="1:45" x14ac:dyDescent="0.25">
      <c r="A139" s="1">
        <v>40513</v>
      </c>
      <c r="B139">
        <v>212.3</v>
      </c>
      <c r="C139">
        <v>237.8</v>
      </c>
      <c r="D139">
        <v>263.89999999999998</v>
      </c>
      <c r="E139">
        <v>290.7</v>
      </c>
      <c r="F139">
        <v>317.8</v>
      </c>
      <c r="G139">
        <v>345.2</v>
      </c>
      <c r="H139">
        <v>372.9</v>
      </c>
      <c r="I139">
        <v>401</v>
      </c>
      <c r="J139">
        <v>429.6</v>
      </c>
      <c r="K139">
        <v>458.5</v>
      </c>
      <c r="L139">
        <v>487.6</v>
      </c>
      <c r="M139">
        <v>517.1</v>
      </c>
      <c r="N139">
        <v>546.9</v>
      </c>
      <c r="O139">
        <v>0.2</v>
      </c>
      <c r="P139" s="1">
        <v>40513</v>
      </c>
      <c r="Q139">
        <v>517.1</v>
      </c>
      <c r="R139">
        <v>546.9</v>
      </c>
      <c r="S139">
        <v>577.1</v>
      </c>
      <c r="T139">
        <v>607.4</v>
      </c>
      <c r="U139">
        <v>638.1</v>
      </c>
      <c r="V139">
        <v>668.9</v>
      </c>
      <c r="W139">
        <v>699.9</v>
      </c>
      <c r="X139">
        <v>730.9</v>
      </c>
      <c r="Y139">
        <v>761.9</v>
      </c>
      <c r="Z139">
        <v>792.9</v>
      </c>
      <c r="AA139">
        <v>823.9</v>
      </c>
      <c r="AB139">
        <v>854.9</v>
      </c>
      <c r="AC139">
        <v>885.9</v>
      </c>
      <c r="AD139">
        <v>0.2</v>
      </c>
      <c r="AE139" s="1">
        <v>40513</v>
      </c>
      <c r="AF139">
        <v>823.9</v>
      </c>
      <c r="AG139">
        <v>854.9</v>
      </c>
      <c r="AH139">
        <v>885.9</v>
      </c>
      <c r="AI139">
        <v>916.9</v>
      </c>
      <c r="AJ139">
        <v>947.9</v>
      </c>
      <c r="AK139">
        <v>978.9</v>
      </c>
      <c r="AL139">
        <v>1009.9</v>
      </c>
      <c r="AM139">
        <v>1040.9000000000001</v>
      </c>
      <c r="AN139">
        <v>1071.9000000000001</v>
      </c>
      <c r="AO139">
        <v>1102.9000000000001</v>
      </c>
      <c r="AP139">
        <v>1133.9000000000001</v>
      </c>
      <c r="AQ139">
        <v>1164.9000000000001</v>
      </c>
      <c r="AR139">
        <v>1195.9000000000001</v>
      </c>
      <c r="AS139">
        <v>0.2</v>
      </c>
    </row>
    <row r="140" spans="1:45" x14ac:dyDescent="0.25">
      <c r="A140" s="1">
        <v>40544</v>
      </c>
      <c r="B140">
        <v>331.8</v>
      </c>
      <c r="C140">
        <v>360.5</v>
      </c>
      <c r="D140">
        <v>389.8</v>
      </c>
      <c r="E140">
        <v>419.2</v>
      </c>
      <c r="F140">
        <v>448.7</v>
      </c>
      <c r="G140">
        <v>478.3</v>
      </c>
      <c r="H140">
        <v>508</v>
      </c>
      <c r="I140">
        <v>537.9</v>
      </c>
      <c r="J140">
        <v>568.1</v>
      </c>
      <c r="K140">
        <v>598.4</v>
      </c>
      <c r="L140">
        <v>628.9</v>
      </c>
      <c r="M140">
        <v>659.5</v>
      </c>
      <c r="N140">
        <v>690.1</v>
      </c>
      <c r="O140">
        <v>0</v>
      </c>
      <c r="P140" s="1">
        <v>40544</v>
      </c>
      <c r="Q140">
        <v>659.5</v>
      </c>
      <c r="R140">
        <v>690.1</v>
      </c>
      <c r="S140">
        <v>720.9</v>
      </c>
      <c r="T140">
        <v>751.7</v>
      </c>
      <c r="U140">
        <v>782.6</v>
      </c>
      <c r="V140">
        <v>813.5</v>
      </c>
      <c r="W140">
        <v>844.4</v>
      </c>
      <c r="X140">
        <v>875.4</v>
      </c>
      <c r="Y140">
        <v>906.4</v>
      </c>
      <c r="Z140">
        <v>937.4</v>
      </c>
      <c r="AA140">
        <v>968.4</v>
      </c>
      <c r="AB140">
        <v>999.4</v>
      </c>
      <c r="AC140">
        <v>1030.4000000000001</v>
      </c>
      <c r="AD140">
        <v>0</v>
      </c>
      <c r="AE140" s="1">
        <v>40544</v>
      </c>
      <c r="AF140">
        <v>968.4</v>
      </c>
      <c r="AG140">
        <v>999.4</v>
      </c>
      <c r="AH140">
        <v>1030.4000000000001</v>
      </c>
      <c r="AI140">
        <v>1061.4000000000001</v>
      </c>
      <c r="AJ140">
        <v>1092.4000000000001</v>
      </c>
      <c r="AK140">
        <v>1123.4000000000001</v>
      </c>
      <c r="AL140">
        <v>1154.4000000000001</v>
      </c>
      <c r="AM140">
        <v>1185.4000000000001</v>
      </c>
      <c r="AN140">
        <v>1216.4000000000001</v>
      </c>
      <c r="AO140">
        <v>1247.4000000000001</v>
      </c>
      <c r="AP140">
        <v>1278.4000000000001</v>
      </c>
      <c r="AQ140">
        <v>1309.4000000000001</v>
      </c>
      <c r="AR140">
        <v>1340.4</v>
      </c>
      <c r="AS140">
        <v>0</v>
      </c>
    </row>
    <row r="141" spans="1:45" x14ac:dyDescent="0.25">
      <c r="A141" s="1">
        <v>40575</v>
      </c>
      <c r="B141">
        <v>236.8</v>
      </c>
      <c r="C141">
        <v>259.8</v>
      </c>
      <c r="D141">
        <v>284.2</v>
      </c>
      <c r="E141">
        <v>308.89999999999998</v>
      </c>
      <c r="F141">
        <v>334.6</v>
      </c>
      <c r="G141">
        <v>360.5</v>
      </c>
      <c r="H141">
        <v>386.6</v>
      </c>
      <c r="I141">
        <v>413.2</v>
      </c>
      <c r="J141">
        <v>439.9</v>
      </c>
      <c r="K141">
        <v>466.5</v>
      </c>
      <c r="L141">
        <v>493.3</v>
      </c>
      <c r="M141">
        <v>520.20000000000005</v>
      </c>
      <c r="N141">
        <v>547.29999999999995</v>
      </c>
      <c r="O141">
        <v>0</v>
      </c>
      <c r="P141" s="1">
        <v>40575</v>
      </c>
      <c r="Q141">
        <v>520.20000000000005</v>
      </c>
      <c r="R141">
        <v>547.29999999999995</v>
      </c>
      <c r="S141">
        <v>574.5</v>
      </c>
      <c r="T141">
        <v>601.9</v>
      </c>
      <c r="U141">
        <v>629.4</v>
      </c>
      <c r="V141">
        <v>656.8</v>
      </c>
      <c r="W141">
        <v>684.5</v>
      </c>
      <c r="X141">
        <v>712.2</v>
      </c>
      <c r="Y141">
        <v>740</v>
      </c>
      <c r="Z141">
        <v>767.8</v>
      </c>
      <c r="AA141">
        <v>795.7</v>
      </c>
      <c r="AB141">
        <v>823.7</v>
      </c>
      <c r="AC141">
        <v>851.7</v>
      </c>
      <c r="AD141">
        <v>0</v>
      </c>
      <c r="AE141" s="1">
        <v>40575</v>
      </c>
      <c r="AF141">
        <v>795.7</v>
      </c>
      <c r="AG141">
        <v>823.7</v>
      </c>
      <c r="AH141">
        <v>851.7</v>
      </c>
      <c r="AI141">
        <v>879.7</v>
      </c>
      <c r="AJ141">
        <v>907.7</v>
      </c>
      <c r="AK141">
        <v>935.7</v>
      </c>
      <c r="AL141">
        <v>963.7</v>
      </c>
      <c r="AM141">
        <v>991.7</v>
      </c>
      <c r="AN141">
        <v>1019.7</v>
      </c>
      <c r="AO141">
        <v>1047.7</v>
      </c>
      <c r="AP141">
        <v>1075.7</v>
      </c>
      <c r="AQ141">
        <v>1103.7</v>
      </c>
      <c r="AR141">
        <v>1131.7</v>
      </c>
      <c r="AS141">
        <v>0</v>
      </c>
    </row>
    <row r="142" spans="1:45" x14ac:dyDescent="0.25">
      <c r="A142" s="1">
        <v>40603</v>
      </c>
      <c r="B142">
        <v>86.7</v>
      </c>
      <c r="C142">
        <v>103.6</v>
      </c>
      <c r="D142">
        <v>122.2</v>
      </c>
      <c r="E142">
        <v>142.19999999999999</v>
      </c>
      <c r="F142">
        <v>163.5</v>
      </c>
      <c r="G142">
        <v>186</v>
      </c>
      <c r="H142">
        <v>209</v>
      </c>
      <c r="I142">
        <v>233.5</v>
      </c>
      <c r="J142">
        <v>258.60000000000002</v>
      </c>
      <c r="K142">
        <v>284.5</v>
      </c>
      <c r="L142">
        <v>311.10000000000002</v>
      </c>
      <c r="M142">
        <v>338.4</v>
      </c>
      <c r="N142">
        <v>366.2</v>
      </c>
      <c r="O142">
        <v>0</v>
      </c>
      <c r="P142" s="1">
        <v>40603</v>
      </c>
      <c r="Q142">
        <v>338.4</v>
      </c>
      <c r="R142">
        <v>366.2</v>
      </c>
      <c r="S142">
        <v>394.1</v>
      </c>
      <c r="T142">
        <v>422.5</v>
      </c>
      <c r="U142">
        <v>451.4</v>
      </c>
      <c r="V142">
        <v>480.8</v>
      </c>
      <c r="W142">
        <v>510.1</v>
      </c>
      <c r="X142">
        <v>539.70000000000005</v>
      </c>
      <c r="Y142">
        <v>569.70000000000005</v>
      </c>
      <c r="Z142">
        <v>599.6</v>
      </c>
      <c r="AA142">
        <v>629.79999999999995</v>
      </c>
      <c r="AB142">
        <v>660</v>
      </c>
      <c r="AC142">
        <v>690.5</v>
      </c>
      <c r="AD142">
        <v>0</v>
      </c>
      <c r="AE142" s="1">
        <v>40603</v>
      </c>
      <c r="AF142">
        <v>629.79999999999995</v>
      </c>
      <c r="AG142">
        <v>660</v>
      </c>
      <c r="AH142">
        <v>690.5</v>
      </c>
      <c r="AI142">
        <v>721.1</v>
      </c>
      <c r="AJ142">
        <v>751.5</v>
      </c>
      <c r="AK142">
        <v>782.3</v>
      </c>
      <c r="AL142">
        <v>812.9</v>
      </c>
      <c r="AM142">
        <v>843.7</v>
      </c>
      <c r="AN142">
        <v>874.5</v>
      </c>
      <c r="AO142">
        <v>905.3</v>
      </c>
      <c r="AP142">
        <v>936.2</v>
      </c>
      <c r="AQ142">
        <v>967.1</v>
      </c>
      <c r="AR142">
        <v>998.1</v>
      </c>
      <c r="AS142">
        <v>0</v>
      </c>
    </row>
    <row r="143" spans="1:45" x14ac:dyDescent="0.25">
      <c r="A143" s="1">
        <v>40634</v>
      </c>
      <c r="B143">
        <v>3</v>
      </c>
      <c r="C143">
        <v>5.8</v>
      </c>
      <c r="D143">
        <v>8.9</v>
      </c>
      <c r="E143">
        <v>12.8</v>
      </c>
      <c r="F143">
        <v>17.7</v>
      </c>
      <c r="G143">
        <v>24.2</v>
      </c>
      <c r="H143">
        <v>32.5</v>
      </c>
      <c r="I143">
        <v>42.4</v>
      </c>
      <c r="J143">
        <v>54.6</v>
      </c>
      <c r="K143">
        <v>68.099999999999994</v>
      </c>
      <c r="L143">
        <v>82.5</v>
      </c>
      <c r="M143">
        <v>97.9</v>
      </c>
      <c r="N143">
        <v>114.8</v>
      </c>
      <c r="O143">
        <v>0.03</v>
      </c>
      <c r="P143" s="1">
        <v>40634</v>
      </c>
      <c r="Q143">
        <v>97.9</v>
      </c>
      <c r="R143">
        <v>114.8</v>
      </c>
      <c r="S143">
        <v>132.5</v>
      </c>
      <c r="T143">
        <v>151.19999999999999</v>
      </c>
      <c r="U143">
        <v>171</v>
      </c>
      <c r="V143">
        <v>191.9</v>
      </c>
      <c r="W143">
        <v>213.8</v>
      </c>
      <c r="X143">
        <v>236.4</v>
      </c>
      <c r="Y143">
        <v>259.60000000000002</v>
      </c>
      <c r="Z143">
        <v>283.7</v>
      </c>
      <c r="AA143">
        <v>308</v>
      </c>
      <c r="AB143">
        <v>333.3</v>
      </c>
      <c r="AC143">
        <v>359.4</v>
      </c>
      <c r="AD143">
        <v>0.03</v>
      </c>
      <c r="AE143" s="1">
        <v>40634</v>
      </c>
      <c r="AF143">
        <v>308</v>
      </c>
      <c r="AG143">
        <v>333.3</v>
      </c>
      <c r="AH143">
        <v>359.4</v>
      </c>
      <c r="AI143">
        <v>386</v>
      </c>
      <c r="AJ143">
        <v>412.9</v>
      </c>
      <c r="AK143">
        <v>440</v>
      </c>
      <c r="AL143">
        <v>467.9</v>
      </c>
      <c r="AM143">
        <v>496.2</v>
      </c>
      <c r="AN143">
        <v>524.6</v>
      </c>
      <c r="AO143">
        <v>553.4</v>
      </c>
      <c r="AP143">
        <v>582.5</v>
      </c>
      <c r="AQ143">
        <v>611.79999999999995</v>
      </c>
      <c r="AR143">
        <v>641.29999999999995</v>
      </c>
      <c r="AS143">
        <v>0.03</v>
      </c>
    </row>
    <row r="144" spans="1:45" x14ac:dyDescent="0.25">
      <c r="A144" s="1">
        <v>40664</v>
      </c>
      <c r="B144">
        <v>0</v>
      </c>
      <c r="C144">
        <v>0</v>
      </c>
      <c r="D144">
        <v>0</v>
      </c>
      <c r="E144">
        <v>0</v>
      </c>
      <c r="F144">
        <v>0</v>
      </c>
      <c r="G144">
        <v>0</v>
      </c>
      <c r="H144">
        <v>0</v>
      </c>
      <c r="I144">
        <v>0</v>
      </c>
      <c r="J144">
        <v>0</v>
      </c>
      <c r="K144">
        <v>0.4</v>
      </c>
      <c r="L144">
        <v>1.2</v>
      </c>
      <c r="M144">
        <v>3.7</v>
      </c>
      <c r="N144">
        <v>7.5</v>
      </c>
      <c r="O144">
        <v>0.03</v>
      </c>
      <c r="P144" s="1">
        <v>40664</v>
      </c>
      <c r="Q144">
        <v>3.7</v>
      </c>
      <c r="R144">
        <v>7.5</v>
      </c>
      <c r="S144">
        <v>13.2</v>
      </c>
      <c r="T144">
        <v>20.2</v>
      </c>
      <c r="U144">
        <v>30.1</v>
      </c>
      <c r="V144">
        <v>42.5</v>
      </c>
      <c r="W144">
        <v>56.7</v>
      </c>
      <c r="X144">
        <v>72</v>
      </c>
      <c r="Y144">
        <v>88.6</v>
      </c>
      <c r="Z144">
        <v>106.4</v>
      </c>
      <c r="AA144">
        <v>125.1</v>
      </c>
      <c r="AB144">
        <v>145</v>
      </c>
      <c r="AC144">
        <v>165.5</v>
      </c>
      <c r="AD144">
        <v>0.03</v>
      </c>
      <c r="AE144" s="1">
        <v>40664</v>
      </c>
      <c r="AF144">
        <v>125.1</v>
      </c>
      <c r="AG144">
        <v>145</v>
      </c>
      <c r="AH144">
        <v>165.5</v>
      </c>
      <c r="AI144">
        <v>186.6</v>
      </c>
      <c r="AJ144">
        <v>208.8</v>
      </c>
      <c r="AK144">
        <v>231.6</v>
      </c>
      <c r="AL144">
        <v>255</v>
      </c>
      <c r="AM144">
        <v>278.7</v>
      </c>
      <c r="AN144">
        <v>303.39999999999998</v>
      </c>
      <c r="AO144">
        <v>328.7</v>
      </c>
      <c r="AP144">
        <v>355</v>
      </c>
      <c r="AQ144">
        <v>381.8</v>
      </c>
      <c r="AR144">
        <v>409.4</v>
      </c>
      <c r="AS144">
        <v>0.03</v>
      </c>
    </row>
    <row r="145" spans="1:45" x14ac:dyDescent="0.25">
      <c r="A145" s="1">
        <v>40695</v>
      </c>
      <c r="B145">
        <v>0</v>
      </c>
      <c r="C145">
        <v>0</v>
      </c>
      <c r="D145">
        <v>0</v>
      </c>
      <c r="E145">
        <v>0</v>
      </c>
      <c r="F145">
        <v>0</v>
      </c>
      <c r="G145">
        <v>0</v>
      </c>
      <c r="H145">
        <v>0</v>
      </c>
      <c r="I145">
        <v>0</v>
      </c>
      <c r="J145">
        <v>0</v>
      </c>
      <c r="K145">
        <v>0</v>
      </c>
      <c r="L145">
        <v>0</v>
      </c>
      <c r="M145">
        <v>0</v>
      </c>
      <c r="N145">
        <v>0</v>
      </c>
      <c r="O145">
        <v>0</v>
      </c>
      <c r="P145" s="1">
        <v>40695</v>
      </c>
      <c r="Q145">
        <v>0</v>
      </c>
      <c r="R145">
        <v>0</v>
      </c>
      <c r="S145">
        <v>0.1</v>
      </c>
      <c r="T145">
        <v>0.3</v>
      </c>
      <c r="U145">
        <v>0.7</v>
      </c>
      <c r="V145">
        <v>1.1000000000000001</v>
      </c>
      <c r="W145">
        <v>2.1</v>
      </c>
      <c r="X145">
        <v>4</v>
      </c>
      <c r="Y145">
        <v>6.6</v>
      </c>
      <c r="Z145">
        <v>10.8</v>
      </c>
      <c r="AA145">
        <v>16.399999999999999</v>
      </c>
      <c r="AB145">
        <v>23.6</v>
      </c>
      <c r="AC145">
        <v>31.5</v>
      </c>
      <c r="AD145">
        <v>0</v>
      </c>
      <c r="AE145" s="1">
        <v>40695</v>
      </c>
      <c r="AF145">
        <v>16.399999999999999</v>
      </c>
      <c r="AG145">
        <v>23.6</v>
      </c>
      <c r="AH145">
        <v>31.5</v>
      </c>
      <c r="AI145">
        <v>40.700000000000003</v>
      </c>
      <c r="AJ145">
        <v>51.1</v>
      </c>
      <c r="AK145">
        <v>62.8</v>
      </c>
      <c r="AL145">
        <v>75.2</v>
      </c>
      <c r="AM145">
        <v>88.6</v>
      </c>
      <c r="AN145">
        <v>103.6</v>
      </c>
      <c r="AO145">
        <v>119.8</v>
      </c>
      <c r="AP145">
        <v>136.80000000000001</v>
      </c>
      <c r="AQ145">
        <v>155.19999999999999</v>
      </c>
      <c r="AR145">
        <v>175.1</v>
      </c>
      <c r="AS145">
        <v>0</v>
      </c>
    </row>
    <row r="146" spans="1:45" x14ac:dyDescent="0.25">
      <c r="A146" s="1">
        <v>40725</v>
      </c>
      <c r="B146">
        <v>0</v>
      </c>
      <c r="C146">
        <v>0</v>
      </c>
      <c r="D146">
        <v>0</v>
      </c>
      <c r="E146">
        <v>0</v>
      </c>
      <c r="F146">
        <v>0</v>
      </c>
      <c r="G146">
        <v>0</v>
      </c>
      <c r="H146">
        <v>0</v>
      </c>
      <c r="I146">
        <v>0</v>
      </c>
      <c r="J146">
        <v>0</v>
      </c>
      <c r="K146">
        <v>0</v>
      </c>
      <c r="L146">
        <v>0</v>
      </c>
      <c r="M146">
        <v>0</v>
      </c>
      <c r="N146">
        <v>0</v>
      </c>
      <c r="O146">
        <v>0.03</v>
      </c>
      <c r="P146" s="1">
        <v>40725</v>
      </c>
      <c r="Q146">
        <v>0</v>
      </c>
      <c r="R146">
        <v>0</v>
      </c>
      <c r="S146">
        <v>0</v>
      </c>
      <c r="T146">
        <v>0</v>
      </c>
      <c r="U146">
        <v>0</v>
      </c>
      <c r="V146">
        <v>0</v>
      </c>
      <c r="W146">
        <v>0</v>
      </c>
      <c r="X146">
        <v>0</v>
      </c>
      <c r="Y146">
        <v>0</v>
      </c>
      <c r="Z146">
        <v>0</v>
      </c>
      <c r="AA146">
        <v>0</v>
      </c>
      <c r="AB146">
        <v>0</v>
      </c>
      <c r="AC146">
        <v>0</v>
      </c>
      <c r="AD146">
        <v>0.03</v>
      </c>
      <c r="AE146" s="1">
        <v>40725</v>
      </c>
      <c r="AF146">
        <v>0</v>
      </c>
      <c r="AG146">
        <v>0</v>
      </c>
      <c r="AH146">
        <v>0</v>
      </c>
      <c r="AI146">
        <v>0</v>
      </c>
      <c r="AJ146">
        <v>0</v>
      </c>
      <c r="AK146">
        <v>0</v>
      </c>
      <c r="AL146">
        <v>0.3</v>
      </c>
      <c r="AM146">
        <v>0.8</v>
      </c>
      <c r="AN146">
        <v>2.2000000000000002</v>
      </c>
      <c r="AO146">
        <v>4.5999999999999996</v>
      </c>
      <c r="AP146">
        <v>8.1999999999999993</v>
      </c>
      <c r="AQ146">
        <v>13.4</v>
      </c>
      <c r="AR146">
        <v>20.100000000000001</v>
      </c>
      <c r="AS146">
        <v>0.03</v>
      </c>
    </row>
    <row r="147" spans="1:45" x14ac:dyDescent="0.25">
      <c r="A147" s="1">
        <v>40756</v>
      </c>
      <c r="B147">
        <v>0</v>
      </c>
      <c r="C147">
        <v>0</v>
      </c>
      <c r="D147">
        <v>0</v>
      </c>
      <c r="E147">
        <v>0</v>
      </c>
      <c r="F147">
        <v>0</v>
      </c>
      <c r="G147">
        <v>0</v>
      </c>
      <c r="H147">
        <v>0</v>
      </c>
      <c r="I147">
        <v>0</v>
      </c>
      <c r="J147">
        <v>0</v>
      </c>
      <c r="K147">
        <v>0</v>
      </c>
      <c r="L147">
        <v>0</v>
      </c>
      <c r="M147">
        <v>0</v>
      </c>
      <c r="N147">
        <v>0</v>
      </c>
      <c r="O147">
        <v>0</v>
      </c>
      <c r="P147" s="1">
        <v>40756</v>
      </c>
      <c r="Q147">
        <v>0</v>
      </c>
      <c r="R147">
        <v>0</v>
      </c>
      <c r="S147">
        <v>0</v>
      </c>
      <c r="T147">
        <v>0</v>
      </c>
      <c r="U147">
        <v>0</v>
      </c>
      <c r="V147">
        <v>0</v>
      </c>
      <c r="W147">
        <v>0</v>
      </c>
      <c r="X147">
        <v>0</v>
      </c>
      <c r="Y147">
        <v>0</v>
      </c>
      <c r="Z147">
        <v>0</v>
      </c>
      <c r="AA147">
        <v>0</v>
      </c>
      <c r="AB147">
        <v>0</v>
      </c>
      <c r="AC147">
        <v>0</v>
      </c>
      <c r="AD147">
        <v>0</v>
      </c>
      <c r="AE147" s="1">
        <v>40756</v>
      </c>
      <c r="AF147">
        <v>0</v>
      </c>
      <c r="AG147">
        <v>0</v>
      </c>
      <c r="AH147">
        <v>0</v>
      </c>
      <c r="AI147">
        <v>0</v>
      </c>
      <c r="AJ147">
        <v>0.1</v>
      </c>
      <c r="AK147">
        <v>0.8</v>
      </c>
      <c r="AL147">
        <v>2.1</v>
      </c>
      <c r="AM147">
        <v>4</v>
      </c>
      <c r="AN147">
        <v>6.7</v>
      </c>
      <c r="AO147">
        <v>10.7</v>
      </c>
      <c r="AP147">
        <v>16.5</v>
      </c>
      <c r="AQ147">
        <v>24.1</v>
      </c>
      <c r="AR147">
        <v>34</v>
      </c>
      <c r="AS147">
        <v>0</v>
      </c>
    </row>
    <row r="148" spans="1:45" x14ac:dyDescent="0.25">
      <c r="A148" s="1">
        <v>40787</v>
      </c>
      <c r="B148">
        <v>0</v>
      </c>
      <c r="C148">
        <v>0</v>
      </c>
      <c r="D148">
        <v>0</v>
      </c>
      <c r="E148">
        <v>0</v>
      </c>
      <c r="F148">
        <v>0</v>
      </c>
      <c r="G148">
        <v>0</v>
      </c>
      <c r="H148">
        <v>0</v>
      </c>
      <c r="I148">
        <v>0</v>
      </c>
      <c r="J148">
        <v>0</v>
      </c>
      <c r="K148">
        <v>0</v>
      </c>
      <c r="L148">
        <v>0</v>
      </c>
      <c r="M148">
        <v>0</v>
      </c>
      <c r="N148">
        <v>0.1</v>
      </c>
      <c r="O148">
        <v>7.0000000000000007E-2</v>
      </c>
      <c r="P148" s="1">
        <v>40787</v>
      </c>
      <c r="Q148">
        <v>0</v>
      </c>
      <c r="R148">
        <v>0.1</v>
      </c>
      <c r="S148">
        <v>0.2</v>
      </c>
      <c r="T148">
        <v>0.6</v>
      </c>
      <c r="U148">
        <v>1.1000000000000001</v>
      </c>
      <c r="V148">
        <v>2.1</v>
      </c>
      <c r="W148">
        <v>3.2</v>
      </c>
      <c r="X148">
        <v>4.5</v>
      </c>
      <c r="Y148">
        <v>6.3</v>
      </c>
      <c r="Z148">
        <v>8.6</v>
      </c>
      <c r="AA148">
        <v>11.4</v>
      </c>
      <c r="AB148">
        <v>15.2</v>
      </c>
      <c r="AC148">
        <v>20</v>
      </c>
      <c r="AD148">
        <v>7.0000000000000007E-2</v>
      </c>
      <c r="AE148" s="1">
        <v>40787</v>
      </c>
      <c r="AF148">
        <v>11.4</v>
      </c>
      <c r="AG148">
        <v>15.2</v>
      </c>
      <c r="AH148">
        <v>20</v>
      </c>
      <c r="AI148">
        <v>26.6</v>
      </c>
      <c r="AJ148">
        <v>35.6</v>
      </c>
      <c r="AK148">
        <v>45.5</v>
      </c>
      <c r="AL148">
        <v>57.1</v>
      </c>
      <c r="AM148">
        <v>70.400000000000006</v>
      </c>
      <c r="AN148">
        <v>85.2</v>
      </c>
      <c r="AO148">
        <v>102</v>
      </c>
      <c r="AP148">
        <v>120.1</v>
      </c>
      <c r="AQ148">
        <v>139.5</v>
      </c>
      <c r="AR148">
        <v>161.1</v>
      </c>
      <c r="AS148">
        <v>7.0000000000000007E-2</v>
      </c>
    </row>
    <row r="149" spans="1:45" x14ac:dyDescent="0.25">
      <c r="A149" s="1">
        <v>40817</v>
      </c>
      <c r="B149">
        <v>2.7</v>
      </c>
      <c r="C149">
        <v>3.9</v>
      </c>
      <c r="D149">
        <v>5.6</v>
      </c>
      <c r="E149">
        <v>7.8</v>
      </c>
      <c r="F149">
        <v>10</v>
      </c>
      <c r="G149">
        <v>12.4</v>
      </c>
      <c r="H149">
        <v>15</v>
      </c>
      <c r="I149">
        <v>18.100000000000001</v>
      </c>
      <c r="J149">
        <v>21.9</v>
      </c>
      <c r="K149">
        <v>25.9</v>
      </c>
      <c r="L149">
        <v>30.4</v>
      </c>
      <c r="M149">
        <v>35.700000000000003</v>
      </c>
      <c r="N149">
        <v>42.1</v>
      </c>
      <c r="O149">
        <v>0</v>
      </c>
      <c r="P149" s="1">
        <v>40817</v>
      </c>
      <c r="Q149">
        <v>35.700000000000003</v>
      </c>
      <c r="R149">
        <v>42.1</v>
      </c>
      <c r="S149">
        <v>49.4</v>
      </c>
      <c r="T149">
        <v>56.9</v>
      </c>
      <c r="U149">
        <v>64.8</v>
      </c>
      <c r="V149">
        <v>73.099999999999994</v>
      </c>
      <c r="W149">
        <v>82.4</v>
      </c>
      <c r="X149">
        <v>92.8</v>
      </c>
      <c r="Y149">
        <v>105.1</v>
      </c>
      <c r="Z149">
        <v>118.7</v>
      </c>
      <c r="AA149">
        <v>134</v>
      </c>
      <c r="AB149">
        <v>151.5</v>
      </c>
      <c r="AC149">
        <v>171.3</v>
      </c>
      <c r="AD149">
        <v>0</v>
      </c>
      <c r="AE149" s="1">
        <v>40817</v>
      </c>
      <c r="AF149">
        <v>134</v>
      </c>
      <c r="AG149">
        <v>151.5</v>
      </c>
      <c r="AH149">
        <v>171.3</v>
      </c>
      <c r="AI149">
        <v>192.9</v>
      </c>
      <c r="AJ149">
        <v>216</v>
      </c>
      <c r="AK149">
        <v>240.8</v>
      </c>
      <c r="AL149">
        <v>266.3</v>
      </c>
      <c r="AM149">
        <v>293.3</v>
      </c>
      <c r="AN149">
        <v>321.3</v>
      </c>
      <c r="AO149">
        <v>349.9</v>
      </c>
      <c r="AP149">
        <v>378.7</v>
      </c>
      <c r="AQ149">
        <v>407.8</v>
      </c>
      <c r="AR149">
        <v>437.1</v>
      </c>
      <c r="AS149">
        <v>0</v>
      </c>
    </row>
    <row r="150" spans="1:45" x14ac:dyDescent="0.25">
      <c r="A150" s="1">
        <v>40848</v>
      </c>
      <c r="B150">
        <v>4.2</v>
      </c>
      <c r="C150">
        <v>7.2</v>
      </c>
      <c r="D150">
        <v>10.8</v>
      </c>
      <c r="E150">
        <v>15.4</v>
      </c>
      <c r="F150">
        <v>20.8</v>
      </c>
      <c r="G150">
        <v>27</v>
      </c>
      <c r="H150">
        <v>33.9</v>
      </c>
      <c r="I150">
        <v>42.3</v>
      </c>
      <c r="J150">
        <v>52.5</v>
      </c>
      <c r="K150">
        <v>63.1</v>
      </c>
      <c r="L150">
        <v>75.2</v>
      </c>
      <c r="M150">
        <v>88.2</v>
      </c>
      <c r="N150">
        <v>102.1</v>
      </c>
      <c r="O150">
        <v>0</v>
      </c>
      <c r="P150" s="1">
        <v>40848</v>
      </c>
      <c r="Q150">
        <v>88.2</v>
      </c>
      <c r="R150">
        <v>102.1</v>
      </c>
      <c r="S150">
        <v>116.6</v>
      </c>
      <c r="T150">
        <v>132.6</v>
      </c>
      <c r="U150">
        <v>149.69999999999999</v>
      </c>
      <c r="V150">
        <v>168.6</v>
      </c>
      <c r="W150">
        <v>188.4</v>
      </c>
      <c r="X150">
        <v>210.5</v>
      </c>
      <c r="Y150">
        <v>233.1</v>
      </c>
      <c r="Z150">
        <v>257.2</v>
      </c>
      <c r="AA150">
        <v>282.3</v>
      </c>
      <c r="AB150">
        <v>308.3</v>
      </c>
      <c r="AC150">
        <v>335.1</v>
      </c>
      <c r="AD150">
        <v>0</v>
      </c>
      <c r="AE150" s="1">
        <v>40848</v>
      </c>
      <c r="AF150">
        <v>282.3</v>
      </c>
      <c r="AG150">
        <v>308.3</v>
      </c>
      <c r="AH150">
        <v>335.1</v>
      </c>
      <c r="AI150">
        <v>362.4</v>
      </c>
      <c r="AJ150">
        <v>390.5</v>
      </c>
      <c r="AK150">
        <v>419.4</v>
      </c>
      <c r="AL150">
        <v>448.3</v>
      </c>
      <c r="AM150">
        <v>478</v>
      </c>
      <c r="AN150">
        <v>507.6</v>
      </c>
      <c r="AO150">
        <v>537.6</v>
      </c>
      <c r="AP150">
        <v>567.6</v>
      </c>
      <c r="AQ150">
        <v>597.6</v>
      </c>
      <c r="AR150">
        <v>627.70000000000005</v>
      </c>
      <c r="AS150">
        <v>0</v>
      </c>
    </row>
    <row r="151" spans="1:45" x14ac:dyDescent="0.25">
      <c r="A151" s="1">
        <v>40878</v>
      </c>
      <c r="B151">
        <v>76.8</v>
      </c>
      <c r="C151">
        <v>89.4</v>
      </c>
      <c r="D151">
        <v>104.1</v>
      </c>
      <c r="E151">
        <v>121</v>
      </c>
      <c r="F151">
        <v>138.69999999999999</v>
      </c>
      <c r="G151">
        <v>157.30000000000001</v>
      </c>
      <c r="H151">
        <v>177.6</v>
      </c>
      <c r="I151">
        <v>198.6</v>
      </c>
      <c r="J151">
        <v>221</v>
      </c>
      <c r="K151">
        <v>244.1</v>
      </c>
      <c r="L151">
        <v>268.60000000000002</v>
      </c>
      <c r="M151">
        <v>294.10000000000002</v>
      </c>
      <c r="N151">
        <v>320.39999999999998</v>
      </c>
      <c r="O151">
        <v>0</v>
      </c>
      <c r="P151" s="1">
        <v>40878</v>
      </c>
      <c r="Q151">
        <v>294.10000000000002</v>
      </c>
      <c r="R151">
        <v>320.39999999999998</v>
      </c>
      <c r="S151">
        <v>347.1</v>
      </c>
      <c r="T151">
        <v>374.3</v>
      </c>
      <c r="U151">
        <v>401.9</v>
      </c>
      <c r="V151">
        <v>430.1</v>
      </c>
      <c r="W151">
        <v>459.1</v>
      </c>
      <c r="X151">
        <v>488.5</v>
      </c>
      <c r="Y151">
        <v>518.20000000000005</v>
      </c>
      <c r="Z151">
        <v>548.6</v>
      </c>
      <c r="AA151">
        <v>579.20000000000005</v>
      </c>
      <c r="AB151">
        <v>609.70000000000005</v>
      </c>
      <c r="AC151">
        <v>640.5</v>
      </c>
      <c r="AD151">
        <v>0</v>
      </c>
      <c r="AE151" s="1">
        <v>40878</v>
      </c>
      <c r="AF151">
        <v>579.20000000000005</v>
      </c>
      <c r="AG151">
        <v>609.70000000000005</v>
      </c>
      <c r="AH151">
        <v>640.5</v>
      </c>
      <c r="AI151">
        <v>671.5</v>
      </c>
      <c r="AJ151">
        <v>702.5</v>
      </c>
      <c r="AK151">
        <v>733.5</v>
      </c>
      <c r="AL151">
        <v>764.5</v>
      </c>
      <c r="AM151">
        <v>795.5</v>
      </c>
      <c r="AN151">
        <v>826.5</v>
      </c>
      <c r="AO151">
        <v>857.5</v>
      </c>
      <c r="AP151">
        <v>888.5</v>
      </c>
      <c r="AQ151">
        <v>919.5</v>
      </c>
      <c r="AR151">
        <v>950.5</v>
      </c>
      <c r="AS151">
        <v>0</v>
      </c>
    </row>
    <row r="152" spans="1:45" x14ac:dyDescent="0.25">
      <c r="A152" s="1">
        <v>40909</v>
      </c>
      <c r="B152">
        <v>183.4</v>
      </c>
      <c r="C152">
        <v>203.2</v>
      </c>
      <c r="D152">
        <v>224.7</v>
      </c>
      <c r="E152">
        <v>247.5</v>
      </c>
      <c r="F152">
        <v>272.39999999999998</v>
      </c>
      <c r="G152">
        <v>297.89999999999998</v>
      </c>
      <c r="H152">
        <v>324.8</v>
      </c>
      <c r="I152">
        <v>352.4</v>
      </c>
      <c r="J152">
        <v>380.5</v>
      </c>
      <c r="K152">
        <v>408.9</v>
      </c>
      <c r="L152">
        <v>438</v>
      </c>
      <c r="M152">
        <v>467.5</v>
      </c>
      <c r="N152">
        <v>497.3</v>
      </c>
      <c r="O152">
        <v>0</v>
      </c>
      <c r="P152" s="1">
        <v>40909</v>
      </c>
      <c r="Q152">
        <v>467.5</v>
      </c>
      <c r="R152">
        <v>497.3</v>
      </c>
      <c r="S152">
        <v>527.20000000000005</v>
      </c>
      <c r="T152">
        <v>557.6</v>
      </c>
      <c r="U152">
        <v>588.1</v>
      </c>
      <c r="V152">
        <v>618.79999999999995</v>
      </c>
      <c r="W152">
        <v>649.4</v>
      </c>
      <c r="X152">
        <v>680.2</v>
      </c>
      <c r="Y152">
        <v>711.1</v>
      </c>
      <c r="Z152">
        <v>742</v>
      </c>
      <c r="AA152">
        <v>773</v>
      </c>
      <c r="AB152">
        <v>804</v>
      </c>
      <c r="AC152">
        <v>835</v>
      </c>
      <c r="AD152">
        <v>0</v>
      </c>
      <c r="AE152" s="1">
        <v>40909</v>
      </c>
      <c r="AF152">
        <v>773</v>
      </c>
      <c r="AG152">
        <v>804</v>
      </c>
      <c r="AH152">
        <v>835</v>
      </c>
      <c r="AI152">
        <v>866</v>
      </c>
      <c r="AJ152">
        <v>897</v>
      </c>
      <c r="AK152">
        <v>928</v>
      </c>
      <c r="AL152">
        <v>959</v>
      </c>
      <c r="AM152">
        <v>990</v>
      </c>
      <c r="AN152">
        <v>1021</v>
      </c>
      <c r="AO152">
        <v>1052</v>
      </c>
      <c r="AP152">
        <v>1083</v>
      </c>
      <c r="AQ152">
        <v>1114</v>
      </c>
      <c r="AR152">
        <v>1145</v>
      </c>
      <c r="AS152">
        <v>0</v>
      </c>
    </row>
    <row r="153" spans="1:45" x14ac:dyDescent="0.25">
      <c r="A153" s="1">
        <v>40940</v>
      </c>
      <c r="B153">
        <v>90.1</v>
      </c>
      <c r="C153">
        <v>106.1</v>
      </c>
      <c r="D153">
        <v>124.5</v>
      </c>
      <c r="E153">
        <v>143.9</v>
      </c>
      <c r="F153">
        <v>165</v>
      </c>
      <c r="G153">
        <v>187.9</v>
      </c>
      <c r="H153">
        <v>211.8</v>
      </c>
      <c r="I153">
        <v>236.8</v>
      </c>
      <c r="J153">
        <v>262.60000000000002</v>
      </c>
      <c r="K153">
        <v>288.7</v>
      </c>
      <c r="L153">
        <v>315.7</v>
      </c>
      <c r="M153">
        <v>342.8</v>
      </c>
      <c r="N153">
        <v>370.3</v>
      </c>
      <c r="O153">
        <v>0</v>
      </c>
      <c r="P153" s="1">
        <v>40940</v>
      </c>
      <c r="Q153">
        <v>342.8</v>
      </c>
      <c r="R153">
        <v>370.3</v>
      </c>
      <c r="S153">
        <v>398.2</v>
      </c>
      <c r="T153">
        <v>426.2</v>
      </c>
      <c r="U153">
        <v>454.6</v>
      </c>
      <c r="V153">
        <v>483</v>
      </c>
      <c r="W153">
        <v>511.6</v>
      </c>
      <c r="X153">
        <v>540.29999999999995</v>
      </c>
      <c r="Y153">
        <v>569.20000000000005</v>
      </c>
      <c r="Z153">
        <v>598</v>
      </c>
      <c r="AA153">
        <v>627</v>
      </c>
      <c r="AB153">
        <v>656</v>
      </c>
      <c r="AC153">
        <v>685</v>
      </c>
      <c r="AD153">
        <v>0</v>
      </c>
      <c r="AE153" s="1">
        <v>40940</v>
      </c>
      <c r="AF153">
        <v>627</v>
      </c>
      <c r="AG153">
        <v>656</v>
      </c>
      <c r="AH153">
        <v>685</v>
      </c>
      <c r="AI153">
        <v>714</v>
      </c>
      <c r="AJ153">
        <v>743</v>
      </c>
      <c r="AK153">
        <v>772</v>
      </c>
      <c r="AL153">
        <v>801</v>
      </c>
      <c r="AM153">
        <v>830</v>
      </c>
      <c r="AN153">
        <v>859</v>
      </c>
      <c r="AO153">
        <v>888</v>
      </c>
      <c r="AP153">
        <v>917</v>
      </c>
      <c r="AQ153">
        <v>946</v>
      </c>
      <c r="AR153">
        <v>975</v>
      </c>
      <c r="AS153">
        <v>0</v>
      </c>
    </row>
    <row r="154" spans="1:45" x14ac:dyDescent="0.25">
      <c r="A154" s="1">
        <v>40969</v>
      </c>
      <c r="B154">
        <v>41.1</v>
      </c>
      <c r="C154">
        <v>49.3</v>
      </c>
      <c r="D154">
        <v>58.9</v>
      </c>
      <c r="E154">
        <v>69.8</v>
      </c>
      <c r="F154">
        <v>81.599999999999994</v>
      </c>
      <c r="G154">
        <v>95.3</v>
      </c>
      <c r="H154">
        <v>110.6</v>
      </c>
      <c r="I154">
        <v>127.1</v>
      </c>
      <c r="J154">
        <v>145.5</v>
      </c>
      <c r="K154">
        <v>164.4</v>
      </c>
      <c r="L154">
        <v>184.8</v>
      </c>
      <c r="M154">
        <v>206</v>
      </c>
      <c r="N154">
        <v>227.6</v>
      </c>
      <c r="O154">
        <v>0</v>
      </c>
      <c r="P154" s="1">
        <v>40969</v>
      </c>
      <c r="Q154">
        <v>206</v>
      </c>
      <c r="R154">
        <v>227.6</v>
      </c>
      <c r="S154">
        <v>250.3</v>
      </c>
      <c r="T154">
        <v>273.39999999999998</v>
      </c>
      <c r="U154">
        <v>296.7</v>
      </c>
      <c r="V154">
        <v>320.5</v>
      </c>
      <c r="W154">
        <v>344.9</v>
      </c>
      <c r="X154">
        <v>369.2</v>
      </c>
      <c r="Y154">
        <v>393.7</v>
      </c>
      <c r="Z154">
        <v>419.1</v>
      </c>
      <c r="AA154">
        <v>444.5</v>
      </c>
      <c r="AB154">
        <v>470.6</v>
      </c>
      <c r="AC154">
        <v>497.3</v>
      </c>
      <c r="AD154">
        <v>0</v>
      </c>
      <c r="AE154" s="1">
        <v>40969</v>
      </c>
      <c r="AF154">
        <v>444.5</v>
      </c>
      <c r="AG154">
        <v>470.6</v>
      </c>
      <c r="AH154">
        <v>497.3</v>
      </c>
      <c r="AI154">
        <v>524.4</v>
      </c>
      <c r="AJ154">
        <v>552.1</v>
      </c>
      <c r="AK154">
        <v>579.70000000000005</v>
      </c>
      <c r="AL154">
        <v>607.70000000000005</v>
      </c>
      <c r="AM154">
        <v>636.1</v>
      </c>
      <c r="AN154">
        <v>664.7</v>
      </c>
      <c r="AO154">
        <v>693.5</v>
      </c>
      <c r="AP154">
        <v>722.5</v>
      </c>
      <c r="AQ154">
        <v>751.8</v>
      </c>
      <c r="AR154">
        <v>781.2</v>
      </c>
      <c r="AS154">
        <v>0</v>
      </c>
    </row>
    <row r="155" spans="1:45" x14ac:dyDescent="0.25">
      <c r="A155" s="1">
        <v>41000</v>
      </c>
      <c r="B155">
        <v>0.7</v>
      </c>
      <c r="C155">
        <v>1.5</v>
      </c>
      <c r="D155">
        <v>3</v>
      </c>
      <c r="E155">
        <v>4.8</v>
      </c>
      <c r="F155">
        <v>7.3</v>
      </c>
      <c r="G155">
        <v>11.1</v>
      </c>
      <c r="H155">
        <v>15.4</v>
      </c>
      <c r="I155">
        <v>20.8</v>
      </c>
      <c r="J155">
        <v>27.5</v>
      </c>
      <c r="K155">
        <v>35.9</v>
      </c>
      <c r="L155">
        <v>45.7</v>
      </c>
      <c r="M155">
        <v>57.1</v>
      </c>
      <c r="N155">
        <v>70.400000000000006</v>
      </c>
      <c r="O155">
        <v>0.03</v>
      </c>
      <c r="P155" s="1">
        <v>41000</v>
      </c>
      <c r="Q155">
        <v>57.1</v>
      </c>
      <c r="R155">
        <v>70.400000000000006</v>
      </c>
      <c r="S155">
        <v>84.9</v>
      </c>
      <c r="T155">
        <v>101.1</v>
      </c>
      <c r="U155">
        <v>118.4</v>
      </c>
      <c r="V155">
        <v>137.19999999999999</v>
      </c>
      <c r="W155">
        <v>156.69999999999999</v>
      </c>
      <c r="X155">
        <v>177.3</v>
      </c>
      <c r="Y155">
        <v>198.7</v>
      </c>
      <c r="Z155">
        <v>221.3</v>
      </c>
      <c r="AA155">
        <v>244.3</v>
      </c>
      <c r="AB155">
        <v>268.10000000000002</v>
      </c>
      <c r="AC155">
        <v>292.7</v>
      </c>
      <c r="AD155">
        <v>0.03</v>
      </c>
      <c r="AE155" s="1">
        <v>41000</v>
      </c>
      <c r="AF155">
        <v>244.3</v>
      </c>
      <c r="AG155">
        <v>268.10000000000002</v>
      </c>
      <c r="AH155">
        <v>292.7</v>
      </c>
      <c r="AI155">
        <v>318.2</v>
      </c>
      <c r="AJ155">
        <v>344.1</v>
      </c>
      <c r="AK155">
        <v>370.7</v>
      </c>
      <c r="AL155">
        <v>397.5</v>
      </c>
      <c r="AM155">
        <v>424.4</v>
      </c>
      <c r="AN155">
        <v>451.7</v>
      </c>
      <c r="AO155">
        <v>479.3</v>
      </c>
      <c r="AP155">
        <v>507.1</v>
      </c>
      <c r="AQ155">
        <v>534.9</v>
      </c>
      <c r="AR155">
        <v>563.20000000000005</v>
      </c>
      <c r="AS155">
        <v>0.03</v>
      </c>
    </row>
    <row r="156" spans="1:45" x14ac:dyDescent="0.25">
      <c r="A156" s="1">
        <v>41030</v>
      </c>
      <c r="B156">
        <v>0</v>
      </c>
      <c r="C156">
        <v>0</v>
      </c>
      <c r="D156">
        <v>0</v>
      </c>
      <c r="E156">
        <v>0</v>
      </c>
      <c r="F156">
        <v>0</v>
      </c>
      <c r="G156">
        <v>0</v>
      </c>
      <c r="H156">
        <v>0</v>
      </c>
      <c r="I156">
        <v>0</v>
      </c>
      <c r="J156">
        <v>0.3</v>
      </c>
      <c r="K156">
        <v>1.3</v>
      </c>
      <c r="L156">
        <v>3.5</v>
      </c>
      <c r="M156">
        <v>6.3</v>
      </c>
      <c r="N156">
        <v>9.6</v>
      </c>
      <c r="O156">
        <v>0</v>
      </c>
      <c r="P156" s="1">
        <v>41030</v>
      </c>
      <c r="Q156">
        <v>6.3</v>
      </c>
      <c r="R156">
        <v>9.6</v>
      </c>
      <c r="S156">
        <v>14.5</v>
      </c>
      <c r="T156">
        <v>20</v>
      </c>
      <c r="U156">
        <v>26.5</v>
      </c>
      <c r="V156">
        <v>33.799999999999997</v>
      </c>
      <c r="W156">
        <v>42.2</v>
      </c>
      <c r="X156">
        <v>52.2</v>
      </c>
      <c r="Y156">
        <v>62.9</v>
      </c>
      <c r="Z156">
        <v>75.8</v>
      </c>
      <c r="AA156">
        <v>89.6</v>
      </c>
      <c r="AB156">
        <v>104.9</v>
      </c>
      <c r="AC156">
        <v>121.2</v>
      </c>
      <c r="AD156">
        <v>0</v>
      </c>
      <c r="AE156" s="1">
        <v>41030</v>
      </c>
      <c r="AF156">
        <v>89.6</v>
      </c>
      <c r="AG156">
        <v>104.9</v>
      </c>
      <c r="AH156">
        <v>121.2</v>
      </c>
      <c r="AI156">
        <v>140</v>
      </c>
      <c r="AJ156">
        <v>160</v>
      </c>
      <c r="AK156">
        <v>181.3</v>
      </c>
      <c r="AL156">
        <v>204</v>
      </c>
      <c r="AM156">
        <v>227.6</v>
      </c>
      <c r="AN156">
        <v>252.3</v>
      </c>
      <c r="AO156">
        <v>278.10000000000002</v>
      </c>
      <c r="AP156">
        <v>304.8</v>
      </c>
      <c r="AQ156">
        <v>332.3</v>
      </c>
      <c r="AR156">
        <v>360.7</v>
      </c>
      <c r="AS156">
        <v>0</v>
      </c>
    </row>
    <row r="157" spans="1:45" x14ac:dyDescent="0.25">
      <c r="A157" s="1">
        <v>41061</v>
      </c>
      <c r="B157">
        <v>0</v>
      </c>
      <c r="C157">
        <v>0</v>
      </c>
      <c r="D157">
        <v>0</v>
      </c>
      <c r="E157">
        <v>0</v>
      </c>
      <c r="F157">
        <v>0</v>
      </c>
      <c r="G157">
        <v>0</v>
      </c>
      <c r="H157">
        <v>0</v>
      </c>
      <c r="I157">
        <v>0</v>
      </c>
      <c r="J157">
        <v>0</v>
      </c>
      <c r="K157">
        <v>0</v>
      </c>
      <c r="L157">
        <v>0</v>
      </c>
      <c r="M157">
        <v>0</v>
      </c>
      <c r="N157">
        <v>0</v>
      </c>
      <c r="O157">
        <v>0.03</v>
      </c>
      <c r="P157" s="1">
        <v>41061</v>
      </c>
      <c r="Q157">
        <v>0</v>
      </c>
      <c r="R157">
        <v>0</v>
      </c>
      <c r="S157">
        <v>0.4</v>
      </c>
      <c r="T157">
        <v>1.4</v>
      </c>
      <c r="U157">
        <v>3.1</v>
      </c>
      <c r="V157">
        <v>4.8</v>
      </c>
      <c r="W157">
        <v>7.5</v>
      </c>
      <c r="X157">
        <v>10.9</v>
      </c>
      <c r="Y157">
        <v>15.1</v>
      </c>
      <c r="Z157">
        <v>20.3</v>
      </c>
      <c r="AA157">
        <v>26.6</v>
      </c>
      <c r="AB157">
        <v>33.9</v>
      </c>
      <c r="AC157">
        <v>42.8</v>
      </c>
      <c r="AD157">
        <v>0.03</v>
      </c>
      <c r="AE157" s="1">
        <v>41061</v>
      </c>
      <c r="AF157">
        <v>26.6</v>
      </c>
      <c r="AG157">
        <v>33.9</v>
      </c>
      <c r="AH157">
        <v>42.8</v>
      </c>
      <c r="AI157">
        <v>52.9</v>
      </c>
      <c r="AJ157">
        <v>65</v>
      </c>
      <c r="AK157">
        <v>78.8</v>
      </c>
      <c r="AL157">
        <v>93.7</v>
      </c>
      <c r="AM157">
        <v>109.8</v>
      </c>
      <c r="AN157">
        <v>127.4</v>
      </c>
      <c r="AO157">
        <v>146.19999999999999</v>
      </c>
      <c r="AP157">
        <v>165.5</v>
      </c>
      <c r="AQ157">
        <v>185.9</v>
      </c>
      <c r="AR157">
        <v>207</v>
      </c>
      <c r="AS157">
        <v>0.03</v>
      </c>
    </row>
    <row r="158" spans="1:45" x14ac:dyDescent="0.25">
      <c r="A158" s="1">
        <v>41091</v>
      </c>
      <c r="B158">
        <v>0</v>
      </c>
      <c r="C158">
        <v>0</v>
      </c>
      <c r="D158">
        <v>0</v>
      </c>
      <c r="E158">
        <v>0</v>
      </c>
      <c r="F158">
        <v>0</v>
      </c>
      <c r="G158">
        <v>0</v>
      </c>
      <c r="H158">
        <v>0</v>
      </c>
      <c r="I158">
        <v>0</v>
      </c>
      <c r="J158">
        <v>0</v>
      </c>
      <c r="K158">
        <v>0</v>
      </c>
      <c r="L158">
        <v>0</v>
      </c>
      <c r="M158">
        <v>0</v>
      </c>
      <c r="N158">
        <v>0</v>
      </c>
      <c r="O158">
        <v>0.2</v>
      </c>
      <c r="P158" s="1">
        <v>41091</v>
      </c>
      <c r="Q158">
        <v>0</v>
      </c>
      <c r="R158">
        <v>0</v>
      </c>
      <c r="S158">
        <v>0</v>
      </c>
      <c r="T158">
        <v>0</v>
      </c>
      <c r="U158">
        <v>0</v>
      </c>
      <c r="V158">
        <v>0</v>
      </c>
      <c r="W158">
        <v>0</v>
      </c>
      <c r="X158">
        <v>0</v>
      </c>
      <c r="Y158">
        <v>0</v>
      </c>
      <c r="Z158">
        <v>0</v>
      </c>
      <c r="AA158">
        <v>0</v>
      </c>
      <c r="AB158">
        <v>0</v>
      </c>
      <c r="AC158">
        <v>0</v>
      </c>
      <c r="AD158">
        <v>0.2</v>
      </c>
      <c r="AE158" s="1">
        <v>41091</v>
      </c>
      <c r="AF158">
        <v>0</v>
      </c>
      <c r="AG158">
        <v>0</v>
      </c>
      <c r="AH158">
        <v>0</v>
      </c>
      <c r="AI158">
        <v>0</v>
      </c>
      <c r="AJ158">
        <v>0.2</v>
      </c>
      <c r="AK158">
        <v>0.6</v>
      </c>
      <c r="AL158">
        <v>1.5</v>
      </c>
      <c r="AM158">
        <v>3</v>
      </c>
      <c r="AN158">
        <v>5.9</v>
      </c>
      <c r="AO158">
        <v>10.199999999999999</v>
      </c>
      <c r="AP158">
        <v>16</v>
      </c>
      <c r="AQ158">
        <v>24.1</v>
      </c>
      <c r="AR158">
        <v>33.4</v>
      </c>
      <c r="AS158">
        <v>0.2</v>
      </c>
    </row>
    <row r="159" spans="1:45" x14ac:dyDescent="0.25">
      <c r="A159" s="1">
        <v>41122</v>
      </c>
      <c r="B159">
        <v>0</v>
      </c>
      <c r="C159">
        <v>0</v>
      </c>
      <c r="D159">
        <v>0</v>
      </c>
      <c r="E159">
        <v>0</v>
      </c>
      <c r="F159">
        <v>0</v>
      </c>
      <c r="G159">
        <v>0</v>
      </c>
      <c r="H159">
        <v>0</v>
      </c>
      <c r="I159">
        <v>0</v>
      </c>
      <c r="J159">
        <v>0</v>
      </c>
      <c r="K159">
        <v>0</v>
      </c>
      <c r="L159">
        <v>0</v>
      </c>
      <c r="M159">
        <v>0</v>
      </c>
      <c r="N159">
        <v>0</v>
      </c>
      <c r="O159">
        <v>0</v>
      </c>
      <c r="P159" s="1">
        <v>41122</v>
      </c>
      <c r="Q159">
        <v>0</v>
      </c>
      <c r="R159">
        <v>0</v>
      </c>
      <c r="S159">
        <v>0</v>
      </c>
      <c r="T159">
        <v>0</v>
      </c>
      <c r="U159">
        <v>0</v>
      </c>
      <c r="V159">
        <v>0</v>
      </c>
      <c r="W159">
        <v>0</v>
      </c>
      <c r="X159">
        <v>0</v>
      </c>
      <c r="Y159">
        <v>0</v>
      </c>
      <c r="Z159">
        <v>0</v>
      </c>
      <c r="AA159">
        <v>0</v>
      </c>
      <c r="AB159">
        <v>0</v>
      </c>
      <c r="AC159">
        <v>0</v>
      </c>
      <c r="AD159">
        <v>0</v>
      </c>
      <c r="AE159" s="1">
        <v>41122</v>
      </c>
      <c r="AF159">
        <v>0</v>
      </c>
      <c r="AG159">
        <v>0</v>
      </c>
      <c r="AH159">
        <v>0</v>
      </c>
      <c r="AI159">
        <v>0</v>
      </c>
      <c r="AJ159">
        <v>0.1</v>
      </c>
      <c r="AK159">
        <v>0.7</v>
      </c>
      <c r="AL159">
        <v>1.5</v>
      </c>
      <c r="AM159">
        <v>2.7</v>
      </c>
      <c r="AN159">
        <v>5</v>
      </c>
      <c r="AO159">
        <v>8.1</v>
      </c>
      <c r="AP159">
        <v>13.2</v>
      </c>
      <c r="AQ159">
        <v>20.2</v>
      </c>
      <c r="AR159">
        <v>28.7</v>
      </c>
      <c r="AS159">
        <v>0</v>
      </c>
    </row>
    <row r="160" spans="1:45" x14ac:dyDescent="0.25">
      <c r="A160" s="1">
        <v>41153</v>
      </c>
      <c r="B160">
        <v>0</v>
      </c>
      <c r="C160">
        <v>0</v>
      </c>
      <c r="D160">
        <v>0</v>
      </c>
      <c r="E160">
        <v>0</v>
      </c>
      <c r="F160">
        <v>0</v>
      </c>
      <c r="G160">
        <v>0</v>
      </c>
      <c r="H160">
        <v>0</v>
      </c>
      <c r="I160">
        <v>0</v>
      </c>
      <c r="J160">
        <v>0</v>
      </c>
      <c r="K160">
        <v>0</v>
      </c>
      <c r="L160">
        <v>0</v>
      </c>
      <c r="M160">
        <v>0</v>
      </c>
      <c r="N160">
        <v>0</v>
      </c>
      <c r="O160">
        <v>0</v>
      </c>
      <c r="P160" s="1">
        <v>41153</v>
      </c>
      <c r="Q160">
        <v>0</v>
      </c>
      <c r="R160">
        <v>0</v>
      </c>
      <c r="S160">
        <v>0.1</v>
      </c>
      <c r="T160">
        <v>0.5</v>
      </c>
      <c r="U160">
        <v>1.1000000000000001</v>
      </c>
      <c r="V160">
        <v>2</v>
      </c>
      <c r="W160">
        <v>3.6</v>
      </c>
      <c r="X160">
        <v>6.5</v>
      </c>
      <c r="Y160">
        <v>10.7</v>
      </c>
      <c r="Z160">
        <v>17.100000000000001</v>
      </c>
      <c r="AA160">
        <v>24.3</v>
      </c>
      <c r="AB160">
        <v>32.1</v>
      </c>
      <c r="AC160">
        <v>41</v>
      </c>
      <c r="AD160">
        <v>0</v>
      </c>
      <c r="AE160" s="1">
        <v>41153</v>
      </c>
      <c r="AF160">
        <v>24.3</v>
      </c>
      <c r="AG160">
        <v>32.1</v>
      </c>
      <c r="AH160">
        <v>41</v>
      </c>
      <c r="AI160">
        <v>51.3</v>
      </c>
      <c r="AJ160">
        <v>62.8</v>
      </c>
      <c r="AK160">
        <v>75.5</v>
      </c>
      <c r="AL160">
        <v>90.3</v>
      </c>
      <c r="AM160">
        <v>107</v>
      </c>
      <c r="AN160">
        <v>125.7</v>
      </c>
      <c r="AO160">
        <v>145.4</v>
      </c>
      <c r="AP160">
        <v>166.6</v>
      </c>
      <c r="AQ160">
        <v>188.8</v>
      </c>
      <c r="AR160">
        <v>212.5</v>
      </c>
      <c r="AS160">
        <v>0</v>
      </c>
    </row>
    <row r="161" spans="1:45" x14ac:dyDescent="0.25">
      <c r="A161" s="1">
        <v>41183</v>
      </c>
      <c r="B161">
        <v>0.4</v>
      </c>
      <c r="C161">
        <v>0.6</v>
      </c>
      <c r="D161">
        <v>0.9</v>
      </c>
      <c r="E161">
        <v>1.3</v>
      </c>
      <c r="F161">
        <v>1.8</v>
      </c>
      <c r="G161">
        <v>2.2999999999999998</v>
      </c>
      <c r="H161">
        <v>3</v>
      </c>
      <c r="I161">
        <v>3.9</v>
      </c>
      <c r="J161">
        <v>4.7</v>
      </c>
      <c r="K161">
        <v>6.1</v>
      </c>
      <c r="L161">
        <v>8.6999999999999993</v>
      </c>
      <c r="M161">
        <v>12.4</v>
      </c>
      <c r="N161">
        <v>16.7</v>
      </c>
      <c r="O161">
        <v>0</v>
      </c>
      <c r="P161" s="1">
        <v>41183</v>
      </c>
      <c r="Q161">
        <v>12.4</v>
      </c>
      <c r="R161">
        <v>16.7</v>
      </c>
      <c r="S161">
        <v>21.8</v>
      </c>
      <c r="T161">
        <v>28.3</v>
      </c>
      <c r="U161">
        <v>36.4</v>
      </c>
      <c r="V161">
        <v>46.9</v>
      </c>
      <c r="W161">
        <v>60.1</v>
      </c>
      <c r="X161">
        <v>75.5</v>
      </c>
      <c r="Y161">
        <v>92.3</v>
      </c>
      <c r="Z161">
        <v>110.9</v>
      </c>
      <c r="AA161">
        <v>130.69999999999999</v>
      </c>
      <c r="AB161">
        <v>151.6</v>
      </c>
      <c r="AC161">
        <v>174.9</v>
      </c>
      <c r="AD161">
        <v>0</v>
      </c>
      <c r="AE161" s="1">
        <v>41183</v>
      </c>
      <c r="AF161">
        <v>130.69999999999999</v>
      </c>
      <c r="AG161">
        <v>151.6</v>
      </c>
      <c r="AH161">
        <v>174.9</v>
      </c>
      <c r="AI161">
        <v>199.9</v>
      </c>
      <c r="AJ161">
        <v>225.9</v>
      </c>
      <c r="AK161">
        <v>253.1</v>
      </c>
      <c r="AL161">
        <v>281.10000000000002</v>
      </c>
      <c r="AM161">
        <v>309.7</v>
      </c>
      <c r="AN161">
        <v>338.8</v>
      </c>
      <c r="AO161">
        <v>368.5</v>
      </c>
      <c r="AP161">
        <v>398.1</v>
      </c>
      <c r="AQ161">
        <v>428</v>
      </c>
      <c r="AR161">
        <v>458.2</v>
      </c>
      <c r="AS161">
        <v>0</v>
      </c>
    </row>
    <row r="162" spans="1:45" x14ac:dyDescent="0.25">
      <c r="A162" s="1">
        <v>41214</v>
      </c>
      <c r="B162">
        <v>31.5</v>
      </c>
      <c r="C162">
        <v>42.8</v>
      </c>
      <c r="D162">
        <v>56.2</v>
      </c>
      <c r="E162">
        <v>71.099999999999994</v>
      </c>
      <c r="F162">
        <v>87.6</v>
      </c>
      <c r="G162">
        <v>105</v>
      </c>
      <c r="H162">
        <v>124</v>
      </c>
      <c r="I162">
        <v>144.80000000000001</v>
      </c>
      <c r="J162">
        <v>166.7</v>
      </c>
      <c r="K162">
        <v>190.1</v>
      </c>
      <c r="L162">
        <v>214.7</v>
      </c>
      <c r="M162">
        <v>239.7</v>
      </c>
      <c r="N162">
        <v>266.10000000000002</v>
      </c>
      <c r="O162">
        <v>0</v>
      </c>
      <c r="P162" s="1">
        <v>41214</v>
      </c>
      <c r="Q162">
        <v>239.7</v>
      </c>
      <c r="R162">
        <v>266.10000000000002</v>
      </c>
      <c r="S162">
        <v>292.5</v>
      </c>
      <c r="T162">
        <v>319.8</v>
      </c>
      <c r="U162">
        <v>347.7</v>
      </c>
      <c r="V162">
        <v>376.1</v>
      </c>
      <c r="W162">
        <v>404.5</v>
      </c>
      <c r="X162">
        <v>433.4</v>
      </c>
      <c r="Y162">
        <v>462.4</v>
      </c>
      <c r="Z162">
        <v>491.6</v>
      </c>
      <c r="AA162">
        <v>520.79999999999995</v>
      </c>
      <c r="AB162">
        <v>550.20000000000005</v>
      </c>
      <c r="AC162">
        <v>579.70000000000005</v>
      </c>
      <c r="AD162">
        <v>0</v>
      </c>
      <c r="AE162" s="1">
        <v>41214</v>
      </c>
      <c r="AF162">
        <v>520.79999999999995</v>
      </c>
      <c r="AG162">
        <v>550.20000000000005</v>
      </c>
      <c r="AH162">
        <v>579.70000000000005</v>
      </c>
      <c r="AI162">
        <v>609.4</v>
      </c>
      <c r="AJ162">
        <v>639.20000000000005</v>
      </c>
      <c r="AK162">
        <v>669.1</v>
      </c>
      <c r="AL162">
        <v>699</v>
      </c>
      <c r="AM162">
        <v>729.1</v>
      </c>
      <c r="AN162">
        <v>759.1</v>
      </c>
      <c r="AO162">
        <v>789.2</v>
      </c>
      <c r="AP162">
        <v>819.2</v>
      </c>
      <c r="AQ162">
        <v>849.3</v>
      </c>
      <c r="AR162">
        <v>879.3</v>
      </c>
      <c r="AS162">
        <v>0</v>
      </c>
    </row>
    <row r="163" spans="1:45" x14ac:dyDescent="0.25">
      <c r="A163" s="1">
        <v>41244</v>
      </c>
      <c r="B163">
        <v>87.4</v>
      </c>
      <c r="C163">
        <v>104.6</v>
      </c>
      <c r="D163">
        <v>123.1</v>
      </c>
      <c r="E163">
        <v>142.5</v>
      </c>
      <c r="F163">
        <v>162.69999999999999</v>
      </c>
      <c r="G163">
        <v>183.9</v>
      </c>
      <c r="H163">
        <v>207.1</v>
      </c>
      <c r="I163">
        <v>231.7</v>
      </c>
      <c r="J163">
        <v>257.8</v>
      </c>
      <c r="K163">
        <v>284.39999999999998</v>
      </c>
      <c r="L163">
        <v>312</v>
      </c>
      <c r="M163">
        <v>339.8</v>
      </c>
      <c r="N163">
        <v>368.2</v>
      </c>
      <c r="O163">
        <v>0.06</v>
      </c>
      <c r="P163" s="1">
        <v>41244</v>
      </c>
      <c r="Q163">
        <v>339.8</v>
      </c>
      <c r="R163">
        <v>368.2</v>
      </c>
      <c r="S163">
        <v>396.9</v>
      </c>
      <c r="T163">
        <v>425.8</v>
      </c>
      <c r="U163">
        <v>455.1</v>
      </c>
      <c r="V163">
        <v>484.5</v>
      </c>
      <c r="W163">
        <v>514.20000000000005</v>
      </c>
      <c r="X163">
        <v>544.20000000000005</v>
      </c>
      <c r="Y163">
        <v>574.79999999999995</v>
      </c>
      <c r="Z163">
        <v>605.5</v>
      </c>
      <c r="AA163">
        <v>636.5</v>
      </c>
      <c r="AB163">
        <v>667.4</v>
      </c>
      <c r="AC163">
        <v>698.4</v>
      </c>
      <c r="AD163">
        <v>0.06</v>
      </c>
      <c r="AE163" s="1">
        <v>41244</v>
      </c>
      <c r="AF163">
        <v>636.5</v>
      </c>
      <c r="AG163">
        <v>667.4</v>
      </c>
      <c r="AH163">
        <v>698.4</v>
      </c>
      <c r="AI163">
        <v>729.4</v>
      </c>
      <c r="AJ163">
        <v>760.4</v>
      </c>
      <c r="AK163">
        <v>791.4</v>
      </c>
      <c r="AL163">
        <v>822.4</v>
      </c>
      <c r="AM163">
        <v>853.4</v>
      </c>
      <c r="AN163">
        <v>884.4</v>
      </c>
      <c r="AO163">
        <v>915.4</v>
      </c>
      <c r="AP163">
        <v>946.4</v>
      </c>
      <c r="AQ163">
        <v>977.4</v>
      </c>
      <c r="AR163">
        <v>1008.4</v>
      </c>
      <c r="AS163">
        <v>0.06</v>
      </c>
    </row>
    <row r="164" spans="1:45" x14ac:dyDescent="0.25">
      <c r="A164" s="1">
        <v>41275</v>
      </c>
      <c r="B164">
        <v>254.7</v>
      </c>
      <c r="C164">
        <v>276.10000000000002</v>
      </c>
      <c r="D164">
        <v>298.8</v>
      </c>
      <c r="E164">
        <v>322.39999999999998</v>
      </c>
      <c r="F164">
        <v>347</v>
      </c>
      <c r="G164">
        <v>373</v>
      </c>
      <c r="H164">
        <v>399.6</v>
      </c>
      <c r="I164">
        <v>426.8</v>
      </c>
      <c r="J164">
        <v>454.5</v>
      </c>
      <c r="K164">
        <v>482.7</v>
      </c>
      <c r="L164">
        <v>511.1</v>
      </c>
      <c r="M164">
        <v>539.9</v>
      </c>
      <c r="N164">
        <v>568.79999999999995</v>
      </c>
      <c r="O164">
        <v>0</v>
      </c>
      <c r="P164" s="1">
        <v>41275</v>
      </c>
      <c r="Q164">
        <v>539.9</v>
      </c>
      <c r="R164">
        <v>568.79999999999995</v>
      </c>
      <c r="S164">
        <v>598.20000000000005</v>
      </c>
      <c r="T164">
        <v>627.6</v>
      </c>
      <c r="U164">
        <v>657.1</v>
      </c>
      <c r="V164">
        <v>687</v>
      </c>
      <c r="W164">
        <v>717.1</v>
      </c>
      <c r="X164">
        <v>747.1</v>
      </c>
      <c r="Y164">
        <v>777.2</v>
      </c>
      <c r="Z164">
        <v>807.5</v>
      </c>
      <c r="AA164">
        <v>838</v>
      </c>
      <c r="AB164">
        <v>868.9</v>
      </c>
      <c r="AC164">
        <v>899.9</v>
      </c>
      <c r="AD164">
        <v>0</v>
      </c>
      <c r="AE164" s="1">
        <v>41275</v>
      </c>
      <c r="AF164">
        <v>838</v>
      </c>
      <c r="AG164">
        <v>868.9</v>
      </c>
      <c r="AH164">
        <v>899.9</v>
      </c>
      <c r="AI164">
        <v>930.9</v>
      </c>
      <c r="AJ164">
        <v>961.9</v>
      </c>
      <c r="AK164">
        <v>992.9</v>
      </c>
      <c r="AL164">
        <v>1023.9</v>
      </c>
      <c r="AM164">
        <v>1054.9000000000001</v>
      </c>
      <c r="AN164">
        <v>1085.9000000000001</v>
      </c>
      <c r="AO164">
        <v>1116.9000000000001</v>
      </c>
      <c r="AP164">
        <v>1147.9000000000001</v>
      </c>
      <c r="AQ164">
        <v>1178.9000000000001</v>
      </c>
      <c r="AR164">
        <v>1209.9000000000001</v>
      </c>
      <c r="AS164">
        <v>0</v>
      </c>
    </row>
    <row r="165" spans="1:45" x14ac:dyDescent="0.25">
      <c r="A165" s="1">
        <v>41306</v>
      </c>
      <c r="B165">
        <v>207.1</v>
      </c>
      <c r="C165">
        <v>231.2</v>
      </c>
      <c r="D165">
        <v>256.7</v>
      </c>
      <c r="E165">
        <v>282.8</v>
      </c>
      <c r="F165">
        <v>309.5</v>
      </c>
      <c r="G165">
        <v>336.5</v>
      </c>
      <c r="H165">
        <v>364.1</v>
      </c>
      <c r="I165">
        <v>391.9</v>
      </c>
      <c r="J165">
        <v>419.8</v>
      </c>
      <c r="K165">
        <v>447.7</v>
      </c>
      <c r="L165">
        <v>475.7</v>
      </c>
      <c r="M165">
        <v>503.7</v>
      </c>
      <c r="N165">
        <v>531.70000000000005</v>
      </c>
      <c r="O165">
        <v>0.04</v>
      </c>
      <c r="P165" s="1">
        <v>41306</v>
      </c>
      <c r="Q165">
        <v>503.7</v>
      </c>
      <c r="R165">
        <v>531.70000000000005</v>
      </c>
      <c r="S165">
        <v>559.70000000000005</v>
      </c>
      <c r="T165">
        <v>587.70000000000005</v>
      </c>
      <c r="U165">
        <v>615.70000000000005</v>
      </c>
      <c r="V165">
        <v>643.70000000000005</v>
      </c>
      <c r="W165">
        <v>671.7</v>
      </c>
      <c r="X165">
        <v>699.7</v>
      </c>
      <c r="Y165">
        <v>727.7</v>
      </c>
      <c r="Z165">
        <v>755.7</v>
      </c>
      <c r="AA165">
        <v>783.7</v>
      </c>
      <c r="AB165">
        <v>811.7</v>
      </c>
      <c r="AC165">
        <v>839.7</v>
      </c>
      <c r="AD165">
        <v>0.04</v>
      </c>
      <c r="AE165" s="1">
        <v>41306</v>
      </c>
      <c r="AF165">
        <v>783.7</v>
      </c>
      <c r="AG165">
        <v>811.7</v>
      </c>
      <c r="AH165">
        <v>839.7</v>
      </c>
      <c r="AI165">
        <v>867.7</v>
      </c>
      <c r="AJ165">
        <v>895.7</v>
      </c>
      <c r="AK165">
        <v>923.7</v>
      </c>
      <c r="AL165">
        <v>951.7</v>
      </c>
      <c r="AM165">
        <v>979.7</v>
      </c>
      <c r="AN165">
        <v>1007.7</v>
      </c>
      <c r="AO165">
        <v>1035.7</v>
      </c>
      <c r="AP165">
        <v>1063.7</v>
      </c>
      <c r="AQ165">
        <v>1091.7</v>
      </c>
      <c r="AR165">
        <v>1119.7</v>
      </c>
      <c r="AS165">
        <v>0.04</v>
      </c>
    </row>
    <row r="166" spans="1:45" x14ac:dyDescent="0.25">
      <c r="A166" s="1">
        <v>41334</v>
      </c>
      <c r="B166">
        <v>87.4</v>
      </c>
      <c r="C166">
        <v>106.5</v>
      </c>
      <c r="D166">
        <v>127.7</v>
      </c>
      <c r="E166">
        <v>149.80000000000001</v>
      </c>
      <c r="F166">
        <v>173.8</v>
      </c>
      <c r="G166">
        <v>198.2</v>
      </c>
      <c r="H166">
        <v>223.7</v>
      </c>
      <c r="I166">
        <v>250</v>
      </c>
      <c r="J166">
        <v>276.8</v>
      </c>
      <c r="K166">
        <v>304.2</v>
      </c>
      <c r="L166">
        <v>332.3</v>
      </c>
      <c r="M166">
        <v>360.8</v>
      </c>
      <c r="N166">
        <v>389.7</v>
      </c>
      <c r="O166">
        <v>0</v>
      </c>
      <c r="P166" s="1">
        <v>41334</v>
      </c>
      <c r="Q166">
        <v>360.8</v>
      </c>
      <c r="R166">
        <v>389.7</v>
      </c>
      <c r="S166">
        <v>419.3</v>
      </c>
      <c r="T166">
        <v>449.5</v>
      </c>
      <c r="U166">
        <v>480.1</v>
      </c>
      <c r="V166">
        <v>510.8</v>
      </c>
      <c r="W166">
        <v>541.6</v>
      </c>
      <c r="X166">
        <v>572.5</v>
      </c>
      <c r="Y166">
        <v>603.4</v>
      </c>
      <c r="Z166">
        <v>634.20000000000005</v>
      </c>
      <c r="AA166">
        <v>665.2</v>
      </c>
      <c r="AB166">
        <v>696.1</v>
      </c>
      <c r="AC166">
        <v>727.1</v>
      </c>
      <c r="AD166">
        <v>0</v>
      </c>
      <c r="AE166" s="1">
        <v>41334</v>
      </c>
      <c r="AF166">
        <v>665.2</v>
      </c>
      <c r="AG166">
        <v>696.1</v>
      </c>
      <c r="AH166">
        <v>727.1</v>
      </c>
      <c r="AI166">
        <v>758</v>
      </c>
      <c r="AJ166">
        <v>789</v>
      </c>
      <c r="AK166">
        <v>820</v>
      </c>
      <c r="AL166">
        <v>850.9</v>
      </c>
      <c r="AM166">
        <v>881.9</v>
      </c>
      <c r="AN166">
        <v>912.8</v>
      </c>
      <c r="AO166">
        <v>943.8</v>
      </c>
      <c r="AP166">
        <v>974.8</v>
      </c>
      <c r="AQ166">
        <v>1005.7</v>
      </c>
      <c r="AR166">
        <v>1036.7</v>
      </c>
      <c r="AS166">
        <v>0</v>
      </c>
    </row>
    <row r="167" spans="1:45" x14ac:dyDescent="0.25">
      <c r="A167" s="1">
        <v>41365</v>
      </c>
      <c r="B167">
        <v>9.4</v>
      </c>
      <c r="C167">
        <v>13</v>
      </c>
      <c r="D167">
        <v>17.7</v>
      </c>
      <c r="E167">
        <v>23.1</v>
      </c>
      <c r="F167">
        <v>29.7</v>
      </c>
      <c r="G167">
        <v>37.200000000000003</v>
      </c>
      <c r="H167">
        <v>46</v>
      </c>
      <c r="I167">
        <v>56.1</v>
      </c>
      <c r="J167">
        <v>68.099999999999994</v>
      </c>
      <c r="K167">
        <v>81.400000000000006</v>
      </c>
      <c r="L167">
        <v>96.7</v>
      </c>
      <c r="M167">
        <v>114</v>
      </c>
      <c r="N167">
        <v>132.6</v>
      </c>
      <c r="O167">
        <v>0</v>
      </c>
      <c r="P167" s="1">
        <v>41365</v>
      </c>
      <c r="Q167">
        <v>114</v>
      </c>
      <c r="R167">
        <v>132.6</v>
      </c>
      <c r="S167">
        <v>152.19999999999999</v>
      </c>
      <c r="T167">
        <v>173.3</v>
      </c>
      <c r="U167">
        <v>195.4</v>
      </c>
      <c r="V167">
        <v>218.2</v>
      </c>
      <c r="W167">
        <v>241.7</v>
      </c>
      <c r="X167">
        <v>266.10000000000002</v>
      </c>
      <c r="Y167">
        <v>291.10000000000002</v>
      </c>
      <c r="Z167">
        <v>317.3</v>
      </c>
      <c r="AA167">
        <v>343.9</v>
      </c>
      <c r="AB167">
        <v>371.2</v>
      </c>
      <c r="AC167">
        <v>398.8</v>
      </c>
      <c r="AD167">
        <v>0</v>
      </c>
      <c r="AE167" s="1">
        <v>41365</v>
      </c>
      <c r="AF167">
        <v>343.9</v>
      </c>
      <c r="AG167">
        <v>371.2</v>
      </c>
      <c r="AH167">
        <v>398.8</v>
      </c>
      <c r="AI167">
        <v>427.1</v>
      </c>
      <c r="AJ167">
        <v>455.6</v>
      </c>
      <c r="AK167">
        <v>484.2</v>
      </c>
      <c r="AL167">
        <v>513.29999999999995</v>
      </c>
      <c r="AM167">
        <v>542.79999999999995</v>
      </c>
      <c r="AN167">
        <v>572.20000000000005</v>
      </c>
      <c r="AO167">
        <v>601.70000000000005</v>
      </c>
      <c r="AP167">
        <v>631.29999999999995</v>
      </c>
      <c r="AQ167">
        <v>660.9</v>
      </c>
      <c r="AR167">
        <v>690.6</v>
      </c>
      <c r="AS167">
        <v>0</v>
      </c>
    </row>
    <row r="168" spans="1:45" x14ac:dyDescent="0.25">
      <c r="A168" s="1">
        <v>41395</v>
      </c>
      <c r="B168">
        <v>0</v>
      </c>
      <c r="C168">
        <v>0</v>
      </c>
      <c r="D168">
        <v>0</v>
      </c>
      <c r="E168">
        <v>0</v>
      </c>
      <c r="F168">
        <v>0.2</v>
      </c>
      <c r="G168">
        <v>0.5</v>
      </c>
      <c r="H168">
        <v>1.3</v>
      </c>
      <c r="I168">
        <v>2.5</v>
      </c>
      <c r="J168">
        <v>4.2</v>
      </c>
      <c r="K168">
        <v>6.3</v>
      </c>
      <c r="L168">
        <v>9.1</v>
      </c>
      <c r="M168">
        <v>13.1</v>
      </c>
      <c r="N168">
        <v>17.8</v>
      </c>
      <c r="O168">
        <v>0.03</v>
      </c>
      <c r="P168" s="1">
        <v>41395</v>
      </c>
      <c r="Q168">
        <v>13.1</v>
      </c>
      <c r="R168">
        <v>17.8</v>
      </c>
      <c r="S168">
        <v>23.6</v>
      </c>
      <c r="T168">
        <v>30.7</v>
      </c>
      <c r="U168">
        <v>39.4</v>
      </c>
      <c r="V168">
        <v>49.2</v>
      </c>
      <c r="W168">
        <v>60.9</v>
      </c>
      <c r="X168">
        <v>74.2</v>
      </c>
      <c r="Y168">
        <v>88.9</v>
      </c>
      <c r="Z168">
        <v>105.4</v>
      </c>
      <c r="AA168">
        <v>123.3</v>
      </c>
      <c r="AB168">
        <v>141.9</v>
      </c>
      <c r="AC168">
        <v>162.30000000000001</v>
      </c>
      <c r="AD168">
        <v>0.03</v>
      </c>
      <c r="AE168" s="1">
        <v>41395</v>
      </c>
      <c r="AF168">
        <v>123.3</v>
      </c>
      <c r="AG168">
        <v>141.9</v>
      </c>
      <c r="AH168">
        <v>162.30000000000001</v>
      </c>
      <c r="AI168">
        <v>183.4</v>
      </c>
      <c r="AJ168">
        <v>206.1</v>
      </c>
      <c r="AK168">
        <v>229.8</v>
      </c>
      <c r="AL168">
        <v>254.4</v>
      </c>
      <c r="AM168">
        <v>280.10000000000002</v>
      </c>
      <c r="AN168">
        <v>306.5</v>
      </c>
      <c r="AO168">
        <v>333</v>
      </c>
      <c r="AP168">
        <v>360.6</v>
      </c>
      <c r="AQ168">
        <v>388.2</v>
      </c>
      <c r="AR168">
        <v>416.2</v>
      </c>
      <c r="AS168">
        <v>0.03</v>
      </c>
    </row>
    <row r="169" spans="1:45" x14ac:dyDescent="0.25">
      <c r="A169" s="1">
        <v>41426</v>
      </c>
      <c r="B169">
        <v>0</v>
      </c>
      <c r="C169">
        <v>0</v>
      </c>
      <c r="D169">
        <v>0</v>
      </c>
      <c r="E169">
        <v>0</v>
      </c>
      <c r="F169">
        <v>0</v>
      </c>
      <c r="G169">
        <v>0</v>
      </c>
      <c r="H169">
        <v>0</v>
      </c>
      <c r="I169">
        <v>0</v>
      </c>
      <c r="J169">
        <v>0</v>
      </c>
      <c r="K169">
        <v>0</v>
      </c>
      <c r="L169">
        <v>0</v>
      </c>
      <c r="M169">
        <v>0</v>
      </c>
      <c r="N169">
        <v>0</v>
      </c>
      <c r="O169">
        <v>0</v>
      </c>
      <c r="P169" s="1">
        <v>41426</v>
      </c>
      <c r="Q169">
        <v>0</v>
      </c>
      <c r="R169">
        <v>0</v>
      </c>
      <c r="S169">
        <v>0</v>
      </c>
      <c r="T169">
        <v>0</v>
      </c>
      <c r="U169">
        <v>0</v>
      </c>
      <c r="V169">
        <v>0.1</v>
      </c>
      <c r="W169">
        <v>0.7</v>
      </c>
      <c r="X169">
        <v>1.8</v>
      </c>
      <c r="Y169">
        <v>3.8</v>
      </c>
      <c r="Z169">
        <v>6.7</v>
      </c>
      <c r="AA169">
        <v>10.5</v>
      </c>
      <c r="AB169">
        <v>14.9</v>
      </c>
      <c r="AC169">
        <v>20.5</v>
      </c>
      <c r="AD169">
        <v>0</v>
      </c>
      <c r="AE169" s="1">
        <v>41426</v>
      </c>
      <c r="AF169">
        <v>10.5</v>
      </c>
      <c r="AG169">
        <v>14.9</v>
      </c>
      <c r="AH169">
        <v>20.5</v>
      </c>
      <c r="AI169">
        <v>26.5</v>
      </c>
      <c r="AJ169">
        <v>33.799999999999997</v>
      </c>
      <c r="AK169">
        <v>42.8</v>
      </c>
      <c r="AL169">
        <v>53.3</v>
      </c>
      <c r="AM169">
        <v>64.8</v>
      </c>
      <c r="AN169">
        <v>77.7</v>
      </c>
      <c r="AO169">
        <v>91.7</v>
      </c>
      <c r="AP169">
        <v>107.5</v>
      </c>
      <c r="AQ169">
        <v>123.8</v>
      </c>
      <c r="AR169">
        <v>141.80000000000001</v>
      </c>
      <c r="AS169">
        <v>0</v>
      </c>
    </row>
    <row r="170" spans="1:45" x14ac:dyDescent="0.25">
      <c r="A170" s="1">
        <v>41456</v>
      </c>
      <c r="B170">
        <v>0</v>
      </c>
      <c r="C170">
        <v>0</v>
      </c>
      <c r="D170">
        <v>0</v>
      </c>
      <c r="E170">
        <v>0</v>
      </c>
      <c r="F170">
        <v>0</v>
      </c>
      <c r="G170">
        <v>0</v>
      </c>
      <c r="H170">
        <v>0</v>
      </c>
      <c r="I170">
        <v>0</v>
      </c>
      <c r="J170">
        <v>0</v>
      </c>
      <c r="K170">
        <v>0</v>
      </c>
      <c r="L170">
        <v>0</v>
      </c>
      <c r="M170">
        <v>0</v>
      </c>
      <c r="N170">
        <v>0</v>
      </c>
      <c r="O170">
        <v>0</v>
      </c>
      <c r="P170" s="1">
        <v>41456</v>
      </c>
      <c r="Q170">
        <v>0</v>
      </c>
      <c r="R170">
        <v>0</v>
      </c>
      <c r="S170">
        <v>0</v>
      </c>
      <c r="T170">
        <v>0</v>
      </c>
      <c r="U170">
        <v>0</v>
      </c>
      <c r="V170">
        <v>0</v>
      </c>
      <c r="W170">
        <v>0</v>
      </c>
      <c r="X170">
        <v>0</v>
      </c>
      <c r="Y170">
        <v>0</v>
      </c>
      <c r="Z170">
        <v>0</v>
      </c>
      <c r="AA170">
        <v>0</v>
      </c>
      <c r="AB170">
        <v>0</v>
      </c>
      <c r="AC170">
        <v>0</v>
      </c>
      <c r="AD170">
        <v>0</v>
      </c>
      <c r="AE170" s="1">
        <v>41456</v>
      </c>
      <c r="AF170">
        <v>0</v>
      </c>
      <c r="AG170">
        <v>0</v>
      </c>
      <c r="AH170">
        <v>0</v>
      </c>
      <c r="AI170">
        <v>0.3</v>
      </c>
      <c r="AJ170">
        <v>1.1000000000000001</v>
      </c>
      <c r="AK170">
        <v>2.8</v>
      </c>
      <c r="AL170">
        <v>4.8</v>
      </c>
      <c r="AM170">
        <v>7</v>
      </c>
      <c r="AN170">
        <v>9.9</v>
      </c>
      <c r="AO170">
        <v>14.4</v>
      </c>
      <c r="AP170">
        <v>19.899999999999999</v>
      </c>
      <c r="AQ170">
        <v>26.9</v>
      </c>
      <c r="AR170">
        <v>35.5</v>
      </c>
      <c r="AS170">
        <v>0</v>
      </c>
    </row>
    <row r="171" spans="1:45" x14ac:dyDescent="0.25">
      <c r="A171" s="1">
        <v>41487</v>
      </c>
      <c r="B171">
        <v>0</v>
      </c>
      <c r="C171">
        <v>0</v>
      </c>
      <c r="D171">
        <v>0</v>
      </c>
      <c r="E171">
        <v>0</v>
      </c>
      <c r="F171">
        <v>0</v>
      </c>
      <c r="G171">
        <v>0</v>
      </c>
      <c r="H171">
        <v>0</v>
      </c>
      <c r="I171">
        <v>0</v>
      </c>
      <c r="J171">
        <v>0</v>
      </c>
      <c r="K171">
        <v>0</v>
      </c>
      <c r="L171">
        <v>0</v>
      </c>
      <c r="M171">
        <v>0</v>
      </c>
      <c r="N171">
        <v>0</v>
      </c>
      <c r="O171">
        <v>0.6</v>
      </c>
      <c r="P171" s="1">
        <v>41487</v>
      </c>
      <c r="Q171">
        <v>0</v>
      </c>
      <c r="R171">
        <v>0</v>
      </c>
      <c r="S171">
        <v>0</v>
      </c>
      <c r="T171">
        <v>0</v>
      </c>
      <c r="U171">
        <v>0</v>
      </c>
      <c r="V171">
        <v>0</v>
      </c>
      <c r="W171">
        <v>0</v>
      </c>
      <c r="X171">
        <v>0</v>
      </c>
      <c r="Y171">
        <v>0</v>
      </c>
      <c r="Z171">
        <v>0</v>
      </c>
      <c r="AA171">
        <v>0</v>
      </c>
      <c r="AB171">
        <v>0</v>
      </c>
      <c r="AC171">
        <v>0.2</v>
      </c>
      <c r="AD171">
        <v>0.6</v>
      </c>
      <c r="AE171" s="1">
        <v>41487</v>
      </c>
      <c r="AF171">
        <v>0</v>
      </c>
      <c r="AG171">
        <v>0</v>
      </c>
      <c r="AH171">
        <v>0.2</v>
      </c>
      <c r="AI171">
        <v>0.7</v>
      </c>
      <c r="AJ171">
        <v>2</v>
      </c>
      <c r="AK171">
        <v>4.2</v>
      </c>
      <c r="AL171">
        <v>7.5</v>
      </c>
      <c r="AM171">
        <v>12.4</v>
      </c>
      <c r="AN171">
        <v>18.8</v>
      </c>
      <c r="AO171">
        <v>27</v>
      </c>
      <c r="AP171">
        <v>36.9</v>
      </c>
      <c r="AQ171">
        <v>48.1</v>
      </c>
      <c r="AR171">
        <v>60.9</v>
      </c>
      <c r="AS171">
        <v>0.6</v>
      </c>
    </row>
    <row r="172" spans="1:45" x14ac:dyDescent="0.25">
      <c r="A172" s="1">
        <v>41518</v>
      </c>
      <c r="B172">
        <v>0</v>
      </c>
      <c r="C172">
        <v>0</v>
      </c>
      <c r="D172">
        <v>0</v>
      </c>
      <c r="E172">
        <v>0</v>
      </c>
      <c r="F172">
        <v>0</v>
      </c>
      <c r="G172">
        <v>0</v>
      </c>
      <c r="H172">
        <v>0</v>
      </c>
      <c r="I172">
        <v>0</v>
      </c>
      <c r="J172">
        <v>0.1</v>
      </c>
      <c r="K172">
        <v>0.2</v>
      </c>
      <c r="L172">
        <v>0.5</v>
      </c>
      <c r="M172">
        <v>1</v>
      </c>
      <c r="N172">
        <v>1.5</v>
      </c>
      <c r="O172">
        <v>0</v>
      </c>
      <c r="P172" s="1">
        <v>41518</v>
      </c>
      <c r="Q172">
        <v>1</v>
      </c>
      <c r="R172">
        <v>1.5</v>
      </c>
      <c r="S172">
        <v>2.2999999999999998</v>
      </c>
      <c r="T172">
        <v>3.3</v>
      </c>
      <c r="U172">
        <v>5</v>
      </c>
      <c r="V172">
        <v>7.1</v>
      </c>
      <c r="W172">
        <v>10.4</v>
      </c>
      <c r="X172">
        <v>14.3</v>
      </c>
      <c r="Y172">
        <v>19.100000000000001</v>
      </c>
      <c r="Z172">
        <v>26</v>
      </c>
      <c r="AA172">
        <v>34.1</v>
      </c>
      <c r="AB172">
        <v>43.5</v>
      </c>
      <c r="AC172">
        <v>54.2</v>
      </c>
      <c r="AD172">
        <v>0</v>
      </c>
      <c r="AE172" s="1">
        <v>41518</v>
      </c>
      <c r="AF172">
        <v>34.1</v>
      </c>
      <c r="AG172">
        <v>43.5</v>
      </c>
      <c r="AH172">
        <v>54.2</v>
      </c>
      <c r="AI172">
        <v>66.5</v>
      </c>
      <c r="AJ172">
        <v>80.7</v>
      </c>
      <c r="AK172">
        <v>95.3</v>
      </c>
      <c r="AL172">
        <v>111.1</v>
      </c>
      <c r="AM172">
        <v>128.1</v>
      </c>
      <c r="AN172">
        <v>146</v>
      </c>
      <c r="AO172">
        <v>165</v>
      </c>
      <c r="AP172">
        <v>185.3</v>
      </c>
      <c r="AQ172">
        <v>206.8</v>
      </c>
      <c r="AR172">
        <v>229.7</v>
      </c>
      <c r="AS172">
        <v>0</v>
      </c>
    </row>
    <row r="173" spans="1:45" x14ac:dyDescent="0.25">
      <c r="A173" s="1">
        <v>41548</v>
      </c>
      <c r="B173">
        <v>0.3</v>
      </c>
      <c r="C173">
        <v>0.7</v>
      </c>
      <c r="D173">
        <v>1.1000000000000001</v>
      </c>
      <c r="E173">
        <v>2</v>
      </c>
      <c r="F173">
        <v>3.4</v>
      </c>
      <c r="G173">
        <v>5.0999999999999996</v>
      </c>
      <c r="H173">
        <v>7.3</v>
      </c>
      <c r="I173">
        <v>10.5</v>
      </c>
      <c r="J173">
        <v>14.1</v>
      </c>
      <c r="K173">
        <v>18.399999999999999</v>
      </c>
      <c r="L173">
        <v>23.4</v>
      </c>
      <c r="M173">
        <v>29</v>
      </c>
      <c r="N173">
        <v>35.799999999999997</v>
      </c>
      <c r="O173">
        <v>0</v>
      </c>
      <c r="P173" s="1">
        <v>41548</v>
      </c>
      <c r="Q173">
        <v>29</v>
      </c>
      <c r="R173">
        <v>35.799999999999997</v>
      </c>
      <c r="S173">
        <v>43.4</v>
      </c>
      <c r="T173">
        <v>52.3</v>
      </c>
      <c r="U173">
        <v>61.8</v>
      </c>
      <c r="V173">
        <v>73.099999999999994</v>
      </c>
      <c r="W173">
        <v>85.5</v>
      </c>
      <c r="X173">
        <v>99.1</v>
      </c>
      <c r="Y173">
        <v>114.9</v>
      </c>
      <c r="Z173">
        <v>131.80000000000001</v>
      </c>
      <c r="AA173">
        <v>150.5</v>
      </c>
      <c r="AB173">
        <v>170.2</v>
      </c>
      <c r="AC173">
        <v>191.5</v>
      </c>
      <c r="AD173">
        <v>0</v>
      </c>
      <c r="AE173" s="1">
        <v>41548</v>
      </c>
      <c r="AF173">
        <v>150.5</v>
      </c>
      <c r="AG173">
        <v>170.2</v>
      </c>
      <c r="AH173">
        <v>191.5</v>
      </c>
      <c r="AI173">
        <v>214.5</v>
      </c>
      <c r="AJ173">
        <v>238.8</v>
      </c>
      <c r="AK173">
        <v>264.5</v>
      </c>
      <c r="AL173">
        <v>290.60000000000002</v>
      </c>
      <c r="AM173">
        <v>317.7</v>
      </c>
      <c r="AN173">
        <v>345.8</v>
      </c>
      <c r="AO173">
        <v>374.1</v>
      </c>
      <c r="AP173">
        <v>403.1</v>
      </c>
      <c r="AQ173">
        <v>432</v>
      </c>
      <c r="AR173">
        <v>461.3</v>
      </c>
      <c r="AS173">
        <v>0</v>
      </c>
    </row>
    <row r="174" spans="1:45" x14ac:dyDescent="0.25">
      <c r="A174" s="1">
        <v>41579</v>
      </c>
      <c r="B174">
        <v>74.2</v>
      </c>
      <c r="C174">
        <v>85</v>
      </c>
      <c r="D174">
        <v>96.6</v>
      </c>
      <c r="E174">
        <v>109</v>
      </c>
      <c r="F174">
        <v>122.3</v>
      </c>
      <c r="G174">
        <v>136.80000000000001</v>
      </c>
      <c r="H174">
        <v>153.30000000000001</v>
      </c>
      <c r="I174">
        <v>171.1</v>
      </c>
      <c r="J174">
        <v>190.7</v>
      </c>
      <c r="K174">
        <v>210.9</v>
      </c>
      <c r="L174">
        <v>232.2</v>
      </c>
      <c r="M174">
        <v>254.5</v>
      </c>
      <c r="N174">
        <v>276.8</v>
      </c>
      <c r="O174">
        <v>0</v>
      </c>
      <c r="P174" s="1">
        <v>41579</v>
      </c>
      <c r="Q174">
        <v>254.5</v>
      </c>
      <c r="R174">
        <v>276.8</v>
      </c>
      <c r="S174">
        <v>300.5</v>
      </c>
      <c r="T174">
        <v>324.2</v>
      </c>
      <c r="U174">
        <v>348.7</v>
      </c>
      <c r="V174">
        <v>373.4</v>
      </c>
      <c r="W174">
        <v>399.3</v>
      </c>
      <c r="X174">
        <v>425.5</v>
      </c>
      <c r="Y174">
        <v>452.1</v>
      </c>
      <c r="Z174">
        <v>479</v>
      </c>
      <c r="AA174">
        <v>506.2</v>
      </c>
      <c r="AB174">
        <v>533.79999999999995</v>
      </c>
      <c r="AC174">
        <v>561.79999999999995</v>
      </c>
      <c r="AD174">
        <v>0</v>
      </c>
      <c r="AE174" s="1">
        <v>41579</v>
      </c>
      <c r="AF174">
        <v>506.2</v>
      </c>
      <c r="AG174">
        <v>533.79999999999995</v>
      </c>
      <c r="AH174">
        <v>561.79999999999995</v>
      </c>
      <c r="AI174">
        <v>590.29999999999995</v>
      </c>
      <c r="AJ174">
        <v>619</v>
      </c>
      <c r="AK174">
        <v>648</v>
      </c>
      <c r="AL174">
        <v>677.2</v>
      </c>
      <c r="AM174">
        <v>706.7</v>
      </c>
      <c r="AN174">
        <v>736.4</v>
      </c>
      <c r="AO174">
        <v>766.2</v>
      </c>
      <c r="AP174">
        <v>796</v>
      </c>
      <c r="AQ174">
        <v>826</v>
      </c>
      <c r="AR174">
        <v>856</v>
      </c>
      <c r="AS174">
        <v>0</v>
      </c>
    </row>
    <row r="175" spans="1:45" x14ac:dyDescent="0.25">
      <c r="A175" s="1">
        <v>41609</v>
      </c>
      <c r="B175">
        <v>201.2</v>
      </c>
      <c r="C175">
        <v>223.9</v>
      </c>
      <c r="D175">
        <v>248</v>
      </c>
      <c r="E175">
        <v>272.8</v>
      </c>
      <c r="F175">
        <v>298.7</v>
      </c>
      <c r="G175">
        <v>325</v>
      </c>
      <c r="H175">
        <v>352.2</v>
      </c>
      <c r="I175">
        <v>380</v>
      </c>
      <c r="J175">
        <v>408.2</v>
      </c>
      <c r="K175">
        <v>436.6</v>
      </c>
      <c r="L175">
        <v>465.3</v>
      </c>
      <c r="M175">
        <v>494.4</v>
      </c>
      <c r="N175">
        <v>523.79999999999995</v>
      </c>
      <c r="O175">
        <v>0</v>
      </c>
      <c r="P175" s="1">
        <v>41609</v>
      </c>
      <c r="Q175">
        <v>494.4</v>
      </c>
      <c r="R175">
        <v>523.79999999999995</v>
      </c>
      <c r="S175">
        <v>553.6</v>
      </c>
      <c r="T175">
        <v>583.70000000000005</v>
      </c>
      <c r="U175">
        <v>614.1</v>
      </c>
      <c r="V175">
        <v>644.6</v>
      </c>
      <c r="W175">
        <v>675.2</v>
      </c>
      <c r="X175">
        <v>706.1</v>
      </c>
      <c r="Y175">
        <v>737.1</v>
      </c>
      <c r="Z175">
        <v>768.1</v>
      </c>
      <c r="AA175">
        <v>799.1</v>
      </c>
      <c r="AB175">
        <v>830.1</v>
      </c>
      <c r="AC175">
        <v>861.1</v>
      </c>
      <c r="AD175">
        <v>0</v>
      </c>
      <c r="AE175" s="1">
        <v>41609</v>
      </c>
      <c r="AF175">
        <v>799.1</v>
      </c>
      <c r="AG175">
        <v>830.1</v>
      </c>
      <c r="AH175">
        <v>861.1</v>
      </c>
      <c r="AI175">
        <v>892.1</v>
      </c>
      <c r="AJ175">
        <v>923.1</v>
      </c>
      <c r="AK175">
        <v>954.1</v>
      </c>
      <c r="AL175">
        <v>985.1</v>
      </c>
      <c r="AM175">
        <v>1016.1</v>
      </c>
      <c r="AN175">
        <v>1047.0999999999999</v>
      </c>
      <c r="AO175">
        <v>1078.0999999999999</v>
      </c>
      <c r="AP175">
        <v>1109.0999999999999</v>
      </c>
      <c r="AQ175">
        <v>1140.0999999999999</v>
      </c>
      <c r="AR175">
        <v>1171.0999999999999</v>
      </c>
      <c r="AS175">
        <v>0</v>
      </c>
    </row>
    <row r="176" spans="1:45" x14ac:dyDescent="0.25">
      <c r="A176" s="1">
        <v>41640</v>
      </c>
      <c r="B176">
        <v>379.2</v>
      </c>
      <c r="C176">
        <v>404.3</v>
      </c>
      <c r="D176">
        <v>429.7</v>
      </c>
      <c r="E176">
        <v>455.9</v>
      </c>
      <c r="F176">
        <v>482.2</v>
      </c>
      <c r="G176">
        <v>508.9</v>
      </c>
      <c r="H176">
        <v>535.9</v>
      </c>
      <c r="I176">
        <v>563.5</v>
      </c>
      <c r="J176">
        <v>591.70000000000005</v>
      </c>
      <c r="K176">
        <v>620.5</v>
      </c>
      <c r="L176">
        <v>649.9</v>
      </c>
      <c r="M176">
        <v>679.6</v>
      </c>
      <c r="N176">
        <v>709.7</v>
      </c>
      <c r="O176">
        <v>0.03</v>
      </c>
      <c r="P176" s="1">
        <v>41640</v>
      </c>
      <c r="Q176">
        <v>679.6</v>
      </c>
      <c r="R176">
        <v>709.7</v>
      </c>
      <c r="S176">
        <v>739.7</v>
      </c>
      <c r="T176">
        <v>769.9</v>
      </c>
      <c r="U176">
        <v>800.1</v>
      </c>
      <c r="V176">
        <v>830.5</v>
      </c>
      <c r="W176">
        <v>861.1</v>
      </c>
      <c r="X176">
        <v>891.7</v>
      </c>
      <c r="Y176">
        <v>922.5</v>
      </c>
      <c r="Z176">
        <v>953.5</v>
      </c>
      <c r="AA176">
        <v>984.5</v>
      </c>
      <c r="AB176">
        <v>1015.5</v>
      </c>
      <c r="AC176">
        <v>1046.5</v>
      </c>
      <c r="AD176">
        <v>0.03</v>
      </c>
      <c r="AE176" s="1">
        <v>41640</v>
      </c>
      <c r="AF176">
        <v>984.5</v>
      </c>
      <c r="AG176">
        <v>1015.5</v>
      </c>
      <c r="AH176">
        <v>1046.5</v>
      </c>
      <c r="AI176">
        <v>1077.5</v>
      </c>
      <c r="AJ176">
        <v>1108.5</v>
      </c>
      <c r="AK176">
        <v>1139.5</v>
      </c>
      <c r="AL176">
        <v>1170.5</v>
      </c>
      <c r="AM176">
        <v>1201.5</v>
      </c>
      <c r="AN176">
        <v>1232.5</v>
      </c>
      <c r="AO176">
        <v>1263.5</v>
      </c>
      <c r="AP176">
        <v>1294.5</v>
      </c>
      <c r="AQ176">
        <v>1325.5</v>
      </c>
      <c r="AR176">
        <v>1356.5</v>
      </c>
      <c r="AS176">
        <v>0.03</v>
      </c>
    </row>
    <row r="177" spans="1:45" x14ac:dyDescent="0.25">
      <c r="A177" s="1">
        <v>41671</v>
      </c>
      <c r="B177">
        <v>271.39999999999998</v>
      </c>
      <c r="C177">
        <v>295.89999999999998</v>
      </c>
      <c r="D177">
        <v>320.7</v>
      </c>
      <c r="E177">
        <v>346</v>
      </c>
      <c r="F177">
        <v>371.7</v>
      </c>
      <c r="G177">
        <v>397.9</v>
      </c>
      <c r="H177">
        <v>424.4</v>
      </c>
      <c r="I177">
        <v>451.2</v>
      </c>
      <c r="J177">
        <v>478</v>
      </c>
      <c r="K177">
        <v>505.2</v>
      </c>
      <c r="L177">
        <v>532.5</v>
      </c>
      <c r="M177">
        <v>560</v>
      </c>
      <c r="N177">
        <v>587.6</v>
      </c>
      <c r="O177">
        <v>0</v>
      </c>
      <c r="P177" s="1">
        <v>41671</v>
      </c>
      <c r="Q177">
        <v>560</v>
      </c>
      <c r="R177">
        <v>587.6</v>
      </c>
      <c r="S177">
        <v>615.4</v>
      </c>
      <c r="T177">
        <v>643.29999999999995</v>
      </c>
      <c r="U177">
        <v>671.2</v>
      </c>
      <c r="V177">
        <v>699.2</v>
      </c>
      <c r="W177">
        <v>727.2</v>
      </c>
      <c r="X177">
        <v>755.2</v>
      </c>
      <c r="Y177">
        <v>783.2</v>
      </c>
      <c r="Z177">
        <v>811.2</v>
      </c>
      <c r="AA177">
        <v>839.2</v>
      </c>
      <c r="AB177">
        <v>867.2</v>
      </c>
      <c r="AC177">
        <v>895.2</v>
      </c>
      <c r="AD177">
        <v>0</v>
      </c>
      <c r="AE177" s="1">
        <v>41671</v>
      </c>
      <c r="AF177">
        <v>839.2</v>
      </c>
      <c r="AG177">
        <v>867.2</v>
      </c>
      <c r="AH177">
        <v>895.2</v>
      </c>
      <c r="AI177">
        <v>923.2</v>
      </c>
      <c r="AJ177">
        <v>951.2</v>
      </c>
      <c r="AK177">
        <v>979.2</v>
      </c>
      <c r="AL177">
        <v>1007.2</v>
      </c>
      <c r="AM177">
        <v>1035.2</v>
      </c>
      <c r="AN177">
        <v>1063.2</v>
      </c>
      <c r="AO177">
        <v>1091.2</v>
      </c>
      <c r="AP177">
        <v>1119.2</v>
      </c>
      <c r="AQ177">
        <v>1147.2</v>
      </c>
      <c r="AR177">
        <v>1175.2</v>
      </c>
      <c r="AS177">
        <v>0</v>
      </c>
    </row>
    <row r="178" spans="1:45" x14ac:dyDescent="0.25">
      <c r="A178" s="1">
        <v>41699</v>
      </c>
      <c r="B178">
        <v>204.5</v>
      </c>
      <c r="C178">
        <v>226.7</v>
      </c>
      <c r="D178">
        <v>250.1</v>
      </c>
      <c r="E178">
        <v>274.5</v>
      </c>
      <c r="F178">
        <v>300.10000000000002</v>
      </c>
      <c r="G178">
        <v>326.5</v>
      </c>
      <c r="H178">
        <v>353.7</v>
      </c>
      <c r="I178">
        <v>381.6</v>
      </c>
      <c r="J178">
        <v>409.4</v>
      </c>
      <c r="K178">
        <v>437.6</v>
      </c>
      <c r="L178">
        <v>465.9</v>
      </c>
      <c r="M178">
        <v>494.5</v>
      </c>
      <c r="N178">
        <v>523.4</v>
      </c>
      <c r="O178">
        <v>0.1</v>
      </c>
      <c r="P178" s="1">
        <v>41699</v>
      </c>
      <c r="Q178">
        <v>494.5</v>
      </c>
      <c r="R178">
        <v>523.4</v>
      </c>
      <c r="S178">
        <v>552.6</v>
      </c>
      <c r="T178">
        <v>582.4</v>
      </c>
      <c r="U178">
        <v>612.5</v>
      </c>
      <c r="V178">
        <v>642.6</v>
      </c>
      <c r="W178">
        <v>673</v>
      </c>
      <c r="X178">
        <v>703.5</v>
      </c>
      <c r="Y178">
        <v>734.2</v>
      </c>
      <c r="Z178">
        <v>764.9</v>
      </c>
      <c r="AA178">
        <v>795.8</v>
      </c>
      <c r="AB178">
        <v>826.8</v>
      </c>
      <c r="AC178">
        <v>857.7</v>
      </c>
      <c r="AD178">
        <v>0.1</v>
      </c>
      <c r="AE178" s="1">
        <v>41699</v>
      </c>
      <c r="AF178">
        <v>795.8</v>
      </c>
      <c r="AG178">
        <v>826.8</v>
      </c>
      <c r="AH178">
        <v>857.7</v>
      </c>
      <c r="AI178">
        <v>888.7</v>
      </c>
      <c r="AJ178">
        <v>919.6</v>
      </c>
      <c r="AK178">
        <v>950.6</v>
      </c>
      <c r="AL178">
        <v>981.6</v>
      </c>
      <c r="AM178">
        <v>1012.5</v>
      </c>
      <c r="AN178">
        <v>1043.5</v>
      </c>
      <c r="AO178">
        <v>1074.4000000000001</v>
      </c>
      <c r="AP178">
        <v>1105.4000000000001</v>
      </c>
      <c r="AQ178">
        <v>1136.3</v>
      </c>
      <c r="AR178">
        <v>1167.3</v>
      </c>
      <c r="AS178">
        <v>0.1</v>
      </c>
    </row>
    <row r="179" spans="1:45" x14ac:dyDescent="0.25">
      <c r="A179" s="1">
        <v>41730</v>
      </c>
      <c r="B179">
        <v>6.9</v>
      </c>
      <c r="C179">
        <v>10.3</v>
      </c>
      <c r="D179">
        <v>14.9</v>
      </c>
      <c r="E179">
        <v>21.3</v>
      </c>
      <c r="F179">
        <v>28.8</v>
      </c>
      <c r="G179">
        <v>38.299999999999997</v>
      </c>
      <c r="H179">
        <v>50.3</v>
      </c>
      <c r="I179">
        <v>63.6</v>
      </c>
      <c r="J179">
        <v>78.099999999999994</v>
      </c>
      <c r="K179">
        <v>94</v>
      </c>
      <c r="L179">
        <v>110.7</v>
      </c>
      <c r="M179">
        <v>128.80000000000001</v>
      </c>
      <c r="N179">
        <v>147.69999999999999</v>
      </c>
      <c r="O179">
        <v>7.0000000000000007E-2</v>
      </c>
      <c r="P179" s="1">
        <v>41730</v>
      </c>
      <c r="Q179">
        <v>128.80000000000001</v>
      </c>
      <c r="R179">
        <v>147.69999999999999</v>
      </c>
      <c r="S179">
        <v>167.7</v>
      </c>
      <c r="T179">
        <v>188.6</v>
      </c>
      <c r="U179">
        <v>210.6</v>
      </c>
      <c r="V179">
        <v>233.1</v>
      </c>
      <c r="W179">
        <v>256.5</v>
      </c>
      <c r="X179">
        <v>280.5</v>
      </c>
      <c r="Y179">
        <v>305.3</v>
      </c>
      <c r="Z179">
        <v>330.8</v>
      </c>
      <c r="AA179">
        <v>356.8</v>
      </c>
      <c r="AB179">
        <v>383.4</v>
      </c>
      <c r="AC179">
        <v>410.2</v>
      </c>
      <c r="AD179">
        <v>7.0000000000000007E-2</v>
      </c>
      <c r="AE179" s="1">
        <v>41730</v>
      </c>
      <c r="AF179">
        <v>356.8</v>
      </c>
      <c r="AG179">
        <v>383.4</v>
      </c>
      <c r="AH179">
        <v>410.2</v>
      </c>
      <c r="AI179">
        <v>437.7</v>
      </c>
      <c r="AJ179">
        <v>465.7</v>
      </c>
      <c r="AK179">
        <v>494.1</v>
      </c>
      <c r="AL179">
        <v>522.70000000000005</v>
      </c>
      <c r="AM179">
        <v>551.4</v>
      </c>
      <c r="AN179">
        <v>580.4</v>
      </c>
      <c r="AO179">
        <v>609.5</v>
      </c>
      <c r="AP179">
        <v>639</v>
      </c>
      <c r="AQ179">
        <v>668.6</v>
      </c>
      <c r="AR179">
        <v>698.2</v>
      </c>
      <c r="AS179">
        <v>7.0000000000000007E-2</v>
      </c>
    </row>
    <row r="180" spans="1:45" x14ac:dyDescent="0.25">
      <c r="A180" s="1">
        <v>41760</v>
      </c>
      <c r="B180">
        <v>0</v>
      </c>
      <c r="C180">
        <v>0</v>
      </c>
      <c r="D180">
        <v>0</v>
      </c>
      <c r="E180">
        <v>0</v>
      </c>
      <c r="F180">
        <v>0</v>
      </c>
      <c r="G180">
        <v>0</v>
      </c>
      <c r="H180">
        <v>0</v>
      </c>
      <c r="I180">
        <v>0.3</v>
      </c>
      <c r="J180">
        <v>0.8</v>
      </c>
      <c r="K180">
        <v>1.6</v>
      </c>
      <c r="L180">
        <v>3</v>
      </c>
      <c r="M180">
        <v>5.3</v>
      </c>
      <c r="N180">
        <v>7.6</v>
      </c>
      <c r="O180">
        <v>0.1</v>
      </c>
      <c r="P180" s="1">
        <v>41760</v>
      </c>
      <c r="Q180">
        <v>5.3</v>
      </c>
      <c r="R180">
        <v>7.6</v>
      </c>
      <c r="S180">
        <v>12</v>
      </c>
      <c r="T180">
        <v>17.3</v>
      </c>
      <c r="U180">
        <v>24.4</v>
      </c>
      <c r="V180">
        <v>33.6</v>
      </c>
      <c r="W180">
        <v>44.5</v>
      </c>
      <c r="X180">
        <v>57.3</v>
      </c>
      <c r="Y180">
        <v>71.8</v>
      </c>
      <c r="Z180">
        <v>88</v>
      </c>
      <c r="AA180">
        <v>105.8</v>
      </c>
      <c r="AB180">
        <v>125.6</v>
      </c>
      <c r="AC180">
        <v>146.30000000000001</v>
      </c>
      <c r="AD180">
        <v>0.1</v>
      </c>
      <c r="AE180" s="1">
        <v>41760</v>
      </c>
      <c r="AF180">
        <v>105.8</v>
      </c>
      <c r="AG180">
        <v>125.6</v>
      </c>
      <c r="AH180">
        <v>146.30000000000001</v>
      </c>
      <c r="AI180">
        <v>168.5</v>
      </c>
      <c r="AJ180">
        <v>191.8</v>
      </c>
      <c r="AK180">
        <v>216.8</v>
      </c>
      <c r="AL180">
        <v>242.8</v>
      </c>
      <c r="AM180">
        <v>269.7</v>
      </c>
      <c r="AN180">
        <v>296.89999999999998</v>
      </c>
      <c r="AO180">
        <v>324.60000000000002</v>
      </c>
      <c r="AP180">
        <v>352.7</v>
      </c>
      <c r="AQ180">
        <v>380.7</v>
      </c>
      <c r="AR180">
        <v>409</v>
      </c>
      <c r="AS180">
        <v>0.1</v>
      </c>
    </row>
    <row r="181" spans="1:45" x14ac:dyDescent="0.25">
      <c r="A181" s="1">
        <v>41791</v>
      </c>
      <c r="B181">
        <v>0</v>
      </c>
      <c r="C181">
        <v>0</v>
      </c>
      <c r="D181">
        <v>0</v>
      </c>
      <c r="E181">
        <v>0</v>
      </c>
      <c r="F181">
        <v>0</v>
      </c>
      <c r="G181">
        <v>0</v>
      </c>
      <c r="H181">
        <v>0</v>
      </c>
      <c r="I181">
        <v>0</v>
      </c>
      <c r="J181">
        <v>0</v>
      </c>
      <c r="K181">
        <v>0</v>
      </c>
      <c r="L181">
        <v>0</v>
      </c>
      <c r="M181">
        <v>0</v>
      </c>
      <c r="N181">
        <v>0</v>
      </c>
      <c r="O181">
        <v>7.0000000000000007E-2</v>
      </c>
      <c r="P181" s="1">
        <v>41791</v>
      </c>
      <c r="Q181">
        <v>0</v>
      </c>
      <c r="R181">
        <v>0</v>
      </c>
      <c r="S181">
        <v>0</v>
      </c>
      <c r="T181">
        <v>0</v>
      </c>
      <c r="U181">
        <v>0.1</v>
      </c>
      <c r="V181">
        <v>0.4</v>
      </c>
      <c r="W181">
        <v>0.6</v>
      </c>
      <c r="X181">
        <v>0.9</v>
      </c>
      <c r="Y181">
        <v>1.5</v>
      </c>
      <c r="Z181">
        <v>2.5</v>
      </c>
      <c r="AA181">
        <v>4.7</v>
      </c>
      <c r="AB181">
        <v>8.6</v>
      </c>
      <c r="AC181">
        <v>13.8</v>
      </c>
      <c r="AD181">
        <v>7.0000000000000007E-2</v>
      </c>
      <c r="AE181" s="1">
        <v>41791</v>
      </c>
      <c r="AF181">
        <v>4.7</v>
      </c>
      <c r="AG181">
        <v>8.6</v>
      </c>
      <c r="AH181">
        <v>13.8</v>
      </c>
      <c r="AI181">
        <v>20.8</v>
      </c>
      <c r="AJ181">
        <v>29.3</v>
      </c>
      <c r="AK181">
        <v>39.5</v>
      </c>
      <c r="AL181">
        <v>50.8</v>
      </c>
      <c r="AM181">
        <v>63.9</v>
      </c>
      <c r="AN181">
        <v>77.099999999999994</v>
      </c>
      <c r="AO181">
        <v>91.9</v>
      </c>
      <c r="AP181">
        <v>107.6</v>
      </c>
      <c r="AQ181">
        <v>125.2</v>
      </c>
      <c r="AR181">
        <v>143.9</v>
      </c>
      <c r="AS181">
        <v>7.0000000000000007E-2</v>
      </c>
    </row>
    <row r="182" spans="1:45" x14ac:dyDescent="0.25">
      <c r="A182" s="1">
        <v>41821</v>
      </c>
      <c r="B182">
        <v>0</v>
      </c>
      <c r="C182">
        <v>0</v>
      </c>
      <c r="D182">
        <v>0</v>
      </c>
      <c r="E182">
        <v>0</v>
      </c>
      <c r="F182">
        <v>0</v>
      </c>
      <c r="G182">
        <v>0</v>
      </c>
      <c r="H182">
        <v>0</v>
      </c>
      <c r="I182">
        <v>0</v>
      </c>
      <c r="J182">
        <v>0</v>
      </c>
      <c r="K182">
        <v>0</v>
      </c>
      <c r="L182">
        <v>0</v>
      </c>
      <c r="M182">
        <v>0</v>
      </c>
      <c r="N182">
        <v>0</v>
      </c>
      <c r="O182">
        <v>0.2</v>
      </c>
      <c r="P182" s="1">
        <v>41821</v>
      </c>
      <c r="Q182">
        <v>0</v>
      </c>
      <c r="R182">
        <v>0</v>
      </c>
      <c r="S182">
        <v>0</v>
      </c>
      <c r="T182">
        <v>0</v>
      </c>
      <c r="U182">
        <v>0</v>
      </c>
      <c r="V182">
        <v>0</v>
      </c>
      <c r="W182">
        <v>0</v>
      </c>
      <c r="X182">
        <v>0</v>
      </c>
      <c r="Y182">
        <v>0</v>
      </c>
      <c r="Z182">
        <v>0</v>
      </c>
      <c r="AA182">
        <v>0</v>
      </c>
      <c r="AB182">
        <v>0</v>
      </c>
      <c r="AC182">
        <v>0.2</v>
      </c>
      <c r="AD182">
        <v>0.2</v>
      </c>
      <c r="AE182" s="1">
        <v>41821</v>
      </c>
      <c r="AF182">
        <v>0</v>
      </c>
      <c r="AG182">
        <v>0</v>
      </c>
      <c r="AH182">
        <v>0.2</v>
      </c>
      <c r="AI182">
        <v>0.5</v>
      </c>
      <c r="AJ182">
        <v>1.1000000000000001</v>
      </c>
      <c r="AK182">
        <v>2.2999999999999998</v>
      </c>
      <c r="AL182">
        <v>4.7</v>
      </c>
      <c r="AM182">
        <v>8.1</v>
      </c>
      <c r="AN182">
        <v>13</v>
      </c>
      <c r="AO182">
        <v>18.5</v>
      </c>
      <c r="AP182">
        <v>25.6</v>
      </c>
      <c r="AQ182">
        <v>34.5</v>
      </c>
      <c r="AR182">
        <v>45.1</v>
      </c>
      <c r="AS182">
        <v>0.2</v>
      </c>
    </row>
    <row r="183" spans="1:45" x14ac:dyDescent="0.25">
      <c r="A183" s="1">
        <v>41852</v>
      </c>
      <c r="B183">
        <v>0</v>
      </c>
      <c r="C183">
        <v>0</v>
      </c>
      <c r="D183">
        <v>0</v>
      </c>
      <c r="E183">
        <v>0</v>
      </c>
      <c r="F183">
        <v>0</v>
      </c>
      <c r="G183">
        <v>0</v>
      </c>
      <c r="H183">
        <v>0</v>
      </c>
      <c r="I183">
        <v>0</v>
      </c>
      <c r="J183">
        <v>0</v>
      </c>
      <c r="K183">
        <v>0</v>
      </c>
      <c r="L183">
        <v>0</v>
      </c>
      <c r="M183">
        <v>0</v>
      </c>
      <c r="N183">
        <v>0</v>
      </c>
      <c r="O183">
        <v>0.4</v>
      </c>
      <c r="P183" s="1">
        <v>41852</v>
      </c>
      <c r="Q183">
        <v>0</v>
      </c>
      <c r="R183">
        <v>0</v>
      </c>
      <c r="S183">
        <v>0</v>
      </c>
      <c r="T183">
        <v>0</v>
      </c>
      <c r="U183">
        <v>0</v>
      </c>
      <c r="V183">
        <v>0</v>
      </c>
      <c r="W183">
        <v>0</v>
      </c>
      <c r="X183">
        <v>0</v>
      </c>
      <c r="Y183">
        <v>0</v>
      </c>
      <c r="Z183">
        <v>0</v>
      </c>
      <c r="AA183">
        <v>0.1</v>
      </c>
      <c r="AB183">
        <v>0.3</v>
      </c>
      <c r="AC183">
        <v>0.9</v>
      </c>
      <c r="AD183">
        <v>0.4</v>
      </c>
      <c r="AE183" s="1">
        <v>41852</v>
      </c>
      <c r="AF183">
        <v>0.1</v>
      </c>
      <c r="AG183">
        <v>0.3</v>
      </c>
      <c r="AH183">
        <v>0.9</v>
      </c>
      <c r="AI183">
        <v>2.1</v>
      </c>
      <c r="AJ183">
        <v>3.9</v>
      </c>
      <c r="AK183">
        <v>7.5</v>
      </c>
      <c r="AL183">
        <v>13.2</v>
      </c>
      <c r="AM183">
        <v>20.6</v>
      </c>
      <c r="AN183">
        <v>29.5</v>
      </c>
      <c r="AO183">
        <v>41.4</v>
      </c>
      <c r="AP183">
        <v>55.1</v>
      </c>
      <c r="AQ183">
        <v>70.2</v>
      </c>
      <c r="AR183">
        <v>87.3</v>
      </c>
      <c r="AS183">
        <v>0.4</v>
      </c>
    </row>
    <row r="184" spans="1:45" x14ac:dyDescent="0.25">
      <c r="A184" s="1">
        <v>41883</v>
      </c>
      <c r="B184">
        <v>0</v>
      </c>
      <c r="C184">
        <v>0</v>
      </c>
      <c r="D184">
        <v>0</v>
      </c>
      <c r="E184">
        <v>0</v>
      </c>
      <c r="F184">
        <v>0</v>
      </c>
      <c r="G184">
        <v>0</v>
      </c>
      <c r="H184">
        <v>0</v>
      </c>
      <c r="I184">
        <v>0</v>
      </c>
      <c r="J184">
        <v>0</v>
      </c>
      <c r="K184">
        <v>0</v>
      </c>
      <c r="L184">
        <v>0</v>
      </c>
      <c r="M184">
        <v>0.5</v>
      </c>
      <c r="N184">
        <v>1</v>
      </c>
      <c r="O184">
        <v>0.1</v>
      </c>
      <c r="P184" s="1">
        <v>41883</v>
      </c>
      <c r="Q184">
        <v>0.5</v>
      </c>
      <c r="R184">
        <v>1</v>
      </c>
      <c r="S184">
        <v>1.8</v>
      </c>
      <c r="T184">
        <v>3</v>
      </c>
      <c r="U184">
        <v>4.4000000000000004</v>
      </c>
      <c r="V184">
        <v>6.1</v>
      </c>
      <c r="W184">
        <v>8.5</v>
      </c>
      <c r="X184">
        <v>11.2</v>
      </c>
      <c r="Y184">
        <v>15.7</v>
      </c>
      <c r="Z184">
        <v>21.6</v>
      </c>
      <c r="AA184">
        <v>28.6</v>
      </c>
      <c r="AB184">
        <v>36.299999999999997</v>
      </c>
      <c r="AC184">
        <v>45</v>
      </c>
      <c r="AD184">
        <v>0.1</v>
      </c>
      <c r="AE184" s="1">
        <v>41883</v>
      </c>
      <c r="AF184">
        <v>28.6</v>
      </c>
      <c r="AG184">
        <v>36.299999999999997</v>
      </c>
      <c r="AH184">
        <v>45</v>
      </c>
      <c r="AI184">
        <v>55.1</v>
      </c>
      <c r="AJ184">
        <v>66.900000000000006</v>
      </c>
      <c r="AK184">
        <v>80.5</v>
      </c>
      <c r="AL184">
        <v>95.1</v>
      </c>
      <c r="AM184">
        <v>111.3</v>
      </c>
      <c r="AN184">
        <v>128.69999999999999</v>
      </c>
      <c r="AO184">
        <v>147.19999999999999</v>
      </c>
      <c r="AP184">
        <v>167</v>
      </c>
      <c r="AQ184">
        <v>187.5</v>
      </c>
      <c r="AR184">
        <v>209.3</v>
      </c>
      <c r="AS184">
        <v>0.1</v>
      </c>
    </row>
    <row r="185" spans="1:45" x14ac:dyDescent="0.25">
      <c r="A185" s="1">
        <v>41913</v>
      </c>
      <c r="B185">
        <v>0</v>
      </c>
      <c r="C185">
        <v>0</v>
      </c>
      <c r="D185">
        <v>0</v>
      </c>
      <c r="E185">
        <v>0.2</v>
      </c>
      <c r="F185">
        <v>0.5</v>
      </c>
      <c r="G185">
        <v>0.9</v>
      </c>
      <c r="H185">
        <v>1.2</v>
      </c>
      <c r="I185">
        <v>1.7</v>
      </c>
      <c r="J185">
        <v>2.2999999999999998</v>
      </c>
      <c r="K185">
        <v>4</v>
      </c>
      <c r="L185">
        <v>6.1</v>
      </c>
      <c r="M185">
        <v>9.6999999999999993</v>
      </c>
      <c r="N185">
        <v>14.7</v>
      </c>
      <c r="O185">
        <v>0.1</v>
      </c>
      <c r="P185" s="1">
        <v>41913</v>
      </c>
      <c r="Q185">
        <v>9.6999999999999993</v>
      </c>
      <c r="R185">
        <v>14.7</v>
      </c>
      <c r="S185">
        <v>21.6</v>
      </c>
      <c r="T185">
        <v>30.8</v>
      </c>
      <c r="U185">
        <v>41.4</v>
      </c>
      <c r="V185">
        <v>53.9</v>
      </c>
      <c r="W185">
        <v>67.8</v>
      </c>
      <c r="X185">
        <v>84</v>
      </c>
      <c r="Y185">
        <v>101.7</v>
      </c>
      <c r="Z185">
        <v>121.5</v>
      </c>
      <c r="AA185">
        <v>142.30000000000001</v>
      </c>
      <c r="AB185">
        <v>164.6</v>
      </c>
      <c r="AC185">
        <v>187.6</v>
      </c>
      <c r="AD185">
        <v>0.1</v>
      </c>
      <c r="AE185" s="1">
        <v>41913</v>
      </c>
      <c r="AF185">
        <v>142.30000000000001</v>
      </c>
      <c r="AG185">
        <v>164.6</v>
      </c>
      <c r="AH185">
        <v>187.6</v>
      </c>
      <c r="AI185">
        <v>211.7</v>
      </c>
      <c r="AJ185">
        <v>236.7</v>
      </c>
      <c r="AK185">
        <v>262.8</v>
      </c>
      <c r="AL185">
        <v>289.5</v>
      </c>
      <c r="AM185">
        <v>316.89999999999998</v>
      </c>
      <c r="AN185">
        <v>345</v>
      </c>
      <c r="AO185">
        <v>373.7</v>
      </c>
      <c r="AP185">
        <v>402.8</v>
      </c>
      <c r="AQ185">
        <v>432.3</v>
      </c>
      <c r="AR185">
        <v>462.2</v>
      </c>
      <c r="AS185">
        <v>0.1</v>
      </c>
    </row>
    <row r="186" spans="1:45" x14ac:dyDescent="0.25">
      <c r="A186" s="1">
        <v>41944</v>
      </c>
      <c r="B186">
        <v>56.2</v>
      </c>
      <c r="C186">
        <v>66.8</v>
      </c>
      <c r="D186">
        <v>78.7</v>
      </c>
      <c r="E186">
        <v>91.4</v>
      </c>
      <c r="F186">
        <v>105.7</v>
      </c>
      <c r="G186">
        <v>120.7</v>
      </c>
      <c r="H186">
        <v>137.19999999999999</v>
      </c>
      <c r="I186">
        <v>154.4</v>
      </c>
      <c r="J186">
        <v>173.1</v>
      </c>
      <c r="K186">
        <v>192.8</v>
      </c>
      <c r="L186">
        <v>213.3</v>
      </c>
      <c r="M186">
        <v>235.1</v>
      </c>
      <c r="N186">
        <v>257.60000000000002</v>
      </c>
      <c r="O186">
        <v>7.0000000000000007E-2</v>
      </c>
      <c r="P186" s="1">
        <v>41944</v>
      </c>
      <c r="Q186">
        <v>235.1</v>
      </c>
      <c r="R186">
        <v>257.60000000000002</v>
      </c>
      <c r="S186">
        <v>281.2</v>
      </c>
      <c r="T186">
        <v>305.60000000000002</v>
      </c>
      <c r="U186">
        <v>330.9</v>
      </c>
      <c r="V186">
        <v>356.7</v>
      </c>
      <c r="W186">
        <v>383.5</v>
      </c>
      <c r="X186">
        <v>410.4</v>
      </c>
      <c r="Y186">
        <v>438.3</v>
      </c>
      <c r="Z186">
        <v>466.5</v>
      </c>
      <c r="AA186">
        <v>495</v>
      </c>
      <c r="AB186">
        <v>523.70000000000005</v>
      </c>
      <c r="AC186">
        <v>552.79999999999995</v>
      </c>
      <c r="AD186">
        <v>7.0000000000000007E-2</v>
      </c>
      <c r="AE186" s="1">
        <v>41944</v>
      </c>
      <c r="AF186">
        <v>495</v>
      </c>
      <c r="AG186">
        <v>523.70000000000005</v>
      </c>
      <c r="AH186">
        <v>552.79999999999995</v>
      </c>
      <c r="AI186">
        <v>581.9</v>
      </c>
      <c r="AJ186">
        <v>611.4</v>
      </c>
      <c r="AK186">
        <v>641.20000000000005</v>
      </c>
      <c r="AL186">
        <v>671.1</v>
      </c>
      <c r="AM186">
        <v>701.2</v>
      </c>
      <c r="AN186">
        <v>731.2</v>
      </c>
      <c r="AO186">
        <v>761.2</v>
      </c>
      <c r="AP186">
        <v>791.3</v>
      </c>
      <c r="AQ186">
        <v>821.3</v>
      </c>
      <c r="AR186">
        <v>851.4</v>
      </c>
      <c r="AS186">
        <v>7.0000000000000007E-2</v>
      </c>
    </row>
    <row r="187" spans="1:45" x14ac:dyDescent="0.25">
      <c r="A187" s="1">
        <v>41974</v>
      </c>
      <c r="B187">
        <v>90.7</v>
      </c>
      <c r="C187">
        <v>105.9</v>
      </c>
      <c r="D187">
        <v>122.8</v>
      </c>
      <c r="E187">
        <v>141.30000000000001</v>
      </c>
      <c r="F187">
        <v>161.80000000000001</v>
      </c>
      <c r="G187">
        <v>183.6</v>
      </c>
      <c r="H187">
        <v>207.3</v>
      </c>
      <c r="I187">
        <v>232.1</v>
      </c>
      <c r="J187">
        <v>258.39999999999998</v>
      </c>
      <c r="K187">
        <v>285.8</v>
      </c>
      <c r="L187">
        <v>314</v>
      </c>
      <c r="M187">
        <v>342.7</v>
      </c>
      <c r="N187">
        <v>371.8</v>
      </c>
      <c r="O187">
        <v>0.03</v>
      </c>
      <c r="P187" s="1">
        <v>41974</v>
      </c>
      <c r="Q187">
        <v>342.7</v>
      </c>
      <c r="R187">
        <v>371.8</v>
      </c>
      <c r="S187">
        <v>401.3</v>
      </c>
      <c r="T187">
        <v>431.2</v>
      </c>
      <c r="U187">
        <v>461.5</v>
      </c>
      <c r="V187">
        <v>491.9</v>
      </c>
      <c r="W187">
        <v>522.29999999999995</v>
      </c>
      <c r="X187">
        <v>552.70000000000005</v>
      </c>
      <c r="Y187">
        <v>583.4</v>
      </c>
      <c r="Z187">
        <v>614</v>
      </c>
      <c r="AA187">
        <v>644.79999999999995</v>
      </c>
      <c r="AB187">
        <v>675.6</v>
      </c>
      <c r="AC187">
        <v>706.5</v>
      </c>
      <c r="AD187">
        <v>0.03</v>
      </c>
      <c r="AE187" s="1">
        <v>41974</v>
      </c>
      <c r="AF187">
        <v>644.79999999999995</v>
      </c>
      <c r="AG187">
        <v>675.6</v>
      </c>
      <c r="AH187">
        <v>706.5</v>
      </c>
      <c r="AI187">
        <v>737.4</v>
      </c>
      <c r="AJ187">
        <v>768.4</v>
      </c>
      <c r="AK187">
        <v>799.4</v>
      </c>
      <c r="AL187">
        <v>830.4</v>
      </c>
      <c r="AM187">
        <v>861.4</v>
      </c>
      <c r="AN187">
        <v>892.4</v>
      </c>
      <c r="AO187">
        <v>923.4</v>
      </c>
      <c r="AP187">
        <v>954.4</v>
      </c>
      <c r="AQ187">
        <v>985.4</v>
      </c>
      <c r="AR187">
        <v>1016.4</v>
      </c>
      <c r="AS187">
        <v>0.03</v>
      </c>
    </row>
    <row r="188" spans="1:45" x14ac:dyDescent="0.25">
      <c r="A188" s="1">
        <v>42005</v>
      </c>
      <c r="B188">
        <v>376</v>
      </c>
      <c r="C188">
        <v>404.8</v>
      </c>
      <c r="D188">
        <v>433.7</v>
      </c>
      <c r="E188">
        <v>463.2</v>
      </c>
      <c r="F188">
        <v>492.9</v>
      </c>
      <c r="G188">
        <v>522.79999999999995</v>
      </c>
      <c r="H188">
        <v>552.79999999999995</v>
      </c>
      <c r="I188">
        <v>583.1</v>
      </c>
      <c r="J188">
        <v>613.29999999999995</v>
      </c>
      <c r="K188">
        <v>643.70000000000005</v>
      </c>
      <c r="L188">
        <v>674.2</v>
      </c>
      <c r="M188">
        <v>704.9</v>
      </c>
      <c r="N188">
        <v>735.8</v>
      </c>
      <c r="O188">
        <v>0.1</v>
      </c>
      <c r="P188" s="1">
        <v>42005</v>
      </c>
      <c r="Q188">
        <v>704.9</v>
      </c>
      <c r="R188">
        <v>735.8</v>
      </c>
      <c r="S188">
        <v>766.7</v>
      </c>
      <c r="T188">
        <v>797.6</v>
      </c>
      <c r="U188">
        <v>828.6</v>
      </c>
      <c r="V188">
        <v>859.6</v>
      </c>
      <c r="W188">
        <v>890.6</v>
      </c>
      <c r="X188">
        <v>921.6</v>
      </c>
      <c r="Y188">
        <v>952.6</v>
      </c>
      <c r="Z188">
        <v>983.6</v>
      </c>
      <c r="AA188">
        <v>1014.6</v>
      </c>
      <c r="AB188">
        <v>1045.5999999999999</v>
      </c>
      <c r="AC188">
        <v>1076.5999999999999</v>
      </c>
      <c r="AD188">
        <v>0.1</v>
      </c>
      <c r="AE188" s="1">
        <v>42005</v>
      </c>
      <c r="AF188">
        <v>1014.6</v>
      </c>
      <c r="AG188">
        <v>1045.5999999999999</v>
      </c>
      <c r="AH188">
        <v>1076.5999999999999</v>
      </c>
      <c r="AI188">
        <v>1107.5999999999999</v>
      </c>
      <c r="AJ188">
        <v>1138.5999999999999</v>
      </c>
      <c r="AK188">
        <v>1169.5999999999999</v>
      </c>
      <c r="AL188">
        <v>1200.5999999999999</v>
      </c>
      <c r="AM188">
        <v>1231.5999999999999</v>
      </c>
      <c r="AN188">
        <v>1262.5999999999999</v>
      </c>
      <c r="AO188">
        <v>1293.5999999999999</v>
      </c>
      <c r="AP188">
        <v>1324.6</v>
      </c>
      <c r="AQ188">
        <v>1355.6</v>
      </c>
      <c r="AR188">
        <v>1386.6</v>
      </c>
      <c r="AS188">
        <v>0.1</v>
      </c>
    </row>
    <row r="189" spans="1:45" x14ac:dyDescent="0.25">
      <c r="A189" s="1">
        <v>42036</v>
      </c>
      <c r="B189">
        <v>515.4</v>
      </c>
      <c r="C189">
        <v>543.4</v>
      </c>
      <c r="D189">
        <v>571.4</v>
      </c>
      <c r="E189">
        <v>599.4</v>
      </c>
      <c r="F189">
        <v>627.4</v>
      </c>
      <c r="G189">
        <v>655.4</v>
      </c>
      <c r="H189">
        <v>683.4</v>
      </c>
      <c r="I189">
        <v>711.4</v>
      </c>
      <c r="J189">
        <v>739.4</v>
      </c>
      <c r="K189">
        <v>767.4</v>
      </c>
      <c r="L189">
        <v>795.4</v>
      </c>
      <c r="M189">
        <v>823.4</v>
      </c>
      <c r="N189">
        <v>851.4</v>
      </c>
      <c r="O189">
        <v>0.1</v>
      </c>
      <c r="P189" s="1">
        <v>42036</v>
      </c>
      <c r="Q189">
        <v>823.4</v>
      </c>
      <c r="R189">
        <v>851.4</v>
      </c>
      <c r="S189">
        <v>879.4</v>
      </c>
      <c r="T189">
        <v>907.4</v>
      </c>
      <c r="U189">
        <v>935.4</v>
      </c>
      <c r="V189">
        <v>963.4</v>
      </c>
      <c r="W189">
        <v>991.4</v>
      </c>
      <c r="X189">
        <v>1019.4</v>
      </c>
      <c r="Y189">
        <v>1047.4000000000001</v>
      </c>
      <c r="Z189">
        <v>1075.4000000000001</v>
      </c>
      <c r="AA189">
        <v>1103.4000000000001</v>
      </c>
      <c r="AB189">
        <v>1131.4000000000001</v>
      </c>
      <c r="AC189">
        <v>1159.4000000000001</v>
      </c>
      <c r="AD189">
        <v>0.1</v>
      </c>
      <c r="AE189" s="1">
        <v>42036</v>
      </c>
      <c r="AF189">
        <v>1103.4000000000001</v>
      </c>
      <c r="AG189">
        <v>1131.4000000000001</v>
      </c>
      <c r="AH189">
        <v>1159.4000000000001</v>
      </c>
      <c r="AI189">
        <v>1187.4000000000001</v>
      </c>
      <c r="AJ189">
        <v>1215.4000000000001</v>
      </c>
      <c r="AK189">
        <v>1243.4000000000001</v>
      </c>
      <c r="AL189">
        <v>1271.4000000000001</v>
      </c>
      <c r="AM189">
        <v>1299.4000000000001</v>
      </c>
      <c r="AN189">
        <v>1327.4</v>
      </c>
      <c r="AO189">
        <v>1355.4</v>
      </c>
      <c r="AP189">
        <v>1383.4</v>
      </c>
      <c r="AQ189">
        <v>1411.4</v>
      </c>
      <c r="AR189">
        <v>1439.4</v>
      </c>
      <c r="AS189">
        <v>0.1</v>
      </c>
    </row>
    <row r="190" spans="1:45" x14ac:dyDescent="0.25">
      <c r="A190" s="1">
        <v>42064</v>
      </c>
      <c r="B190">
        <v>195.4</v>
      </c>
      <c r="C190">
        <v>218.7</v>
      </c>
      <c r="D190">
        <v>243.5</v>
      </c>
      <c r="E190">
        <v>269.2</v>
      </c>
      <c r="F190">
        <v>295.89999999999998</v>
      </c>
      <c r="G190">
        <v>323.3</v>
      </c>
      <c r="H190">
        <v>351.2</v>
      </c>
      <c r="I190">
        <v>379.9</v>
      </c>
      <c r="J190">
        <v>408.8</v>
      </c>
      <c r="K190">
        <v>438.5</v>
      </c>
      <c r="L190">
        <v>468.1</v>
      </c>
      <c r="M190">
        <v>498.2</v>
      </c>
      <c r="N190">
        <v>528.4</v>
      </c>
      <c r="O190">
        <v>0.2</v>
      </c>
      <c r="P190" s="1">
        <v>42064</v>
      </c>
      <c r="Q190">
        <v>498.2</v>
      </c>
      <c r="R190">
        <v>528.4</v>
      </c>
      <c r="S190">
        <v>558.9</v>
      </c>
      <c r="T190">
        <v>589.5</v>
      </c>
      <c r="U190">
        <v>620</v>
      </c>
      <c r="V190">
        <v>650.70000000000005</v>
      </c>
      <c r="W190">
        <v>681.4</v>
      </c>
      <c r="X190">
        <v>712.3</v>
      </c>
      <c r="Y190">
        <v>743.3</v>
      </c>
      <c r="Z190">
        <v>774.2</v>
      </c>
      <c r="AA190">
        <v>805.2</v>
      </c>
      <c r="AB190">
        <v>836.1</v>
      </c>
      <c r="AC190">
        <v>867.1</v>
      </c>
      <c r="AD190">
        <v>0.2</v>
      </c>
      <c r="AE190" s="1">
        <v>42064</v>
      </c>
      <c r="AF190">
        <v>805.2</v>
      </c>
      <c r="AG190">
        <v>836.1</v>
      </c>
      <c r="AH190">
        <v>867.1</v>
      </c>
      <c r="AI190">
        <v>898</v>
      </c>
      <c r="AJ190">
        <v>929</v>
      </c>
      <c r="AK190">
        <v>960</v>
      </c>
      <c r="AL190">
        <v>990.9</v>
      </c>
      <c r="AM190">
        <v>1021.9</v>
      </c>
      <c r="AN190">
        <v>1052.8</v>
      </c>
      <c r="AO190">
        <v>1083.8</v>
      </c>
      <c r="AP190">
        <v>1114.8</v>
      </c>
      <c r="AQ190">
        <v>1145.7</v>
      </c>
      <c r="AR190">
        <v>1176.7</v>
      </c>
      <c r="AS190">
        <v>0.2</v>
      </c>
    </row>
    <row r="191" spans="1:45" x14ac:dyDescent="0.25">
      <c r="A191" s="1">
        <v>42095</v>
      </c>
      <c r="B191">
        <v>9.9</v>
      </c>
      <c r="C191">
        <v>14.6</v>
      </c>
      <c r="D191">
        <v>20.3</v>
      </c>
      <c r="E191">
        <v>27.1</v>
      </c>
      <c r="F191">
        <v>34.700000000000003</v>
      </c>
      <c r="G191">
        <v>43.1</v>
      </c>
      <c r="H191">
        <v>52</v>
      </c>
      <c r="I191">
        <v>62.9</v>
      </c>
      <c r="J191">
        <v>74.599999999999994</v>
      </c>
      <c r="K191">
        <v>88</v>
      </c>
      <c r="L191">
        <v>102.3</v>
      </c>
      <c r="M191">
        <v>118.3</v>
      </c>
      <c r="N191">
        <v>135.6</v>
      </c>
      <c r="O191">
        <v>0.2</v>
      </c>
      <c r="P191" s="1">
        <v>42095</v>
      </c>
      <c r="Q191">
        <v>118.3</v>
      </c>
      <c r="R191">
        <v>135.6</v>
      </c>
      <c r="S191">
        <v>154.6</v>
      </c>
      <c r="T191">
        <v>175</v>
      </c>
      <c r="U191">
        <v>196.7</v>
      </c>
      <c r="V191">
        <v>219.4</v>
      </c>
      <c r="W191">
        <v>243.2</v>
      </c>
      <c r="X191">
        <v>268</v>
      </c>
      <c r="Y191">
        <v>293.7</v>
      </c>
      <c r="Z191">
        <v>319.89999999999998</v>
      </c>
      <c r="AA191">
        <v>346.6</v>
      </c>
      <c r="AB191">
        <v>373.7</v>
      </c>
      <c r="AC191">
        <v>401.1</v>
      </c>
      <c r="AD191">
        <v>0.2</v>
      </c>
      <c r="AE191" s="1">
        <v>42095</v>
      </c>
      <c r="AF191">
        <v>346.6</v>
      </c>
      <c r="AG191">
        <v>373.7</v>
      </c>
      <c r="AH191">
        <v>401.1</v>
      </c>
      <c r="AI191">
        <v>428.9</v>
      </c>
      <c r="AJ191">
        <v>457.3</v>
      </c>
      <c r="AK191">
        <v>485.9</v>
      </c>
      <c r="AL191">
        <v>515.1</v>
      </c>
      <c r="AM191">
        <v>544.29999999999995</v>
      </c>
      <c r="AN191">
        <v>573.9</v>
      </c>
      <c r="AO191">
        <v>603.6</v>
      </c>
      <c r="AP191">
        <v>633.5</v>
      </c>
      <c r="AQ191">
        <v>663.5</v>
      </c>
      <c r="AR191">
        <v>693.5</v>
      </c>
      <c r="AS191">
        <v>0.2</v>
      </c>
    </row>
    <row r="192" spans="1:45" x14ac:dyDescent="0.25">
      <c r="A192" s="1">
        <v>42125</v>
      </c>
      <c r="B192">
        <v>0</v>
      </c>
      <c r="C192">
        <v>0</v>
      </c>
      <c r="D192">
        <v>0.1</v>
      </c>
      <c r="E192">
        <v>0.6</v>
      </c>
      <c r="F192">
        <v>1.1000000000000001</v>
      </c>
      <c r="G192">
        <v>1.8</v>
      </c>
      <c r="H192">
        <v>2.4</v>
      </c>
      <c r="I192">
        <v>3.4</v>
      </c>
      <c r="J192">
        <v>4.7</v>
      </c>
      <c r="K192">
        <v>6.6</v>
      </c>
      <c r="L192">
        <v>9</v>
      </c>
      <c r="M192">
        <v>12.1</v>
      </c>
      <c r="N192">
        <v>16</v>
      </c>
      <c r="O192">
        <v>0.2</v>
      </c>
      <c r="P192" s="1">
        <v>42125</v>
      </c>
      <c r="Q192">
        <v>12.1</v>
      </c>
      <c r="R192">
        <v>16</v>
      </c>
      <c r="S192">
        <v>20.6</v>
      </c>
      <c r="T192">
        <v>26</v>
      </c>
      <c r="U192">
        <v>32.200000000000003</v>
      </c>
      <c r="V192">
        <v>39.200000000000003</v>
      </c>
      <c r="W192">
        <v>47</v>
      </c>
      <c r="X192">
        <v>56.4</v>
      </c>
      <c r="Y192">
        <v>66.599999999999994</v>
      </c>
      <c r="Z192">
        <v>77.8</v>
      </c>
      <c r="AA192">
        <v>90.1</v>
      </c>
      <c r="AB192">
        <v>104</v>
      </c>
      <c r="AC192">
        <v>118.7</v>
      </c>
      <c r="AD192">
        <v>0.2</v>
      </c>
      <c r="AE192" s="1">
        <v>42125</v>
      </c>
      <c r="AF192">
        <v>90.1</v>
      </c>
      <c r="AG192">
        <v>104</v>
      </c>
      <c r="AH192">
        <v>118.7</v>
      </c>
      <c r="AI192">
        <v>134.5</v>
      </c>
      <c r="AJ192">
        <v>150.9</v>
      </c>
      <c r="AK192">
        <v>169.1</v>
      </c>
      <c r="AL192">
        <v>188.3</v>
      </c>
      <c r="AM192">
        <v>208.8</v>
      </c>
      <c r="AN192">
        <v>230.4</v>
      </c>
      <c r="AO192">
        <v>253.3</v>
      </c>
      <c r="AP192">
        <v>276.60000000000002</v>
      </c>
      <c r="AQ192">
        <v>301.10000000000002</v>
      </c>
      <c r="AR192">
        <v>326.2</v>
      </c>
      <c r="AS192">
        <v>0.2</v>
      </c>
    </row>
    <row r="193" spans="1:45" x14ac:dyDescent="0.25">
      <c r="A193" s="1">
        <v>42156</v>
      </c>
      <c r="B193">
        <v>0</v>
      </c>
      <c r="C193">
        <v>0</v>
      </c>
      <c r="D193">
        <v>0</v>
      </c>
      <c r="E193">
        <v>0</v>
      </c>
      <c r="F193">
        <v>0</v>
      </c>
      <c r="G193">
        <v>0</v>
      </c>
      <c r="H193">
        <v>0</v>
      </c>
      <c r="I193">
        <v>0</v>
      </c>
      <c r="J193">
        <v>0</v>
      </c>
      <c r="K193">
        <v>0.3</v>
      </c>
      <c r="L193">
        <v>1.5</v>
      </c>
      <c r="M193">
        <v>3.4</v>
      </c>
      <c r="N193">
        <v>5.9</v>
      </c>
      <c r="O193">
        <v>0.3</v>
      </c>
      <c r="P193" s="1">
        <v>42156</v>
      </c>
      <c r="Q193">
        <v>3.4</v>
      </c>
      <c r="R193">
        <v>5.9</v>
      </c>
      <c r="S193">
        <v>8.6</v>
      </c>
      <c r="T193">
        <v>11.7</v>
      </c>
      <c r="U193">
        <v>15.2</v>
      </c>
      <c r="V193">
        <v>19.5</v>
      </c>
      <c r="W193">
        <v>24.7</v>
      </c>
      <c r="X193">
        <v>30.7</v>
      </c>
      <c r="Y193">
        <v>37.9</v>
      </c>
      <c r="Z193">
        <v>45.5</v>
      </c>
      <c r="AA193">
        <v>54.2</v>
      </c>
      <c r="AB193">
        <v>63.5</v>
      </c>
      <c r="AC193">
        <v>73.099999999999994</v>
      </c>
      <c r="AD193">
        <v>0.3</v>
      </c>
      <c r="AE193" s="1">
        <v>42156</v>
      </c>
      <c r="AF193">
        <v>54.2</v>
      </c>
      <c r="AG193">
        <v>63.5</v>
      </c>
      <c r="AH193">
        <v>73.099999999999994</v>
      </c>
      <c r="AI193">
        <v>84.4</v>
      </c>
      <c r="AJ193">
        <v>96.3</v>
      </c>
      <c r="AK193">
        <v>110.2</v>
      </c>
      <c r="AL193">
        <v>125.3</v>
      </c>
      <c r="AM193">
        <v>141.80000000000001</v>
      </c>
      <c r="AN193">
        <v>160.1</v>
      </c>
      <c r="AO193">
        <v>179.7</v>
      </c>
      <c r="AP193">
        <v>200.3</v>
      </c>
      <c r="AQ193">
        <v>221.9</v>
      </c>
      <c r="AR193">
        <v>245.2</v>
      </c>
      <c r="AS193">
        <v>0.3</v>
      </c>
    </row>
    <row r="194" spans="1:45" x14ac:dyDescent="0.25">
      <c r="A194" s="1">
        <v>42186</v>
      </c>
      <c r="B194">
        <v>0</v>
      </c>
      <c r="C194">
        <v>0</v>
      </c>
      <c r="D194">
        <v>0</v>
      </c>
      <c r="E194">
        <v>0</v>
      </c>
      <c r="F194">
        <v>0</v>
      </c>
      <c r="G194">
        <v>0</v>
      </c>
      <c r="H194">
        <v>0</v>
      </c>
      <c r="I194">
        <v>0</v>
      </c>
      <c r="J194">
        <v>0</v>
      </c>
      <c r="K194">
        <v>0</v>
      </c>
      <c r="L194">
        <v>0</v>
      </c>
      <c r="M194">
        <v>0</v>
      </c>
      <c r="N194">
        <v>0</v>
      </c>
      <c r="O194">
        <v>0.3</v>
      </c>
      <c r="P194" s="1">
        <v>42186</v>
      </c>
      <c r="Q194">
        <v>0</v>
      </c>
      <c r="R194">
        <v>0</v>
      </c>
      <c r="S194">
        <v>0</v>
      </c>
      <c r="T194">
        <v>0</v>
      </c>
      <c r="U194">
        <v>0</v>
      </c>
      <c r="V194">
        <v>0</v>
      </c>
      <c r="W194">
        <v>0</v>
      </c>
      <c r="X194">
        <v>0</v>
      </c>
      <c r="Y194">
        <v>0</v>
      </c>
      <c r="Z194">
        <v>0</v>
      </c>
      <c r="AA194">
        <v>0</v>
      </c>
      <c r="AB194">
        <v>0</v>
      </c>
      <c r="AC194">
        <v>0.2</v>
      </c>
      <c r="AD194">
        <v>0.3</v>
      </c>
      <c r="AE194" s="1">
        <v>42186</v>
      </c>
      <c r="AF194">
        <v>0</v>
      </c>
      <c r="AG194">
        <v>0</v>
      </c>
      <c r="AH194">
        <v>0.2</v>
      </c>
      <c r="AI194">
        <v>0.5</v>
      </c>
      <c r="AJ194">
        <v>1.6</v>
      </c>
      <c r="AK194">
        <v>3.8</v>
      </c>
      <c r="AL194">
        <v>6.9</v>
      </c>
      <c r="AM194">
        <v>11.4</v>
      </c>
      <c r="AN194">
        <v>16.899999999999999</v>
      </c>
      <c r="AO194">
        <v>23.9</v>
      </c>
      <c r="AP194">
        <v>32.700000000000003</v>
      </c>
      <c r="AQ194">
        <v>41.7</v>
      </c>
      <c r="AR194">
        <v>52.2</v>
      </c>
      <c r="AS194">
        <v>0.3</v>
      </c>
    </row>
    <row r="195" spans="1:45" x14ac:dyDescent="0.25">
      <c r="A195" s="1">
        <v>42217</v>
      </c>
      <c r="B195">
        <v>0</v>
      </c>
      <c r="C195">
        <v>0</v>
      </c>
      <c r="D195">
        <v>0</v>
      </c>
      <c r="E195">
        <v>0</v>
      </c>
      <c r="F195">
        <v>0</v>
      </c>
      <c r="G195">
        <v>0</v>
      </c>
      <c r="H195">
        <v>0</v>
      </c>
      <c r="I195">
        <v>0</v>
      </c>
      <c r="J195">
        <v>0</v>
      </c>
      <c r="K195">
        <v>0</v>
      </c>
      <c r="L195">
        <v>0</v>
      </c>
      <c r="M195">
        <v>0</v>
      </c>
      <c r="N195">
        <v>0</v>
      </c>
      <c r="O195">
        <v>0.2</v>
      </c>
      <c r="P195" s="1">
        <v>42217</v>
      </c>
      <c r="Q195">
        <v>0</v>
      </c>
      <c r="R195">
        <v>0</v>
      </c>
      <c r="S195">
        <v>0</v>
      </c>
      <c r="T195">
        <v>0</v>
      </c>
      <c r="U195">
        <v>0</v>
      </c>
      <c r="V195">
        <v>0</v>
      </c>
      <c r="W195">
        <v>0</v>
      </c>
      <c r="X195">
        <v>0</v>
      </c>
      <c r="Y195">
        <v>0</v>
      </c>
      <c r="Z195">
        <v>0</v>
      </c>
      <c r="AA195">
        <v>0</v>
      </c>
      <c r="AB195">
        <v>0</v>
      </c>
      <c r="AC195">
        <v>0</v>
      </c>
      <c r="AD195">
        <v>0.2</v>
      </c>
      <c r="AE195" s="1">
        <v>42217</v>
      </c>
      <c r="AF195">
        <v>0</v>
      </c>
      <c r="AG195">
        <v>0</v>
      </c>
      <c r="AH195">
        <v>0</v>
      </c>
      <c r="AI195">
        <v>0</v>
      </c>
      <c r="AJ195">
        <v>0.3</v>
      </c>
      <c r="AK195">
        <v>0.8</v>
      </c>
      <c r="AL195">
        <v>1.8</v>
      </c>
      <c r="AM195">
        <v>4.3</v>
      </c>
      <c r="AN195">
        <v>7.5</v>
      </c>
      <c r="AO195">
        <v>11.3</v>
      </c>
      <c r="AP195">
        <v>17.3</v>
      </c>
      <c r="AQ195">
        <v>25.7</v>
      </c>
      <c r="AR195">
        <v>36.4</v>
      </c>
      <c r="AS195">
        <v>0.2</v>
      </c>
    </row>
    <row r="196" spans="1:45" x14ac:dyDescent="0.25">
      <c r="A196" s="1">
        <v>42248</v>
      </c>
      <c r="B196">
        <v>0</v>
      </c>
      <c r="C196">
        <v>0</v>
      </c>
      <c r="D196">
        <v>0</v>
      </c>
      <c r="E196">
        <v>0</v>
      </c>
      <c r="F196">
        <v>0</v>
      </c>
      <c r="G196">
        <v>0</v>
      </c>
      <c r="H196">
        <v>0</v>
      </c>
      <c r="I196">
        <v>0</v>
      </c>
      <c r="J196">
        <v>0</v>
      </c>
      <c r="K196">
        <v>0</v>
      </c>
      <c r="L196">
        <v>0</v>
      </c>
      <c r="M196">
        <v>0</v>
      </c>
      <c r="N196">
        <v>0.2</v>
      </c>
      <c r="O196">
        <v>0.2</v>
      </c>
      <c r="P196" s="1">
        <v>42248</v>
      </c>
      <c r="Q196">
        <v>0</v>
      </c>
      <c r="R196">
        <v>0.2</v>
      </c>
      <c r="S196">
        <v>0.4</v>
      </c>
      <c r="T196">
        <v>0.7</v>
      </c>
      <c r="U196">
        <v>1.1000000000000001</v>
      </c>
      <c r="V196">
        <v>1.6</v>
      </c>
      <c r="W196">
        <v>2.5</v>
      </c>
      <c r="X196">
        <v>3.5</v>
      </c>
      <c r="Y196">
        <v>5</v>
      </c>
      <c r="Z196">
        <v>7.1</v>
      </c>
      <c r="AA196">
        <v>9.5</v>
      </c>
      <c r="AB196">
        <v>12.8</v>
      </c>
      <c r="AC196">
        <v>17.100000000000001</v>
      </c>
      <c r="AD196">
        <v>0.2</v>
      </c>
      <c r="AE196" s="1">
        <v>42248</v>
      </c>
      <c r="AF196">
        <v>9.5</v>
      </c>
      <c r="AG196">
        <v>12.8</v>
      </c>
      <c r="AH196">
        <v>17.100000000000001</v>
      </c>
      <c r="AI196">
        <v>21.7</v>
      </c>
      <c r="AJ196">
        <v>27.9</v>
      </c>
      <c r="AK196">
        <v>35.799999999999997</v>
      </c>
      <c r="AL196">
        <v>45.3</v>
      </c>
      <c r="AM196">
        <v>57.2</v>
      </c>
      <c r="AN196">
        <v>70.3</v>
      </c>
      <c r="AO196">
        <v>84.9</v>
      </c>
      <c r="AP196">
        <v>100.7</v>
      </c>
      <c r="AQ196">
        <v>117.4</v>
      </c>
      <c r="AR196">
        <v>135.80000000000001</v>
      </c>
      <c r="AS196">
        <v>0.2</v>
      </c>
    </row>
    <row r="197" spans="1:45" x14ac:dyDescent="0.25">
      <c r="A197" s="1">
        <v>42278</v>
      </c>
      <c r="B197">
        <v>3</v>
      </c>
      <c r="C197">
        <v>3.9</v>
      </c>
      <c r="D197">
        <v>5.5</v>
      </c>
      <c r="E197">
        <v>7.3</v>
      </c>
      <c r="F197">
        <v>9.3000000000000007</v>
      </c>
      <c r="G197">
        <v>11.7</v>
      </c>
      <c r="H197">
        <v>14.4</v>
      </c>
      <c r="I197">
        <v>17.8</v>
      </c>
      <c r="J197">
        <v>22</v>
      </c>
      <c r="K197">
        <v>26.7</v>
      </c>
      <c r="L197">
        <v>32.1</v>
      </c>
      <c r="M197">
        <v>38.4</v>
      </c>
      <c r="N197">
        <v>46.1</v>
      </c>
      <c r="O197">
        <v>0.3</v>
      </c>
      <c r="P197" s="1">
        <v>42278</v>
      </c>
      <c r="Q197">
        <v>38.4</v>
      </c>
      <c r="R197">
        <v>46.1</v>
      </c>
      <c r="S197">
        <v>56.1</v>
      </c>
      <c r="T197">
        <v>67.3</v>
      </c>
      <c r="U197">
        <v>80.599999999999994</v>
      </c>
      <c r="V197">
        <v>96.3</v>
      </c>
      <c r="W197">
        <v>113.4</v>
      </c>
      <c r="X197">
        <v>132.5</v>
      </c>
      <c r="Y197">
        <v>152.19999999999999</v>
      </c>
      <c r="Z197">
        <v>174.3</v>
      </c>
      <c r="AA197">
        <v>197.2</v>
      </c>
      <c r="AB197">
        <v>221.3</v>
      </c>
      <c r="AC197">
        <v>246.4</v>
      </c>
      <c r="AD197">
        <v>0.3</v>
      </c>
      <c r="AE197" s="1">
        <v>42278</v>
      </c>
      <c r="AF197">
        <v>197.2</v>
      </c>
      <c r="AG197">
        <v>221.3</v>
      </c>
      <c r="AH197">
        <v>246.4</v>
      </c>
      <c r="AI197">
        <v>272.39999999999998</v>
      </c>
      <c r="AJ197">
        <v>298.89999999999998</v>
      </c>
      <c r="AK197">
        <v>325.8</v>
      </c>
      <c r="AL197">
        <v>353.7</v>
      </c>
      <c r="AM197">
        <v>381.9</v>
      </c>
      <c r="AN197">
        <v>410.5</v>
      </c>
      <c r="AO197">
        <v>439.9</v>
      </c>
      <c r="AP197">
        <v>469.4</v>
      </c>
      <c r="AQ197">
        <v>499.3</v>
      </c>
      <c r="AR197">
        <v>529.70000000000005</v>
      </c>
      <c r="AS197">
        <v>0.3</v>
      </c>
    </row>
    <row r="198" spans="1:45" x14ac:dyDescent="0.25">
      <c r="A198" s="1">
        <v>42309</v>
      </c>
      <c r="B198">
        <v>15.4</v>
      </c>
      <c r="C198">
        <v>20.2</v>
      </c>
      <c r="D198">
        <v>25.6</v>
      </c>
      <c r="E198">
        <v>31.8</v>
      </c>
      <c r="F198">
        <v>39</v>
      </c>
      <c r="G198">
        <v>47.2</v>
      </c>
      <c r="H198">
        <v>56.1</v>
      </c>
      <c r="I198">
        <v>66.7</v>
      </c>
      <c r="J198">
        <v>77.900000000000006</v>
      </c>
      <c r="K198">
        <v>90.2</v>
      </c>
      <c r="L198">
        <v>104.3</v>
      </c>
      <c r="M198">
        <v>119.5</v>
      </c>
      <c r="N198">
        <v>135.9</v>
      </c>
      <c r="O198">
        <v>0.1</v>
      </c>
      <c r="P198" s="1">
        <v>42309</v>
      </c>
      <c r="Q198">
        <v>119.5</v>
      </c>
      <c r="R198">
        <v>135.9</v>
      </c>
      <c r="S198">
        <v>153.69999999999999</v>
      </c>
      <c r="T198">
        <v>172.5</v>
      </c>
      <c r="U198">
        <v>192.4</v>
      </c>
      <c r="V198">
        <v>213.7</v>
      </c>
      <c r="W198">
        <v>235.8</v>
      </c>
      <c r="X198">
        <v>258.8</v>
      </c>
      <c r="Y198">
        <v>282.7</v>
      </c>
      <c r="Z198">
        <v>307.7</v>
      </c>
      <c r="AA198">
        <v>333.5</v>
      </c>
      <c r="AB198">
        <v>360.2</v>
      </c>
      <c r="AC198">
        <v>387</v>
      </c>
      <c r="AD198">
        <v>0.1</v>
      </c>
      <c r="AE198" s="1">
        <v>42309</v>
      </c>
      <c r="AF198">
        <v>333.5</v>
      </c>
      <c r="AG198">
        <v>360.2</v>
      </c>
      <c r="AH198">
        <v>387</v>
      </c>
      <c r="AI198">
        <v>414.3</v>
      </c>
      <c r="AJ198">
        <v>442.1</v>
      </c>
      <c r="AK198">
        <v>469.9</v>
      </c>
      <c r="AL198">
        <v>498.3</v>
      </c>
      <c r="AM198">
        <v>527</v>
      </c>
      <c r="AN198">
        <v>555.6</v>
      </c>
      <c r="AO198">
        <v>584.70000000000005</v>
      </c>
      <c r="AP198">
        <v>613.70000000000005</v>
      </c>
      <c r="AQ198">
        <v>642.9</v>
      </c>
      <c r="AR198">
        <v>672.5</v>
      </c>
      <c r="AS198">
        <v>0.1</v>
      </c>
    </row>
    <row r="199" spans="1:45" x14ac:dyDescent="0.25">
      <c r="A199" s="1">
        <v>42339</v>
      </c>
      <c r="B199">
        <v>29.4</v>
      </c>
      <c r="C199">
        <v>35.299999999999997</v>
      </c>
      <c r="D199">
        <v>43.1</v>
      </c>
      <c r="E199">
        <v>52.1</v>
      </c>
      <c r="F199">
        <v>62.6</v>
      </c>
      <c r="G199">
        <v>74.099999999999994</v>
      </c>
      <c r="H199">
        <v>86.7</v>
      </c>
      <c r="I199">
        <v>100.6</v>
      </c>
      <c r="J199">
        <v>116.6</v>
      </c>
      <c r="K199">
        <v>134.1</v>
      </c>
      <c r="L199">
        <v>153.4</v>
      </c>
      <c r="M199">
        <v>174</v>
      </c>
      <c r="N199">
        <v>196</v>
      </c>
      <c r="O199">
        <v>0.03</v>
      </c>
      <c r="P199" s="1">
        <v>42339</v>
      </c>
      <c r="Q199">
        <v>174</v>
      </c>
      <c r="R199">
        <v>196</v>
      </c>
      <c r="S199">
        <v>219.5</v>
      </c>
      <c r="T199">
        <v>244.8</v>
      </c>
      <c r="U199">
        <v>271.2</v>
      </c>
      <c r="V199">
        <v>298.2</v>
      </c>
      <c r="W199">
        <v>326.10000000000002</v>
      </c>
      <c r="X199">
        <v>354.2</v>
      </c>
      <c r="Y199">
        <v>383</v>
      </c>
      <c r="Z199">
        <v>412.4</v>
      </c>
      <c r="AA199">
        <v>442.2</v>
      </c>
      <c r="AB199">
        <v>472.6</v>
      </c>
      <c r="AC199">
        <v>503.2</v>
      </c>
      <c r="AD199">
        <v>0.03</v>
      </c>
      <c r="AE199" s="1">
        <v>42339</v>
      </c>
      <c r="AF199">
        <v>442.2</v>
      </c>
      <c r="AG199">
        <v>472.6</v>
      </c>
      <c r="AH199">
        <v>503.2</v>
      </c>
      <c r="AI199">
        <v>533.9</v>
      </c>
      <c r="AJ199">
        <v>564.5</v>
      </c>
      <c r="AK199">
        <v>595.20000000000005</v>
      </c>
      <c r="AL199">
        <v>625.9</v>
      </c>
      <c r="AM199">
        <v>656.7</v>
      </c>
      <c r="AN199">
        <v>687.5</v>
      </c>
      <c r="AO199">
        <v>718.3</v>
      </c>
      <c r="AP199">
        <v>749.3</v>
      </c>
      <c r="AQ199">
        <v>780.3</v>
      </c>
      <c r="AR199">
        <v>811.3</v>
      </c>
      <c r="AS199">
        <v>0.03</v>
      </c>
    </row>
    <row r="200" spans="1:45" x14ac:dyDescent="0.25">
      <c r="A200" s="1">
        <v>42370</v>
      </c>
      <c r="B200">
        <v>213.2</v>
      </c>
      <c r="C200">
        <v>236.6</v>
      </c>
      <c r="D200">
        <v>261.60000000000002</v>
      </c>
      <c r="E200">
        <v>288.60000000000002</v>
      </c>
      <c r="F200">
        <v>316.10000000000002</v>
      </c>
      <c r="G200">
        <v>344</v>
      </c>
      <c r="H200">
        <v>373.3</v>
      </c>
      <c r="I200">
        <v>402.5</v>
      </c>
      <c r="J200">
        <v>432.1</v>
      </c>
      <c r="K200">
        <v>462</v>
      </c>
      <c r="L200">
        <v>491.9</v>
      </c>
      <c r="M200">
        <v>522</v>
      </c>
      <c r="N200">
        <v>552.29999999999995</v>
      </c>
      <c r="O200">
        <v>0.2</v>
      </c>
      <c r="P200" s="1">
        <v>42370</v>
      </c>
      <c r="Q200">
        <v>522</v>
      </c>
      <c r="R200">
        <v>552.29999999999995</v>
      </c>
      <c r="S200">
        <v>582.70000000000005</v>
      </c>
      <c r="T200">
        <v>613.1</v>
      </c>
      <c r="U200">
        <v>643.6</v>
      </c>
      <c r="V200">
        <v>674.2</v>
      </c>
      <c r="W200">
        <v>705</v>
      </c>
      <c r="X200">
        <v>735.8</v>
      </c>
      <c r="Y200">
        <v>766.8</v>
      </c>
      <c r="Z200">
        <v>797.7</v>
      </c>
      <c r="AA200">
        <v>828.7</v>
      </c>
      <c r="AB200">
        <v>859.7</v>
      </c>
      <c r="AC200">
        <v>890.7</v>
      </c>
      <c r="AD200">
        <v>0.2</v>
      </c>
      <c r="AE200" s="1">
        <v>42370</v>
      </c>
      <c r="AF200">
        <v>828.7</v>
      </c>
      <c r="AG200">
        <v>859.7</v>
      </c>
      <c r="AH200">
        <v>890.7</v>
      </c>
      <c r="AI200">
        <v>921.7</v>
      </c>
      <c r="AJ200">
        <v>952.7</v>
      </c>
      <c r="AK200">
        <v>983.7</v>
      </c>
      <c r="AL200">
        <v>1014.7</v>
      </c>
      <c r="AM200">
        <v>1045.7</v>
      </c>
      <c r="AN200">
        <v>1076.7</v>
      </c>
      <c r="AO200">
        <v>1107.7</v>
      </c>
      <c r="AP200">
        <v>1138.7</v>
      </c>
      <c r="AQ200">
        <v>1169.7</v>
      </c>
      <c r="AR200">
        <v>1200.7</v>
      </c>
      <c r="AS200">
        <v>0.2</v>
      </c>
    </row>
    <row r="201" spans="1:45" x14ac:dyDescent="0.25">
      <c r="A201" s="1">
        <v>42401</v>
      </c>
      <c r="B201">
        <v>208.9</v>
      </c>
      <c r="C201">
        <v>226.8</v>
      </c>
      <c r="D201">
        <v>245.8</v>
      </c>
      <c r="E201">
        <v>265.10000000000002</v>
      </c>
      <c r="F201">
        <v>285.39999999999998</v>
      </c>
      <c r="G201">
        <v>306.10000000000002</v>
      </c>
      <c r="H201">
        <v>327.60000000000002</v>
      </c>
      <c r="I201">
        <v>349.2</v>
      </c>
      <c r="J201">
        <v>371.5</v>
      </c>
      <c r="K201">
        <v>394.2</v>
      </c>
      <c r="L201">
        <v>418</v>
      </c>
      <c r="M201">
        <v>442.1</v>
      </c>
      <c r="N201">
        <v>466.6</v>
      </c>
      <c r="O201">
        <v>0.1</v>
      </c>
      <c r="P201" s="1">
        <v>42401</v>
      </c>
      <c r="Q201">
        <v>442.1</v>
      </c>
      <c r="R201">
        <v>466.6</v>
      </c>
      <c r="S201">
        <v>492</v>
      </c>
      <c r="T201">
        <v>517.5</v>
      </c>
      <c r="U201">
        <v>543.6</v>
      </c>
      <c r="V201">
        <v>570.1</v>
      </c>
      <c r="W201">
        <v>596.9</v>
      </c>
      <c r="X201">
        <v>624.6</v>
      </c>
      <c r="Y201">
        <v>652.70000000000005</v>
      </c>
      <c r="Z201">
        <v>681.1</v>
      </c>
      <c r="AA201">
        <v>709.5</v>
      </c>
      <c r="AB201">
        <v>738.2</v>
      </c>
      <c r="AC201">
        <v>766.9</v>
      </c>
      <c r="AD201">
        <v>0.1</v>
      </c>
      <c r="AE201" s="1">
        <v>42401</v>
      </c>
      <c r="AF201">
        <v>709.5</v>
      </c>
      <c r="AG201">
        <v>738.2</v>
      </c>
      <c r="AH201">
        <v>766.9</v>
      </c>
      <c r="AI201">
        <v>795.8</v>
      </c>
      <c r="AJ201">
        <v>824.6</v>
      </c>
      <c r="AK201">
        <v>853.6</v>
      </c>
      <c r="AL201">
        <v>882.6</v>
      </c>
      <c r="AM201">
        <v>911.6</v>
      </c>
      <c r="AN201">
        <v>940.6</v>
      </c>
      <c r="AO201">
        <v>969.6</v>
      </c>
      <c r="AP201">
        <v>998.6</v>
      </c>
      <c r="AQ201">
        <v>1027.5999999999999</v>
      </c>
      <c r="AR201">
        <v>1056.5999999999999</v>
      </c>
      <c r="AS201">
        <v>0.1</v>
      </c>
    </row>
    <row r="202" spans="1:45" x14ac:dyDescent="0.25">
      <c r="A202" s="1">
        <v>42430</v>
      </c>
      <c r="B202">
        <v>56.2</v>
      </c>
      <c r="C202">
        <v>66.900000000000006</v>
      </c>
      <c r="D202">
        <v>78.7</v>
      </c>
      <c r="E202">
        <v>92.4</v>
      </c>
      <c r="F202">
        <v>107.8</v>
      </c>
      <c r="G202">
        <v>124.7</v>
      </c>
      <c r="H202">
        <v>143.9</v>
      </c>
      <c r="I202">
        <v>165.1</v>
      </c>
      <c r="J202">
        <v>187.1</v>
      </c>
      <c r="K202">
        <v>210.3</v>
      </c>
      <c r="L202">
        <v>234.6</v>
      </c>
      <c r="M202">
        <v>259.7</v>
      </c>
      <c r="N202">
        <v>285.2</v>
      </c>
      <c r="O202">
        <v>0.1</v>
      </c>
      <c r="P202" s="1">
        <v>42430</v>
      </c>
      <c r="Q202">
        <v>259.7</v>
      </c>
      <c r="R202">
        <v>285.2</v>
      </c>
      <c r="S202">
        <v>311.3</v>
      </c>
      <c r="T202">
        <v>337.9</v>
      </c>
      <c r="U202">
        <v>365.2</v>
      </c>
      <c r="V202">
        <v>392.7</v>
      </c>
      <c r="W202">
        <v>420.5</v>
      </c>
      <c r="X202">
        <v>448.3</v>
      </c>
      <c r="Y202">
        <v>476.3</v>
      </c>
      <c r="Z202">
        <v>504.5</v>
      </c>
      <c r="AA202">
        <v>533</v>
      </c>
      <c r="AB202">
        <v>561.4</v>
      </c>
      <c r="AC202">
        <v>590.29999999999995</v>
      </c>
      <c r="AD202">
        <v>0.1</v>
      </c>
      <c r="AE202" s="1">
        <v>42430</v>
      </c>
      <c r="AF202">
        <v>533</v>
      </c>
      <c r="AG202">
        <v>561.4</v>
      </c>
      <c r="AH202">
        <v>590.29999999999995</v>
      </c>
      <c r="AI202">
        <v>619.6</v>
      </c>
      <c r="AJ202">
        <v>649.20000000000005</v>
      </c>
      <c r="AK202">
        <v>679.2</v>
      </c>
      <c r="AL202">
        <v>709.3</v>
      </c>
      <c r="AM202">
        <v>739.6</v>
      </c>
      <c r="AN202">
        <v>770</v>
      </c>
      <c r="AO202">
        <v>800.5</v>
      </c>
      <c r="AP202">
        <v>831.1</v>
      </c>
      <c r="AQ202">
        <v>861.6</v>
      </c>
      <c r="AR202">
        <v>892.5</v>
      </c>
      <c r="AS202">
        <v>0.1</v>
      </c>
    </row>
    <row r="203" spans="1:45" x14ac:dyDescent="0.25">
      <c r="A203" s="1">
        <v>42461</v>
      </c>
      <c r="B203">
        <v>30.4</v>
      </c>
      <c r="C203">
        <v>35.200000000000003</v>
      </c>
      <c r="D203">
        <v>41</v>
      </c>
      <c r="E203">
        <v>47.4</v>
      </c>
      <c r="F203">
        <v>54.6</v>
      </c>
      <c r="G203">
        <v>63</v>
      </c>
      <c r="H203">
        <v>72.900000000000006</v>
      </c>
      <c r="I203">
        <v>83.6</v>
      </c>
      <c r="J203">
        <v>96</v>
      </c>
      <c r="K203">
        <v>110.3</v>
      </c>
      <c r="L203">
        <v>126.3</v>
      </c>
      <c r="M203">
        <v>144.4</v>
      </c>
      <c r="N203">
        <v>164</v>
      </c>
      <c r="O203">
        <v>0.2</v>
      </c>
      <c r="P203" s="1">
        <v>42461</v>
      </c>
      <c r="Q203">
        <v>144.4</v>
      </c>
      <c r="R203">
        <v>164</v>
      </c>
      <c r="S203">
        <v>184.9</v>
      </c>
      <c r="T203">
        <v>206.8</v>
      </c>
      <c r="U203">
        <v>229.7</v>
      </c>
      <c r="V203">
        <v>253.6</v>
      </c>
      <c r="W203">
        <v>278.60000000000002</v>
      </c>
      <c r="X203">
        <v>304.10000000000002</v>
      </c>
      <c r="Y203">
        <v>330.3</v>
      </c>
      <c r="Z203">
        <v>356.8</v>
      </c>
      <c r="AA203">
        <v>383.4</v>
      </c>
      <c r="AB203">
        <v>410.4</v>
      </c>
      <c r="AC203">
        <v>437.4</v>
      </c>
      <c r="AD203">
        <v>0.2</v>
      </c>
      <c r="AE203" s="1">
        <v>42461</v>
      </c>
      <c r="AF203">
        <v>383.4</v>
      </c>
      <c r="AG203">
        <v>410.4</v>
      </c>
      <c r="AH203">
        <v>437.4</v>
      </c>
      <c r="AI203">
        <v>465</v>
      </c>
      <c r="AJ203">
        <v>493.1</v>
      </c>
      <c r="AK203">
        <v>521.5</v>
      </c>
      <c r="AL203">
        <v>550.5</v>
      </c>
      <c r="AM203">
        <v>579.79999999999995</v>
      </c>
      <c r="AN203">
        <v>609</v>
      </c>
      <c r="AO203">
        <v>638.5</v>
      </c>
      <c r="AP203">
        <v>668.1</v>
      </c>
      <c r="AQ203">
        <v>697.7</v>
      </c>
      <c r="AR203">
        <v>727.5</v>
      </c>
      <c r="AS203">
        <v>0.2</v>
      </c>
    </row>
    <row r="204" spans="1:45" x14ac:dyDescent="0.25">
      <c r="A204" s="1">
        <v>42491</v>
      </c>
      <c r="B204">
        <v>0</v>
      </c>
      <c r="C204">
        <v>0</v>
      </c>
      <c r="D204">
        <v>0</v>
      </c>
      <c r="E204">
        <v>0</v>
      </c>
      <c r="F204">
        <v>0</v>
      </c>
      <c r="G204">
        <v>0.1</v>
      </c>
      <c r="H204">
        <v>0.4</v>
      </c>
      <c r="I204">
        <v>1.6</v>
      </c>
      <c r="J204">
        <v>3.5</v>
      </c>
      <c r="K204">
        <v>7.6</v>
      </c>
      <c r="L204">
        <v>13.5</v>
      </c>
      <c r="M204">
        <v>20.2</v>
      </c>
      <c r="N204">
        <v>27.8</v>
      </c>
      <c r="O204">
        <v>0.1</v>
      </c>
      <c r="P204" s="1">
        <v>42491</v>
      </c>
      <c r="Q204">
        <v>20.2</v>
      </c>
      <c r="R204">
        <v>27.8</v>
      </c>
      <c r="S204">
        <v>36</v>
      </c>
      <c r="T204">
        <v>44.7</v>
      </c>
      <c r="U204">
        <v>54.4</v>
      </c>
      <c r="V204">
        <v>65.900000000000006</v>
      </c>
      <c r="W204">
        <v>78.900000000000006</v>
      </c>
      <c r="X204">
        <v>93.8</v>
      </c>
      <c r="Y204">
        <v>109.6</v>
      </c>
      <c r="Z204">
        <v>126.2</v>
      </c>
      <c r="AA204">
        <v>143.80000000000001</v>
      </c>
      <c r="AB204">
        <v>162.9</v>
      </c>
      <c r="AC204">
        <v>183.1</v>
      </c>
      <c r="AD204">
        <v>0.1</v>
      </c>
      <c r="AE204" s="1">
        <v>42491</v>
      </c>
      <c r="AF204">
        <v>143.80000000000001</v>
      </c>
      <c r="AG204">
        <v>162.9</v>
      </c>
      <c r="AH204">
        <v>183.1</v>
      </c>
      <c r="AI204">
        <v>204.1</v>
      </c>
      <c r="AJ204">
        <v>226.1</v>
      </c>
      <c r="AK204">
        <v>249.4</v>
      </c>
      <c r="AL204">
        <v>273.39999999999998</v>
      </c>
      <c r="AM204">
        <v>297.8</v>
      </c>
      <c r="AN204">
        <v>322.8</v>
      </c>
      <c r="AO204">
        <v>348.4</v>
      </c>
      <c r="AP204">
        <v>375.1</v>
      </c>
      <c r="AQ204">
        <v>401.9</v>
      </c>
      <c r="AR204">
        <v>429.7</v>
      </c>
      <c r="AS204">
        <v>0.1</v>
      </c>
    </row>
    <row r="205" spans="1:45" x14ac:dyDescent="0.25">
      <c r="A205" s="1">
        <v>42522</v>
      </c>
      <c r="B205">
        <v>0</v>
      </c>
      <c r="C205">
        <v>0</v>
      </c>
      <c r="D205">
        <v>0</v>
      </c>
      <c r="E205">
        <v>0</v>
      </c>
      <c r="F205">
        <v>0</v>
      </c>
      <c r="G205">
        <v>0</v>
      </c>
      <c r="H205">
        <v>0</v>
      </c>
      <c r="I205">
        <v>0</v>
      </c>
      <c r="J205">
        <v>0</v>
      </c>
      <c r="K205">
        <v>0</v>
      </c>
      <c r="L205">
        <v>0</v>
      </c>
      <c r="M205">
        <v>0</v>
      </c>
      <c r="N205">
        <v>0</v>
      </c>
      <c r="O205">
        <v>0.2</v>
      </c>
      <c r="P205" s="1">
        <v>42522</v>
      </c>
      <c r="Q205">
        <v>0</v>
      </c>
      <c r="R205">
        <v>0</v>
      </c>
      <c r="S205">
        <v>0</v>
      </c>
      <c r="T205">
        <v>0</v>
      </c>
      <c r="U205">
        <v>0</v>
      </c>
      <c r="V205">
        <v>0</v>
      </c>
      <c r="W205">
        <v>0.3</v>
      </c>
      <c r="X205">
        <v>0.7</v>
      </c>
      <c r="Y205">
        <v>1.9</v>
      </c>
      <c r="Z205">
        <v>4</v>
      </c>
      <c r="AA205">
        <v>6.8</v>
      </c>
      <c r="AB205">
        <v>10.6</v>
      </c>
      <c r="AC205">
        <v>15.1</v>
      </c>
      <c r="AD205">
        <v>0.2</v>
      </c>
      <c r="AE205" s="1">
        <v>42522</v>
      </c>
      <c r="AF205">
        <v>6.8</v>
      </c>
      <c r="AG205">
        <v>10.6</v>
      </c>
      <c r="AH205">
        <v>15.1</v>
      </c>
      <c r="AI205">
        <v>20.7</v>
      </c>
      <c r="AJ205">
        <v>27.5</v>
      </c>
      <c r="AK205">
        <v>36.299999999999997</v>
      </c>
      <c r="AL205">
        <v>46.5</v>
      </c>
      <c r="AM205">
        <v>58.3</v>
      </c>
      <c r="AN205">
        <v>72.3</v>
      </c>
      <c r="AO205">
        <v>88.1</v>
      </c>
      <c r="AP205">
        <v>104.8</v>
      </c>
      <c r="AQ205">
        <v>123.5</v>
      </c>
      <c r="AR205">
        <v>143.5</v>
      </c>
      <c r="AS205">
        <v>0.2</v>
      </c>
    </row>
    <row r="206" spans="1:45" x14ac:dyDescent="0.25">
      <c r="A206" s="1">
        <v>42552</v>
      </c>
      <c r="B206">
        <v>0</v>
      </c>
      <c r="C206">
        <v>0</v>
      </c>
      <c r="D206">
        <v>0</v>
      </c>
      <c r="E206">
        <v>0</v>
      </c>
      <c r="F206">
        <v>0</v>
      </c>
      <c r="G206">
        <v>0</v>
      </c>
      <c r="H206">
        <v>0</v>
      </c>
      <c r="I206">
        <v>0</v>
      </c>
      <c r="J206">
        <v>0</v>
      </c>
      <c r="K206">
        <v>0</v>
      </c>
      <c r="L206">
        <v>0</v>
      </c>
      <c r="M206">
        <v>0</v>
      </c>
      <c r="N206">
        <v>0</v>
      </c>
      <c r="O206">
        <v>0.2</v>
      </c>
      <c r="P206" s="1">
        <v>42552</v>
      </c>
      <c r="Q206">
        <v>0</v>
      </c>
      <c r="R206">
        <v>0</v>
      </c>
      <c r="S206">
        <v>0</v>
      </c>
      <c r="T206">
        <v>0</v>
      </c>
      <c r="U206">
        <v>0</v>
      </c>
      <c r="V206">
        <v>0</v>
      </c>
      <c r="W206">
        <v>0</v>
      </c>
      <c r="X206">
        <v>0</v>
      </c>
      <c r="Y206">
        <v>0</v>
      </c>
      <c r="Z206">
        <v>0</v>
      </c>
      <c r="AA206">
        <v>0</v>
      </c>
      <c r="AB206">
        <v>0</v>
      </c>
      <c r="AC206">
        <v>0.7</v>
      </c>
      <c r="AD206">
        <v>0.2</v>
      </c>
      <c r="AE206" s="1">
        <v>42552</v>
      </c>
      <c r="AF206">
        <v>0</v>
      </c>
      <c r="AG206">
        <v>0</v>
      </c>
      <c r="AH206">
        <v>0.7</v>
      </c>
      <c r="AI206">
        <v>2.1</v>
      </c>
      <c r="AJ206">
        <v>4.5</v>
      </c>
      <c r="AK206">
        <v>7.6</v>
      </c>
      <c r="AL206">
        <v>11.3</v>
      </c>
      <c r="AM206">
        <v>15.4</v>
      </c>
      <c r="AN206">
        <v>20.399999999999999</v>
      </c>
      <c r="AO206">
        <v>26.2</v>
      </c>
      <c r="AP206">
        <v>32.799999999999997</v>
      </c>
      <c r="AQ206">
        <v>40.799999999999997</v>
      </c>
      <c r="AR206">
        <v>50.1</v>
      </c>
      <c r="AS206">
        <v>0.2</v>
      </c>
    </row>
    <row r="207" spans="1:45" x14ac:dyDescent="0.25">
      <c r="A207" s="1">
        <v>42583</v>
      </c>
      <c r="B207">
        <v>0</v>
      </c>
      <c r="C207">
        <v>0</v>
      </c>
      <c r="D207">
        <v>0</v>
      </c>
      <c r="E207">
        <v>0</v>
      </c>
      <c r="F207">
        <v>0</v>
      </c>
      <c r="G207">
        <v>0</v>
      </c>
      <c r="H207">
        <v>0</v>
      </c>
      <c r="I207">
        <v>0</v>
      </c>
      <c r="J207">
        <v>0</v>
      </c>
      <c r="K207">
        <v>0</v>
      </c>
      <c r="L207">
        <v>0</v>
      </c>
      <c r="M207">
        <v>0</v>
      </c>
      <c r="N207">
        <v>0</v>
      </c>
      <c r="O207">
        <v>0.2</v>
      </c>
      <c r="P207" s="1">
        <v>42583</v>
      </c>
      <c r="Q207">
        <v>0</v>
      </c>
      <c r="R207">
        <v>0</v>
      </c>
      <c r="S207">
        <v>0</v>
      </c>
      <c r="T207">
        <v>0</v>
      </c>
      <c r="U207">
        <v>0</v>
      </c>
      <c r="V207">
        <v>0</v>
      </c>
      <c r="W207">
        <v>0</v>
      </c>
      <c r="X207">
        <v>0</v>
      </c>
      <c r="Y207">
        <v>0</v>
      </c>
      <c r="Z207">
        <v>0</v>
      </c>
      <c r="AA207">
        <v>0</v>
      </c>
      <c r="AB207">
        <v>0</v>
      </c>
      <c r="AC207">
        <v>0</v>
      </c>
      <c r="AD207">
        <v>0.2</v>
      </c>
      <c r="AE207" s="1">
        <v>42583</v>
      </c>
      <c r="AF207">
        <v>0</v>
      </c>
      <c r="AG207">
        <v>0</v>
      </c>
      <c r="AH207">
        <v>0</v>
      </c>
      <c r="AI207">
        <v>0.1</v>
      </c>
      <c r="AJ207">
        <v>0.2</v>
      </c>
      <c r="AK207">
        <v>0.6</v>
      </c>
      <c r="AL207">
        <v>1.2</v>
      </c>
      <c r="AM207">
        <v>2.5</v>
      </c>
      <c r="AN207">
        <v>4</v>
      </c>
      <c r="AO207">
        <v>6.1</v>
      </c>
      <c r="AP207">
        <v>9.3000000000000007</v>
      </c>
      <c r="AQ207">
        <v>14.2</v>
      </c>
      <c r="AR207">
        <v>21.6</v>
      </c>
      <c r="AS207">
        <v>0.2</v>
      </c>
    </row>
    <row r="208" spans="1:45" x14ac:dyDescent="0.25">
      <c r="A208" s="1">
        <v>42614</v>
      </c>
      <c r="B208">
        <v>0</v>
      </c>
      <c r="C208">
        <v>0</v>
      </c>
      <c r="D208">
        <v>0</v>
      </c>
      <c r="E208">
        <v>0</v>
      </c>
      <c r="F208">
        <v>0</v>
      </c>
      <c r="G208">
        <v>0</v>
      </c>
      <c r="H208">
        <v>0</v>
      </c>
      <c r="I208">
        <v>0</v>
      </c>
      <c r="J208">
        <v>0</v>
      </c>
      <c r="K208">
        <v>0</v>
      </c>
      <c r="L208">
        <v>0</v>
      </c>
      <c r="M208">
        <v>0</v>
      </c>
      <c r="N208">
        <v>0.3</v>
      </c>
      <c r="O208">
        <v>0.2</v>
      </c>
      <c r="P208" s="1">
        <v>42614</v>
      </c>
      <c r="Q208">
        <v>0</v>
      </c>
      <c r="R208">
        <v>0.3</v>
      </c>
      <c r="S208">
        <v>0.5</v>
      </c>
      <c r="T208">
        <v>1</v>
      </c>
      <c r="U208">
        <v>1.5</v>
      </c>
      <c r="V208">
        <v>2.2000000000000002</v>
      </c>
      <c r="W208">
        <v>2.8</v>
      </c>
      <c r="X208">
        <v>3.8</v>
      </c>
      <c r="Y208">
        <v>5.5</v>
      </c>
      <c r="Z208">
        <v>9.1</v>
      </c>
      <c r="AA208">
        <v>13.9</v>
      </c>
      <c r="AB208">
        <v>19.600000000000001</v>
      </c>
      <c r="AC208">
        <v>25.8</v>
      </c>
      <c r="AD208">
        <v>0.2</v>
      </c>
      <c r="AE208" s="1">
        <v>42614</v>
      </c>
      <c r="AF208">
        <v>13.9</v>
      </c>
      <c r="AG208">
        <v>19.600000000000001</v>
      </c>
      <c r="AH208">
        <v>25.8</v>
      </c>
      <c r="AI208">
        <v>33.700000000000003</v>
      </c>
      <c r="AJ208">
        <v>42.6</v>
      </c>
      <c r="AK208">
        <v>52.9</v>
      </c>
      <c r="AL208">
        <v>64.2</v>
      </c>
      <c r="AM208">
        <v>77.099999999999994</v>
      </c>
      <c r="AN208">
        <v>91.4</v>
      </c>
      <c r="AO208">
        <v>106.8</v>
      </c>
      <c r="AP208">
        <v>123.4</v>
      </c>
      <c r="AQ208">
        <v>142.1</v>
      </c>
      <c r="AR208">
        <v>162</v>
      </c>
      <c r="AS208">
        <v>0.2</v>
      </c>
    </row>
    <row r="209" spans="1:45" x14ac:dyDescent="0.25">
      <c r="A209" s="1">
        <v>42644</v>
      </c>
      <c r="B209">
        <v>1.1000000000000001</v>
      </c>
      <c r="C209">
        <v>1.8</v>
      </c>
      <c r="D209">
        <v>2.7</v>
      </c>
      <c r="E209">
        <v>3.8</v>
      </c>
      <c r="F209">
        <v>5</v>
      </c>
      <c r="G209">
        <v>6.7</v>
      </c>
      <c r="H209">
        <v>8.9</v>
      </c>
      <c r="I209">
        <v>11.9</v>
      </c>
      <c r="J209">
        <v>16.2</v>
      </c>
      <c r="K209">
        <v>21.5</v>
      </c>
      <c r="L209">
        <v>28.2</v>
      </c>
      <c r="M209">
        <v>35.700000000000003</v>
      </c>
      <c r="N209">
        <v>44.1</v>
      </c>
      <c r="O209">
        <v>0.2</v>
      </c>
      <c r="P209" s="1">
        <v>42644</v>
      </c>
      <c r="Q209">
        <v>35.700000000000003</v>
      </c>
      <c r="R209">
        <v>44.1</v>
      </c>
      <c r="S209">
        <v>53.5</v>
      </c>
      <c r="T209">
        <v>63.8</v>
      </c>
      <c r="U209">
        <v>75.400000000000006</v>
      </c>
      <c r="V209">
        <v>88</v>
      </c>
      <c r="W209">
        <v>101.6</v>
      </c>
      <c r="X209">
        <v>117.3</v>
      </c>
      <c r="Y209">
        <v>134.4</v>
      </c>
      <c r="Z209">
        <v>153</v>
      </c>
      <c r="AA209">
        <v>173.8</v>
      </c>
      <c r="AB209">
        <v>195.7</v>
      </c>
      <c r="AC209">
        <v>219</v>
      </c>
      <c r="AD209">
        <v>0.2</v>
      </c>
      <c r="AE209" s="1">
        <v>42644</v>
      </c>
      <c r="AF209">
        <v>173.8</v>
      </c>
      <c r="AG209">
        <v>195.7</v>
      </c>
      <c r="AH209">
        <v>219</v>
      </c>
      <c r="AI209">
        <v>243</v>
      </c>
      <c r="AJ209">
        <v>268</v>
      </c>
      <c r="AK209">
        <v>294</v>
      </c>
      <c r="AL209">
        <v>321.2</v>
      </c>
      <c r="AM209">
        <v>349.3</v>
      </c>
      <c r="AN209">
        <v>377.9</v>
      </c>
      <c r="AO209">
        <v>407.2</v>
      </c>
      <c r="AP209">
        <v>436.7</v>
      </c>
      <c r="AQ209">
        <v>466.8</v>
      </c>
      <c r="AR209">
        <v>497</v>
      </c>
      <c r="AS209">
        <v>0.2</v>
      </c>
    </row>
    <row r="210" spans="1:45" x14ac:dyDescent="0.25">
      <c r="A210" s="1">
        <v>42675</v>
      </c>
      <c r="B210">
        <v>15</v>
      </c>
      <c r="C210">
        <v>20.3</v>
      </c>
      <c r="D210">
        <v>26.5</v>
      </c>
      <c r="E210">
        <v>34.299999999999997</v>
      </c>
      <c r="F210">
        <v>42.9</v>
      </c>
      <c r="G210">
        <v>52.9</v>
      </c>
      <c r="H210">
        <v>63.9</v>
      </c>
      <c r="I210">
        <v>77</v>
      </c>
      <c r="J210">
        <v>91</v>
      </c>
      <c r="K210">
        <v>106.8</v>
      </c>
      <c r="L210">
        <v>124.7</v>
      </c>
      <c r="M210">
        <v>144</v>
      </c>
      <c r="N210">
        <v>164.5</v>
      </c>
      <c r="O210">
        <v>7.0000000000000007E-2</v>
      </c>
      <c r="P210" s="1">
        <v>42675</v>
      </c>
      <c r="Q210">
        <v>144</v>
      </c>
      <c r="R210">
        <v>164.5</v>
      </c>
      <c r="S210">
        <v>186.4</v>
      </c>
      <c r="T210">
        <v>209.3</v>
      </c>
      <c r="U210">
        <v>233.5</v>
      </c>
      <c r="V210">
        <v>258.60000000000002</v>
      </c>
      <c r="W210">
        <v>284.89999999999998</v>
      </c>
      <c r="X210">
        <v>311.7</v>
      </c>
      <c r="Y210">
        <v>339.4</v>
      </c>
      <c r="Z210">
        <v>367.6</v>
      </c>
      <c r="AA210">
        <v>396.2</v>
      </c>
      <c r="AB210">
        <v>425</v>
      </c>
      <c r="AC210">
        <v>454</v>
      </c>
      <c r="AD210">
        <v>7.0000000000000007E-2</v>
      </c>
      <c r="AE210" s="1">
        <v>42675</v>
      </c>
      <c r="AF210">
        <v>396.2</v>
      </c>
      <c r="AG210">
        <v>425</v>
      </c>
      <c r="AH210">
        <v>454</v>
      </c>
      <c r="AI210">
        <v>483.5</v>
      </c>
      <c r="AJ210">
        <v>512.9</v>
      </c>
      <c r="AK210">
        <v>542.79999999999995</v>
      </c>
      <c r="AL210">
        <v>572.5</v>
      </c>
      <c r="AM210">
        <v>602.4</v>
      </c>
      <c r="AN210">
        <v>632.5</v>
      </c>
      <c r="AO210">
        <v>662.4</v>
      </c>
      <c r="AP210">
        <v>692.5</v>
      </c>
      <c r="AQ210">
        <v>722.4</v>
      </c>
      <c r="AR210">
        <v>752.5</v>
      </c>
      <c r="AS210">
        <v>7.0000000000000007E-2</v>
      </c>
    </row>
    <row r="211" spans="1:45" x14ac:dyDescent="0.25">
      <c r="A211" s="1">
        <v>42705</v>
      </c>
      <c r="B211">
        <v>142.19999999999999</v>
      </c>
      <c r="C211">
        <v>162.4</v>
      </c>
      <c r="D211">
        <v>184.3</v>
      </c>
      <c r="E211">
        <v>208.5</v>
      </c>
      <c r="F211">
        <v>234.3</v>
      </c>
      <c r="G211">
        <v>260.8</v>
      </c>
      <c r="H211">
        <v>288.5</v>
      </c>
      <c r="I211">
        <v>316.7</v>
      </c>
      <c r="J211">
        <v>345.4</v>
      </c>
      <c r="K211">
        <v>374</v>
      </c>
      <c r="L211">
        <v>403</v>
      </c>
      <c r="M211">
        <v>432.1</v>
      </c>
      <c r="N211">
        <v>461.5</v>
      </c>
      <c r="O211">
        <v>0.1</v>
      </c>
      <c r="P211" s="1">
        <v>42705</v>
      </c>
      <c r="Q211">
        <v>432.1</v>
      </c>
      <c r="R211">
        <v>461.5</v>
      </c>
      <c r="S211">
        <v>491.3</v>
      </c>
      <c r="T211">
        <v>521.1</v>
      </c>
      <c r="U211">
        <v>551.1</v>
      </c>
      <c r="V211">
        <v>581</v>
      </c>
      <c r="W211">
        <v>611.1</v>
      </c>
      <c r="X211">
        <v>641.4</v>
      </c>
      <c r="Y211">
        <v>672</v>
      </c>
      <c r="Z211">
        <v>703</v>
      </c>
      <c r="AA211">
        <v>734</v>
      </c>
      <c r="AB211">
        <v>765</v>
      </c>
      <c r="AC211">
        <v>796</v>
      </c>
      <c r="AD211">
        <v>0.1</v>
      </c>
      <c r="AE211" s="1">
        <v>42705</v>
      </c>
      <c r="AF211">
        <v>734</v>
      </c>
      <c r="AG211">
        <v>765</v>
      </c>
      <c r="AH211">
        <v>796</v>
      </c>
      <c r="AI211">
        <v>827</v>
      </c>
      <c r="AJ211">
        <v>858</v>
      </c>
      <c r="AK211">
        <v>889</v>
      </c>
      <c r="AL211">
        <v>920</v>
      </c>
      <c r="AM211">
        <v>951</v>
      </c>
      <c r="AN211">
        <v>982</v>
      </c>
      <c r="AO211">
        <v>1013</v>
      </c>
      <c r="AP211">
        <v>1044</v>
      </c>
      <c r="AQ211">
        <v>1075</v>
      </c>
      <c r="AR211">
        <v>1106</v>
      </c>
      <c r="AS211">
        <v>0.1</v>
      </c>
    </row>
    <row r="212" spans="1:45" x14ac:dyDescent="0.25">
      <c r="A212" s="1">
        <v>42736</v>
      </c>
      <c r="B212">
        <v>151.9</v>
      </c>
      <c r="C212">
        <v>170.5</v>
      </c>
      <c r="D212">
        <v>191.7</v>
      </c>
      <c r="E212">
        <v>214.3</v>
      </c>
      <c r="F212">
        <v>239.1</v>
      </c>
      <c r="G212">
        <v>265</v>
      </c>
      <c r="H212">
        <v>292.2</v>
      </c>
      <c r="I212">
        <v>319.8</v>
      </c>
      <c r="J212">
        <v>348.1</v>
      </c>
      <c r="K212">
        <v>376.7</v>
      </c>
      <c r="L212">
        <v>405.5</v>
      </c>
      <c r="M212">
        <v>434.6</v>
      </c>
      <c r="N212">
        <v>463.8</v>
      </c>
      <c r="O212">
        <v>0.03</v>
      </c>
      <c r="P212" s="1">
        <v>42736</v>
      </c>
      <c r="Q212">
        <v>434.6</v>
      </c>
      <c r="R212">
        <v>463.8</v>
      </c>
      <c r="S212">
        <v>493.3</v>
      </c>
      <c r="T212">
        <v>523</v>
      </c>
      <c r="U212">
        <v>552.9</v>
      </c>
      <c r="V212">
        <v>582.9</v>
      </c>
      <c r="W212">
        <v>613.4</v>
      </c>
      <c r="X212">
        <v>643.79999999999995</v>
      </c>
      <c r="Y212">
        <v>674.4</v>
      </c>
      <c r="Z212">
        <v>705</v>
      </c>
      <c r="AA212">
        <v>735.8</v>
      </c>
      <c r="AB212">
        <v>766.7</v>
      </c>
      <c r="AC212">
        <v>797.7</v>
      </c>
      <c r="AD212">
        <v>0.03</v>
      </c>
      <c r="AE212" s="1">
        <v>42736</v>
      </c>
      <c r="AF212">
        <v>735.8</v>
      </c>
      <c r="AG212">
        <v>766.7</v>
      </c>
      <c r="AH212">
        <v>797.7</v>
      </c>
      <c r="AI212">
        <v>828.7</v>
      </c>
      <c r="AJ212">
        <v>859.7</v>
      </c>
      <c r="AK212">
        <v>890.7</v>
      </c>
      <c r="AL212">
        <v>921.7</v>
      </c>
      <c r="AM212">
        <v>952.7</v>
      </c>
      <c r="AN212">
        <v>983.7</v>
      </c>
      <c r="AO212">
        <v>1014.7</v>
      </c>
      <c r="AP212">
        <v>1045.7</v>
      </c>
      <c r="AQ212">
        <v>1076.7</v>
      </c>
      <c r="AR212">
        <v>1107.7</v>
      </c>
      <c r="AS212">
        <v>0.03</v>
      </c>
    </row>
    <row r="213" spans="1:45" x14ac:dyDescent="0.25">
      <c r="A213" s="1">
        <v>42767</v>
      </c>
      <c r="B213">
        <v>146.9</v>
      </c>
      <c r="C213">
        <v>164.5</v>
      </c>
      <c r="D213">
        <v>183.5</v>
      </c>
      <c r="E213">
        <v>203.4</v>
      </c>
      <c r="F213">
        <v>224</v>
      </c>
      <c r="G213">
        <v>245.3</v>
      </c>
      <c r="H213">
        <v>267.39999999999998</v>
      </c>
      <c r="I213">
        <v>289.7</v>
      </c>
      <c r="J213">
        <v>312.3</v>
      </c>
      <c r="K213">
        <v>335.2</v>
      </c>
      <c r="L213">
        <v>358.7</v>
      </c>
      <c r="M213">
        <v>383</v>
      </c>
      <c r="N213">
        <v>407.5</v>
      </c>
      <c r="O213">
        <v>0.1</v>
      </c>
      <c r="P213" s="1">
        <v>42767</v>
      </c>
      <c r="Q213">
        <v>383</v>
      </c>
      <c r="R213">
        <v>407.5</v>
      </c>
      <c r="S213">
        <v>432.2</v>
      </c>
      <c r="T213">
        <v>457.4</v>
      </c>
      <c r="U213">
        <v>482.9</v>
      </c>
      <c r="V213">
        <v>508.6</v>
      </c>
      <c r="W213">
        <v>534.79999999999995</v>
      </c>
      <c r="X213">
        <v>561.20000000000005</v>
      </c>
      <c r="Y213">
        <v>587.79999999999995</v>
      </c>
      <c r="Z213">
        <v>614.6</v>
      </c>
      <c r="AA213">
        <v>641.5</v>
      </c>
      <c r="AB213">
        <v>668.6</v>
      </c>
      <c r="AC213">
        <v>695.7</v>
      </c>
      <c r="AD213">
        <v>0.1</v>
      </c>
      <c r="AE213" s="1">
        <v>42767</v>
      </c>
      <c r="AF213">
        <v>641.5</v>
      </c>
      <c r="AG213">
        <v>668.6</v>
      </c>
      <c r="AH213">
        <v>695.7</v>
      </c>
      <c r="AI213">
        <v>722.9</v>
      </c>
      <c r="AJ213">
        <v>750.2</v>
      </c>
      <c r="AK213">
        <v>777.5</v>
      </c>
      <c r="AL213">
        <v>805.1</v>
      </c>
      <c r="AM213">
        <v>832.6</v>
      </c>
      <c r="AN213">
        <v>860.4</v>
      </c>
      <c r="AO213">
        <v>888.1</v>
      </c>
      <c r="AP213">
        <v>916</v>
      </c>
      <c r="AQ213">
        <v>943.9</v>
      </c>
      <c r="AR213">
        <v>971.8</v>
      </c>
      <c r="AS213">
        <v>0.1</v>
      </c>
    </row>
    <row r="214" spans="1:45" x14ac:dyDescent="0.25">
      <c r="A214" s="1">
        <v>42795</v>
      </c>
      <c r="B214">
        <v>198.1</v>
      </c>
      <c r="C214">
        <v>219.1</v>
      </c>
      <c r="D214">
        <v>241.4</v>
      </c>
      <c r="E214">
        <v>265</v>
      </c>
      <c r="F214">
        <v>289.2</v>
      </c>
      <c r="G214">
        <v>314.2</v>
      </c>
      <c r="H214">
        <v>339.9</v>
      </c>
      <c r="I214">
        <v>366.3</v>
      </c>
      <c r="J214">
        <v>392.9</v>
      </c>
      <c r="K214">
        <v>420</v>
      </c>
      <c r="L214">
        <v>447.7</v>
      </c>
      <c r="M214">
        <v>476.2</v>
      </c>
      <c r="N214">
        <v>505</v>
      </c>
      <c r="O214">
        <v>0.03</v>
      </c>
      <c r="P214" s="1">
        <v>42795</v>
      </c>
      <c r="Q214">
        <v>476.2</v>
      </c>
      <c r="R214">
        <v>505</v>
      </c>
      <c r="S214">
        <v>534.20000000000005</v>
      </c>
      <c r="T214">
        <v>563.29999999999995</v>
      </c>
      <c r="U214">
        <v>593</v>
      </c>
      <c r="V214">
        <v>622.9</v>
      </c>
      <c r="W214">
        <v>652.9</v>
      </c>
      <c r="X214">
        <v>682.9</v>
      </c>
      <c r="Y214">
        <v>713.1</v>
      </c>
      <c r="Z214">
        <v>743.6</v>
      </c>
      <c r="AA214">
        <v>774</v>
      </c>
      <c r="AB214">
        <v>804.8</v>
      </c>
      <c r="AC214">
        <v>835.5</v>
      </c>
      <c r="AD214">
        <v>0.03</v>
      </c>
      <c r="AE214" s="1">
        <v>42795</v>
      </c>
      <c r="AF214">
        <v>774</v>
      </c>
      <c r="AG214">
        <v>804.8</v>
      </c>
      <c r="AH214">
        <v>835.5</v>
      </c>
      <c r="AI214">
        <v>866.5</v>
      </c>
      <c r="AJ214">
        <v>897.5</v>
      </c>
      <c r="AK214">
        <v>928.4</v>
      </c>
      <c r="AL214">
        <v>959.4</v>
      </c>
      <c r="AM214">
        <v>990.3</v>
      </c>
      <c r="AN214">
        <v>1021.3</v>
      </c>
      <c r="AO214">
        <v>1052.3</v>
      </c>
      <c r="AP214">
        <v>1083.2</v>
      </c>
      <c r="AQ214">
        <v>1114.2</v>
      </c>
      <c r="AR214">
        <v>1145.0999999999999</v>
      </c>
      <c r="AS214">
        <v>0.03</v>
      </c>
    </row>
    <row r="215" spans="1:45" x14ac:dyDescent="0.25">
      <c r="A215" s="1">
        <v>42826</v>
      </c>
      <c r="B215">
        <v>4.5999999999999996</v>
      </c>
      <c r="C215">
        <v>6.4</v>
      </c>
      <c r="D215">
        <v>9.6999999999999993</v>
      </c>
      <c r="E215">
        <v>14</v>
      </c>
      <c r="F215">
        <v>18.8</v>
      </c>
      <c r="G215">
        <v>24.4</v>
      </c>
      <c r="H215">
        <v>31.5</v>
      </c>
      <c r="I215">
        <v>39.799999999999997</v>
      </c>
      <c r="J215">
        <v>49.8</v>
      </c>
      <c r="K215">
        <v>61.1</v>
      </c>
      <c r="L215">
        <v>74.400000000000006</v>
      </c>
      <c r="M215">
        <v>88.9</v>
      </c>
      <c r="N215">
        <v>104.7</v>
      </c>
      <c r="O215">
        <v>0.1</v>
      </c>
      <c r="P215" s="1">
        <v>42826</v>
      </c>
      <c r="Q215">
        <v>88.9</v>
      </c>
      <c r="R215">
        <v>104.7</v>
      </c>
      <c r="S215">
        <v>121.7</v>
      </c>
      <c r="T215">
        <v>139.9</v>
      </c>
      <c r="U215">
        <v>159.19999999999999</v>
      </c>
      <c r="V215">
        <v>180.2</v>
      </c>
      <c r="W215">
        <v>201.8</v>
      </c>
      <c r="X215">
        <v>224</v>
      </c>
      <c r="Y215">
        <v>246.7</v>
      </c>
      <c r="Z215">
        <v>270.5</v>
      </c>
      <c r="AA215">
        <v>294.5</v>
      </c>
      <c r="AB215">
        <v>318.8</v>
      </c>
      <c r="AC215">
        <v>343.6</v>
      </c>
      <c r="AD215">
        <v>0.1</v>
      </c>
      <c r="AE215" s="1">
        <v>42826</v>
      </c>
      <c r="AF215">
        <v>294.5</v>
      </c>
      <c r="AG215">
        <v>318.8</v>
      </c>
      <c r="AH215">
        <v>343.6</v>
      </c>
      <c r="AI215">
        <v>368.8</v>
      </c>
      <c r="AJ215">
        <v>394.2</v>
      </c>
      <c r="AK215">
        <v>419.9</v>
      </c>
      <c r="AL215">
        <v>445.9</v>
      </c>
      <c r="AM215">
        <v>472</v>
      </c>
      <c r="AN215">
        <v>498.7</v>
      </c>
      <c r="AO215">
        <v>525.5</v>
      </c>
      <c r="AP215">
        <v>552.70000000000005</v>
      </c>
      <c r="AQ215">
        <v>580.29999999999995</v>
      </c>
      <c r="AR215">
        <v>607.9</v>
      </c>
      <c r="AS215">
        <v>0.1</v>
      </c>
    </row>
    <row r="216" spans="1:45" x14ac:dyDescent="0.25">
      <c r="A216" s="1">
        <v>42856</v>
      </c>
      <c r="B216">
        <v>0</v>
      </c>
      <c r="C216">
        <v>0</v>
      </c>
      <c r="D216">
        <v>0</v>
      </c>
      <c r="E216">
        <v>0</v>
      </c>
      <c r="F216">
        <v>0</v>
      </c>
      <c r="G216">
        <v>0</v>
      </c>
      <c r="H216">
        <v>0.2</v>
      </c>
      <c r="I216">
        <v>0.4</v>
      </c>
      <c r="J216">
        <v>1.1000000000000001</v>
      </c>
      <c r="K216">
        <v>2.6</v>
      </c>
      <c r="L216">
        <v>6.1</v>
      </c>
      <c r="M216">
        <v>11.4</v>
      </c>
      <c r="N216">
        <v>19.399999999999999</v>
      </c>
      <c r="O216">
        <v>0.03</v>
      </c>
      <c r="P216" s="1">
        <v>42856</v>
      </c>
      <c r="Q216">
        <v>11.4</v>
      </c>
      <c r="R216">
        <v>19.399999999999999</v>
      </c>
      <c r="S216">
        <v>29.6</v>
      </c>
      <c r="T216">
        <v>41.4</v>
      </c>
      <c r="U216">
        <v>54.8</v>
      </c>
      <c r="V216">
        <v>70.400000000000006</v>
      </c>
      <c r="W216">
        <v>87.7</v>
      </c>
      <c r="X216">
        <v>106.7</v>
      </c>
      <c r="Y216">
        <v>127.2</v>
      </c>
      <c r="Z216">
        <v>148.69999999999999</v>
      </c>
      <c r="AA216">
        <v>171.8</v>
      </c>
      <c r="AB216">
        <v>195.6</v>
      </c>
      <c r="AC216">
        <v>220.5</v>
      </c>
      <c r="AD216">
        <v>0.03</v>
      </c>
      <c r="AE216" s="1">
        <v>42856</v>
      </c>
      <c r="AF216">
        <v>171.8</v>
      </c>
      <c r="AG216">
        <v>195.6</v>
      </c>
      <c r="AH216">
        <v>220.5</v>
      </c>
      <c r="AI216">
        <v>246.1</v>
      </c>
      <c r="AJ216">
        <v>272.39999999999998</v>
      </c>
      <c r="AK216">
        <v>299.5</v>
      </c>
      <c r="AL216">
        <v>326.7</v>
      </c>
      <c r="AM216">
        <v>354.3</v>
      </c>
      <c r="AN216">
        <v>382.1</v>
      </c>
      <c r="AO216">
        <v>409.8</v>
      </c>
      <c r="AP216">
        <v>437.8</v>
      </c>
      <c r="AQ216">
        <v>465.7</v>
      </c>
      <c r="AR216">
        <v>493.7</v>
      </c>
      <c r="AS216">
        <v>0.03</v>
      </c>
    </row>
    <row r="217" spans="1:45" x14ac:dyDescent="0.25">
      <c r="A217" s="1">
        <v>42887</v>
      </c>
      <c r="B217">
        <v>0</v>
      </c>
      <c r="C217">
        <v>0</v>
      </c>
      <c r="D217">
        <v>0</v>
      </c>
      <c r="E217">
        <v>0</v>
      </c>
      <c r="F217">
        <v>0</v>
      </c>
      <c r="G217">
        <v>0</v>
      </c>
      <c r="H217">
        <v>0</v>
      </c>
      <c r="I217">
        <v>0</v>
      </c>
      <c r="J217">
        <v>0</v>
      </c>
      <c r="K217">
        <v>0</v>
      </c>
      <c r="L217">
        <v>0</v>
      </c>
      <c r="M217">
        <v>0.3</v>
      </c>
      <c r="N217">
        <v>0.8</v>
      </c>
      <c r="O217">
        <v>0.2</v>
      </c>
      <c r="P217" s="1">
        <v>42887</v>
      </c>
      <c r="Q217">
        <v>0.3</v>
      </c>
      <c r="R217">
        <v>0.8</v>
      </c>
      <c r="S217">
        <v>1.9</v>
      </c>
      <c r="T217">
        <v>3</v>
      </c>
      <c r="U217">
        <v>4.5</v>
      </c>
      <c r="V217">
        <v>6.3</v>
      </c>
      <c r="W217">
        <v>8.5</v>
      </c>
      <c r="X217">
        <v>11.3</v>
      </c>
      <c r="Y217">
        <v>14.6</v>
      </c>
      <c r="Z217">
        <v>18.8</v>
      </c>
      <c r="AA217">
        <v>23.6</v>
      </c>
      <c r="AB217">
        <v>29.3</v>
      </c>
      <c r="AC217">
        <v>35.9</v>
      </c>
      <c r="AD217">
        <v>0.2</v>
      </c>
      <c r="AE217" s="1">
        <v>42887</v>
      </c>
      <c r="AF217">
        <v>23.6</v>
      </c>
      <c r="AG217">
        <v>29.3</v>
      </c>
      <c r="AH217">
        <v>35.9</v>
      </c>
      <c r="AI217">
        <v>43</v>
      </c>
      <c r="AJ217">
        <v>51</v>
      </c>
      <c r="AK217">
        <v>59.8</v>
      </c>
      <c r="AL217">
        <v>69.3</v>
      </c>
      <c r="AM217">
        <v>79.8</v>
      </c>
      <c r="AN217">
        <v>91.3</v>
      </c>
      <c r="AO217">
        <v>104.2</v>
      </c>
      <c r="AP217">
        <v>117.8</v>
      </c>
      <c r="AQ217">
        <v>133</v>
      </c>
      <c r="AR217">
        <v>149.6</v>
      </c>
      <c r="AS217">
        <v>0.2</v>
      </c>
    </row>
    <row r="218" spans="1:45" x14ac:dyDescent="0.25">
      <c r="A218" s="1">
        <v>42917</v>
      </c>
      <c r="B218">
        <v>0</v>
      </c>
      <c r="C218">
        <v>0</v>
      </c>
      <c r="D218">
        <v>0</v>
      </c>
      <c r="E218">
        <v>0</v>
      </c>
      <c r="F218">
        <v>0</v>
      </c>
      <c r="G218">
        <v>0</v>
      </c>
      <c r="H218">
        <v>0</v>
      </c>
      <c r="I218">
        <v>0</v>
      </c>
      <c r="J218">
        <v>0</v>
      </c>
      <c r="K218">
        <v>0</v>
      </c>
      <c r="L218">
        <v>0</v>
      </c>
      <c r="M218">
        <v>0</v>
      </c>
      <c r="N218">
        <v>0</v>
      </c>
      <c r="O218">
        <v>0.2</v>
      </c>
      <c r="P218" s="1">
        <v>42917</v>
      </c>
      <c r="Q218">
        <v>0</v>
      </c>
      <c r="R218">
        <v>0</v>
      </c>
      <c r="S218">
        <v>0</v>
      </c>
      <c r="T218">
        <v>0</v>
      </c>
      <c r="U218">
        <v>0</v>
      </c>
      <c r="V218">
        <v>0</v>
      </c>
      <c r="W218">
        <v>0</v>
      </c>
      <c r="X218">
        <v>0</v>
      </c>
      <c r="Y218">
        <v>0</v>
      </c>
      <c r="Z218">
        <v>0.3</v>
      </c>
      <c r="AA218">
        <v>0.9</v>
      </c>
      <c r="AB218">
        <v>2.1</v>
      </c>
      <c r="AC218">
        <v>3.9</v>
      </c>
      <c r="AD218">
        <v>0.2</v>
      </c>
      <c r="AE218" s="1">
        <v>42917</v>
      </c>
      <c r="AF218">
        <v>0.9</v>
      </c>
      <c r="AG218">
        <v>2.1</v>
      </c>
      <c r="AH218">
        <v>3.9</v>
      </c>
      <c r="AI218">
        <v>6.5</v>
      </c>
      <c r="AJ218">
        <v>10.1</v>
      </c>
      <c r="AK218">
        <v>14.9</v>
      </c>
      <c r="AL218">
        <v>20.5</v>
      </c>
      <c r="AM218">
        <v>27.6</v>
      </c>
      <c r="AN218">
        <v>35.5</v>
      </c>
      <c r="AO218">
        <v>44.8</v>
      </c>
      <c r="AP218">
        <v>55.3</v>
      </c>
      <c r="AQ218">
        <v>67.099999999999994</v>
      </c>
      <c r="AR218">
        <v>80.7</v>
      </c>
      <c r="AS218">
        <v>0.2</v>
      </c>
    </row>
    <row r="219" spans="1:45" x14ac:dyDescent="0.25">
      <c r="A219" s="1">
        <v>42948</v>
      </c>
      <c r="B219">
        <v>0</v>
      </c>
      <c r="C219">
        <v>0</v>
      </c>
      <c r="D219">
        <v>0</v>
      </c>
      <c r="E219">
        <v>0</v>
      </c>
      <c r="F219">
        <v>0</v>
      </c>
      <c r="G219">
        <v>0</v>
      </c>
      <c r="H219">
        <v>0</v>
      </c>
      <c r="I219">
        <v>0</v>
      </c>
      <c r="J219">
        <v>0</v>
      </c>
      <c r="K219">
        <v>0</v>
      </c>
      <c r="L219">
        <v>0</v>
      </c>
      <c r="M219">
        <v>0</v>
      </c>
      <c r="N219">
        <v>0</v>
      </c>
      <c r="O219">
        <v>0.1</v>
      </c>
      <c r="P219" s="1">
        <v>42948</v>
      </c>
      <c r="Q219">
        <v>0</v>
      </c>
      <c r="R219">
        <v>0</v>
      </c>
      <c r="S219">
        <v>0</v>
      </c>
      <c r="T219">
        <v>0</v>
      </c>
      <c r="U219">
        <v>0</v>
      </c>
      <c r="V219">
        <v>0</v>
      </c>
      <c r="W219">
        <v>0</v>
      </c>
      <c r="X219">
        <v>0</v>
      </c>
      <c r="Y219">
        <v>0</v>
      </c>
      <c r="Z219">
        <v>0</v>
      </c>
      <c r="AA219">
        <v>0.1</v>
      </c>
      <c r="AB219">
        <v>0.5</v>
      </c>
      <c r="AC219">
        <v>1.1000000000000001</v>
      </c>
      <c r="AD219">
        <v>0.1</v>
      </c>
      <c r="AE219" s="1">
        <v>42948</v>
      </c>
      <c r="AF219">
        <v>0.1</v>
      </c>
      <c r="AG219">
        <v>0.5</v>
      </c>
      <c r="AH219">
        <v>1.1000000000000001</v>
      </c>
      <c r="AI219">
        <v>2.6</v>
      </c>
      <c r="AJ219">
        <v>4.5999999999999996</v>
      </c>
      <c r="AK219">
        <v>7.5</v>
      </c>
      <c r="AL219">
        <v>11.7</v>
      </c>
      <c r="AM219">
        <v>17.399999999999999</v>
      </c>
      <c r="AN219">
        <v>25.1</v>
      </c>
      <c r="AO219">
        <v>34.299999999999997</v>
      </c>
      <c r="AP219">
        <v>44.7</v>
      </c>
      <c r="AQ219">
        <v>57.5</v>
      </c>
      <c r="AR219">
        <v>72</v>
      </c>
      <c r="AS219">
        <v>0.1</v>
      </c>
    </row>
    <row r="220" spans="1:45" x14ac:dyDescent="0.25">
      <c r="A220" s="1">
        <v>42979</v>
      </c>
      <c r="B220">
        <v>0</v>
      </c>
      <c r="C220">
        <v>0</v>
      </c>
      <c r="D220">
        <v>0</v>
      </c>
      <c r="E220">
        <v>0</v>
      </c>
      <c r="F220">
        <v>0</v>
      </c>
      <c r="G220">
        <v>0</v>
      </c>
      <c r="H220">
        <v>0</v>
      </c>
      <c r="I220">
        <v>0</v>
      </c>
      <c r="J220">
        <v>0</v>
      </c>
      <c r="K220">
        <v>0</v>
      </c>
      <c r="L220">
        <v>0</v>
      </c>
      <c r="M220">
        <v>0</v>
      </c>
      <c r="N220">
        <v>0</v>
      </c>
      <c r="O220">
        <v>0.1</v>
      </c>
      <c r="P220" s="1">
        <v>42979</v>
      </c>
      <c r="Q220">
        <v>0</v>
      </c>
      <c r="R220">
        <v>0</v>
      </c>
      <c r="S220">
        <v>0</v>
      </c>
      <c r="T220">
        <v>0.2</v>
      </c>
      <c r="U220">
        <v>0.3</v>
      </c>
      <c r="V220">
        <v>0.8</v>
      </c>
      <c r="W220">
        <v>1.8</v>
      </c>
      <c r="X220">
        <v>2.9</v>
      </c>
      <c r="Y220">
        <v>5</v>
      </c>
      <c r="Z220">
        <v>7.6</v>
      </c>
      <c r="AA220">
        <v>11.5</v>
      </c>
      <c r="AB220">
        <v>16.3</v>
      </c>
      <c r="AC220">
        <v>22</v>
      </c>
      <c r="AD220">
        <v>0.1</v>
      </c>
      <c r="AE220" s="1">
        <v>42979</v>
      </c>
      <c r="AF220">
        <v>11.5</v>
      </c>
      <c r="AG220">
        <v>16.3</v>
      </c>
      <c r="AH220">
        <v>22</v>
      </c>
      <c r="AI220">
        <v>28.9</v>
      </c>
      <c r="AJ220">
        <v>37.9</v>
      </c>
      <c r="AK220">
        <v>47.9</v>
      </c>
      <c r="AL220">
        <v>59.9</v>
      </c>
      <c r="AM220">
        <v>74.5</v>
      </c>
      <c r="AN220">
        <v>90.7</v>
      </c>
      <c r="AO220">
        <v>109</v>
      </c>
      <c r="AP220">
        <v>128.19999999999999</v>
      </c>
      <c r="AQ220">
        <v>149</v>
      </c>
      <c r="AR220">
        <v>170.5</v>
      </c>
      <c r="AS220">
        <v>0.1</v>
      </c>
    </row>
    <row r="221" spans="1:45" x14ac:dyDescent="0.25">
      <c r="A221" s="1">
        <v>43009</v>
      </c>
      <c r="B221">
        <v>0</v>
      </c>
      <c r="C221">
        <v>0</v>
      </c>
      <c r="D221">
        <v>0</v>
      </c>
      <c r="E221">
        <v>0</v>
      </c>
      <c r="F221">
        <v>0.1</v>
      </c>
      <c r="G221">
        <v>0.4</v>
      </c>
      <c r="H221">
        <v>0.6</v>
      </c>
      <c r="I221">
        <v>1</v>
      </c>
      <c r="J221">
        <v>1.4</v>
      </c>
      <c r="K221">
        <v>1.9</v>
      </c>
      <c r="L221">
        <v>2.6</v>
      </c>
      <c r="M221">
        <v>4.3</v>
      </c>
      <c r="N221">
        <v>6.6</v>
      </c>
      <c r="O221">
        <v>0.03</v>
      </c>
      <c r="P221" s="1">
        <v>43009</v>
      </c>
      <c r="Q221">
        <v>4.3</v>
      </c>
      <c r="R221">
        <v>6.6</v>
      </c>
      <c r="S221">
        <v>9.5</v>
      </c>
      <c r="T221">
        <v>13</v>
      </c>
      <c r="U221">
        <v>16.899999999999999</v>
      </c>
      <c r="V221">
        <v>22.2</v>
      </c>
      <c r="W221">
        <v>28.1</v>
      </c>
      <c r="X221">
        <v>35.5</v>
      </c>
      <c r="Y221">
        <v>44.3</v>
      </c>
      <c r="Z221">
        <v>54.8</v>
      </c>
      <c r="AA221">
        <v>66.099999999999994</v>
      </c>
      <c r="AB221">
        <v>79.400000000000006</v>
      </c>
      <c r="AC221">
        <v>94.8</v>
      </c>
      <c r="AD221">
        <v>0.03</v>
      </c>
      <c r="AE221" s="1">
        <v>43009</v>
      </c>
      <c r="AF221">
        <v>66.099999999999994</v>
      </c>
      <c r="AG221">
        <v>79.400000000000006</v>
      </c>
      <c r="AH221">
        <v>94.8</v>
      </c>
      <c r="AI221">
        <v>111.5</v>
      </c>
      <c r="AJ221">
        <v>129.80000000000001</v>
      </c>
      <c r="AK221">
        <v>149.19999999999999</v>
      </c>
      <c r="AL221">
        <v>170</v>
      </c>
      <c r="AM221">
        <v>192.1</v>
      </c>
      <c r="AN221">
        <v>214.8</v>
      </c>
      <c r="AO221">
        <v>238.1</v>
      </c>
      <c r="AP221">
        <v>262.2</v>
      </c>
      <c r="AQ221">
        <v>287.2</v>
      </c>
      <c r="AR221">
        <v>313.60000000000002</v>
      </c>
      <c r="AS221">
        <v>0.03</v>
      </c>
    </row>
    <row r="222" spans="1:45" x14ac:dyDescent="0.25">
      <c r="A222" s="1">
        <v>43040</v>
      </c>
      <c r="B222">
        <v>33.799999999999997</v>
      </c>
      <c r="C222">
        <v>42</v>
      </c>
      <c r="D222">
        <v>52.5</v>
      </c>
      <c r="E222">
        <v>64.2</v>
      </c>
      <c r="F222">
        <v>77.7</v>
      </c>
      <c r="G222">
        <v>92.5</v>
      </c>
      <c r="H222">
        <v>108.3</v>
      </c>
      <c r="I222">
        <v>125.5</v>
      </c>
      <c r="J222">
        <v>144.19999999999999</v>
      </c>
      <c r="K222">
        <v>164.1</v>
      </c>
      <c r="L222">
        <v>184.7</v>
      </c>
      <c r="M222">
        <v>206</v>
      </c>
      <c r="N222">
        <v>228.5</v>
      </c>
      <c r="O222">
        <v>0.1</v>
      </c>
      <c r="P222" s="1">
        <v>43040</v>
      </c>
      <c r="Q222">
        <v>206</v>
      </c>
      <c r="R222">
        <v>228.5</v>
      </c>
      <c r="S222">
        <v>252.4</v>
      </c>
      <c r="T222">
        <v>276.89999999999998</v>
      </c>
      <c r="U222">
        <v>301.89999999999998</v>
      </c>
      <c r="V222">
        <v>327.39999999999998</v>
      </c>
      <c r="W222">
        <v>353.2</v>
      </c>
      <c r="X222">
        <v>379.7</v>
      </c>
      <c r="Y222">
        <v>406.4</v>
      </c>
      <c r="Z222">
        <v>433.9</v>
      </c>
      <c r="AA222">
        <v>461.3</v>
      </c>
      <c r="AB222">
        <v>489.1</v>
      </c>
      <c r="AC222">
        <v>517.4</v>
      </c>
      <c r="AD222">
        <v>0.1</v>
      </c>
      <c r="AE222" s="1">
        <v>43040</v>
      </c>
      <c r="AF222">
        <v>461.3</v>
      </c>
      <c r="AG222">
        <v>489.1</v>
      </c>
      <c r="AH222">
        <v>517.4</v>
      </c>
      <c r="AI222">
        <v>545.9</v>
      </c>
      <c r="AJ222">
        <v>574.70000000000005</v>
      </c>
      <c r="AK222">
        <v>603.79999999999995</v>
      </c>
      <c r="AL222">
        <v>633.1</v>
      </c>
      <c r="AM222">
        <v>662.5</v>
      </c>
      <c r="AN222">
        <v>692</v>
      </c>
      <c r="AO222">
        <v>721.5</v>
      </c>
      <c r="AP222">
        <v>751.1</v>
      </c>
      <c r="AQ222">
        <v>780.8</v>
      </c>
      <c r="AR222">
        <v>810.6</v>
      </c>
      <c r="AS222">
        <v>0.1</v>
      </c>
    </row>
    <row r="223" spans="1:45" x14ac:dyDescent="0.25">
      <c r="A223" s="1">
        <v>43070</v>
      </c>
      <c r="B223">
        <v>279.8</v>
      </c>
      <c r="C223">
        <v>303.60000000000002</v>
      </c>
      <c r="D223">
        <v>328.6</v>
      </c>
      <c r="E223">
        <v>353.9</v>
      </c>
      <c r="F223">
        <v>380</v>
      </c>
      <c r="G223">
        <v>407.1</v>
      </c>
      <c r="H223">
        <v>435</v>
      </c>
      <c r="I223">
        <v>463.6</v>
      </c>
      <c r="J223">
        <v>492.5</v>
      </c>
      <c r="K223">
        <v>521.9</v>
      </c>
      <c r="L223">
        <v>551.70000000000005</v>
      </c>
      <c r="M223">
        <v>581.79999999999995</v>
      </c>
      <c r="N223">
        <v>611.9</v>
      </c>
      <c r="O223">
        <v>0.06</v>
      </c>
      <c r="P223" s="1">
        <v>43070</v>
      </c>
      <c r="Q223">
        <v>581.79999999999995</v>
      </c>
      <c r="R223">
        <v>611.9</v>
      </c>
      <c r="S223">
        <v>642.29999999999995</v>
      </c>
      <c r="T223">
        <v>672.8</v>
      </c>
      <c r="U223">
        <v>703.2</v>
      </c>
      <c r="V223">
        <v>733.8</v>
      </c>
      <c r="W223">
        <v>764.3</v>
      </c>
      <c r="X223">
        <v>795</v>
      </c>
      <c r="Y223">
        <v>825.7</v>
      </c>
      <c r="Z223">
        <v>856.5</v>
      </c>
      <c r="AA223">
        <v>887.5</v>
      </c>
      <c r="AB223">
        <v>918.5</v>
      </c>
      <c r="AC223">
        <v>949.5</v>
      </c>
      <c r="AD223">
        <v>0.06</v>
      </c>
      <c r="AE223" s="1">
        <v>43070</v>
      </c>
      <c r="AF223">
        <v>887.5</v>
      </c>
      <c r="AG223">
        <v>918.5</v>
      </c>
      <c r="AH223">
        <v>949.5</v>
      </c>
      <c r="AI223">
        <v>980.5</v>
      </c>
      <c r="AJ223">
        <v>1011.5</v>
      </c>
      <c r="AK223">
        <v>1042.5</v>
      </c>
      <c r="AL223">
        <v>1073.5</v>
      </c>
      <c r="AM223">
        <v>1104.5</v>
      </c>
      <c r="AN223">
        <v>1135.5</v>
      </c>
      <c r="AO223">
        <v>1166.5</v>
      </c>
      <c r="AP223">
        <v>1197.5</v>
      </c>
      <c r="AQ223">
        <v>1228.5</v>
      </c>
      <c r="AR223">
        <v>1259.5</v>
      </c>
      <c r="AS223">
        <v>0.06</v>
      </c>
    </row>
    <row r="224" spans="1:45" x14ac:dyDescent="0.25">
      <c r="A224" s="1">
        <v>43101</v>
      </c>
      <c r="B224">
        <v>340.8</v>
      </c>
      <c r="C224">
        <v>365.6</v>
      </c>
      <c r="D224">
        <v>391.1</v>
      </c>
      <c r="E224">
        <v>416.7</v>
      </c>
      <c r="F224">
        <v>442.9</v>
      </c>
      <c r="G224">
        <v>469.2</v>
      </c>
      <c r="H224">
        <v>496.1</v>
      </c>
      <c r="I224">
        <v>523.1</v>
      </c>
      <c r="J224">
        <v>550.29999999999995</v>
      </c>
      <c r="K224">
        <v>578.29999999999995</v>
      </c>
      <c r="L224">
        <v>606.5</v>
      </c>
      <c r="M224">
        <v>635.20000000000005</v>
      </c>
      <c r="N224">
        <v>664.6</v>
      </c>
      <c r="O224">
        <v>0.3</v>
      </c>
      <c r="P224" s="1">
        <v>43101</v>
      </c>
      <c r="Q224">
        <v>635.20000000000005</v>
      </c>
      <c r="R224">
        <v>664.6</v>
      </c>
      <c r="S224">
        <v>694</v>
      </c>
      <c r="T224">
        <v>723.7</v>
      </c>
      <c r="U224">
        <v>753.6</v>
      </c>
      <c r="V224">
        <v>783.5</v>
      </c>
      <c r="W224">
        <v>813.5</v>
      </c>
      <c r="X224">
        <v>843.5</v>
      </c>
      <c r="Y224">
        <v>873.6</v>
      </c>
      <c r="Z224">
        <v>903.9</v>
      </c>
      <c r="AA224">
        <v>934.7</v>
      </c>
      <c r="AB224">
        <v>965.6</v>
      </c>
      <c r="AC224">
        <v>996.6</v>
      </c>
      <c r="AD224">
        <v>0.3</v>
      </c>
      <c r="AE224" s="1">
        <v>43101</v>
      </c>
      <c r="AF224">
        <v>934.7</v>
      </c>
      <c r="AG224">
        <v>965.6</v>
      </c>
      <c r="AH224">
        <v>996.6</v>
      </c>
      <c r="AI224">
        <v>1027.5999999999999</v>
      </c>
      <c r="AJ224">
        <v>1058.5999999999999</v>
      </c>
      <c r="AK224">
        <v>1089.5999999999999</v>
      </c>
      <c r="AL224">
        <v>1120.5999999999999</v>
      </c>
      <c r="AM224">
        <v>1151.5999999999999</v>
      </c>
      <c r="AN224">
        <v>1182.5999999999999</v>
      </c>
      <c r="AO224">
        <v>1213.5999999999999</v>
      </c>
      <c r="AP224">
        <v>1244.5999999999999</v>
      </c>
      <c r="AQ224">
        <v>1275.5999999999999</v>
      </c>
      <c r="AR224">
        <v>1306.5999999999999</v>
      </c>
      <c r="AS224">
        <v>0.3</v>
      </c>
    </row>
    <row r="225" spans="1:45" x14ac:dyDescent="0.25">
      <c r="A225" s="1">
        <v>43132</v>
      </c>
      <c r="B225">
        <v>108.1</v>
      </c>
      <c r="C225">
        <v>122.4</v>
      </c>
      <c r="D225">
        <v>138</v>
      </c>
      <c r="E225">
        <v>155.5</v>
      </c>
      <c r="F225">
        <v>174</v>
      </c>
      <c r="G225">
        <v>193.5</v>
      </c>
      <c r="H225">
        <v>213.9</v>
      </c>
      <c r="I225">
        <v>234.6</v>
      </c>
      <c r="J225">
        <v>256</v>
      </c>
      <c r="K225">
        <v>278.60000000000002</v>
      </c>
      <c r="L225">
        <v>301.7</v>
      </c>
      <c r="M225">
        <v>325.7</v>
      </c>
      <c r="N225">
        <v>350.4</v>
      </c>
      <c r="O225">
        <v>0</v>
      </c>
      <c r="P225" s="1">
        <v>43132</v>
      </c>
      <c r="Q225">
        <v>325.7</v>
      </c>
      <c r="R225">
        <v>350.4</v>
      </c>
      <c r="S225">
        <v>375.4</v>
      </c>
      <c r="T225">
        <v>401.2</v>
      </c>
      <c r="U225">
        <v>427</v>
      </c>
      <c r="V225">
        <v>453.5</v>
      </c>
      <c r="W225">
        <v>480.1</v>
      </c>
      <c r="X225">
        <v>506.9</v>
      </c>
      <c r="Y225">
        <v>533.79999999999995</v>
      </c>
      <c r="Z225">
        <v>560.70000000000005</v>
      </c>
      <c r="AA225">
        <v>587.79999999999995</v>
      </c>
      <c r="AB225">
        <v>614.9</v>
      </c>
      <c r="AC225">
        <v>642.1</v>
      </c>
      <c r="AD225">
        <v>0</v>
      </c>
      <c r="AE225" s="1">
        <v>43132</v>
      </c>
      <c r="AF225">
        <v>587.79999999999995</v>
      </c>
      <c r="AG225">
        <v>614.9</v>
      </c>
      <c r="AH225">
        <v>642.1</v>
      </c>
      <c r="AI225">
        <v>669.3</v>
      </c>
      <c r="AJ225">
        <v>696.6</v>
      </c>
      <c r="AK225">
        <v>724</v>
      </c>
      <c r="AL225">
        <v>751.3</v>
      </c>
      <c r="AM225">
        <v>778.8</v>
      </c>
      <c r="AN225">
        <v>806.4</v>
      </c>
      <c r="AO225">
        <v>834</v>
      </c>
      <c r="AP225">
        <v>861.7</v>
      </c>
      <c r="AQ225">
        <v>889.6</v>
      </c>
      <c r="AR225">
        <v>917.5</v>
      </c>
      <c r="AS225">
        <v>0</v>
      </c>
    </row>
    <row r="226" spans="1:45" x14ac:dyDescent="0.25">
      <c r="A226" s="1">
        <v>43160</v>
      </c>
      <c r="B226">
        <v>95.1</v>
      </c>
      <c r="C226">
        <v>115.7</v>
      </c>
      <c r="D226">
        <v>138.19999999999999</v>
      </c>
      <c r="E226">
        <v>162.6</v>
      </c>
      <c r="F226">
        <v>188.3</v>
      </c>
      <c r="G226">
        <v>215.5</v>
      </c>
      <c r="H226">
        <v>243.4</v>
      </c>
      <c r="I226">
        <v>271.89999999999998</v>
      </c>
      <c r="J226">
        <v>300.7</v>
      </c>
      <c r="K226">
        <v>330</v>
      </c>
      <c r="L226">
        <v>359.4</v>
      </c>
      <c r="M226">
        <v>389</v>
      </c>
      <c r="N226">
        <v>418.9</v>
      </c>
      <c r="O226">
        <v>0.2</v>
      </c>
      <c r="P226" s="1">
        <v>43160</v>
      </c>
      <c r="Q226">
        <v>389</v>
      </c>
      <c r="R226">
        <v>418.9</v>
      </c>
      <c r="S226">
        <v>448.8</v>
      </c>
      <c r="T226">
        <v>479</v>
      </c>
      <c r="U226">
        <v>509.2</v>
      </c>
      <c r="V226">
        <v>539.6</v>
      </c>
      <c r="W226">
        <v>570</v>
      </c>
      <c r="X226">
        <v>600.5</v>
      </c>
      <c r="Y226">
        <v>631.1</v>
      </c>
      <c r="Z226">
        <v>661.6</v>
      </c>
      <c r="AA226">
        <v>692.5</v>
      </c>
      <c r="AB226">
        <v>723.3</v>
      </c>
      <c r="AC226">
        <v>754.2</v>
      </c>
      <c r="AD226">
        <v>0.2</v>
      </c>
      <c r="AE226" s="1">
        <v>43160</v>
      </c>
      <c r="AF226">
        <v>692.5</v>
      </c>
      <c r="AG226">
        <v>723.3</v>
      </c>
      <c r="AH226">
        <v>754.2</v>
      </c>
      <c r="AI226">
        <v>785</v>
      </c>
      <c r="AJ226">
        <v>816</v>
      </c>
      <c r="AK226">
        <v>847</v>
      </c>
      <c r="AL226">
        <v>877.9</v>
      </c>
      <c r="AM226">
        <v>908.9</v>
      </c>
      <c r="AN226">
        <v>939.8</v>
      </c>
      <c r="AO226">
        <v>970.8</v>
      </c>
      <c r="AP226">
        <v>1001.8</v>
      </c>
      <c r="AQ226">
        <v>1032.7</v>
      </c>
      <c r="AR226">
        <v>1063.7</v>
      </c>
      <c r="AS226">
        <v>0.2</v>
      </c>
    </row>
    <row r="227" spans="1:45" x14ac:dyDescent="0.25">
      <c r="A227" s="1">
        <v>43191</v>
      </c>
      <c r="B227">
        <v>21.2</v>
      </c>
      <c r="C227">
        <v>29.2</v>
      </c>
      <c r="D227">
        <v>38.5</v>
      </c>
      <c r="E227">
        <v>49.6</v>
      </c>
      <c r="F227">
        <v>61.7</v>
      </c>
      <c r="G227">
        <v>74.599999999999994</v>
      </c>
      <c r="H227">
        <v>89.2</v>
      </c>
      <c r="I227">
        <v>104.1</v>
      </c>
      <c r="J227">
        <v>120.8</v>
      </c>
      <c r="K227">
        <v>138.5</v>
      </c>
      <c r="L227">
        <v>157.9</v>
      </c>
      <c r="M227">
        <v>178.4</v>
      </c>
      <c r="N227">
        <v>199.9</v>
      </c>
      <c r="O227">
        <v>0.1</v>
      </c>
      <c r="P227" s="1">
        <v>43191</v>
      </c>
      <c r="Q227">
        <v>178.4</v>
      </c>
      <c r="R227">
        <v>199.9</v>
      </c>
      <c r="S227">
        <v>223</v>
      </c>
      <c r="T227">
        <v>246.3</v>
      </c>
      <c r="U227">
        <v>270.8</v>
      </c>
      <c r="V227">
        <v>296.3</v>
      </c>
      <c r="W227">
        <v>322.7</v>
      </c>
      <c r="X227">
        <v>349.8</v>
      </c>
      <c r="Y227">
        <v>377.4</v>
      </c>
      <c r="Z227">
        <v>405.3</v>
      </c>
      <c r="AA227">
        <v>433.7</v>
      </c>
      <c r="AB227">
        <v>462.4</v>
      </c>
      <c r="AC227">
        <v>491.2</v>
      </c>
      <c r="AD227">
        <v>0.1</v>
      </c>
      <c r="AE227" s="1">
        <v>43191</v>
      </c>
      <c r="AF227">
        <v>433.7</v>
      </c>
      <c r="AG227">
        <v>462.4</v>
      </c>
      <c r="AH227">
        <v>491.2</v>
      </c>
      <c r="AI227">
        <v>520.4</v>
      </c>
      <c r="AJ227">
        <v>549.5</v>
      </c>
      <c r="AK227">
        <v>578.70000000000005</v>
      </c>
      <c r="AL227">
        <v>608.20000000000005</v>
      </c>
      <c r="AM227">
        <v>637.9</v>
      </c>
      <c r="AN227">
        <v>667.7</v>
      </c>
      <c r="AO227">
        <v>697.7</v>
      </c>
      <c r="AP227">
        <v>727.7</v>
      </c>
      <c r="AQ227">
        <v>757.7</v>
      </c>
      <c r="AR227">
        <v>787.7</v>
      </c>
      <c r="AS227">
        <v>0.1</v>
      </c>
    </row>
    <row r="228" spans="1:45" x14ac:dyDescent="0.25">
      <c r="A228" s="1">
        <v>43221</v>
      </c>
      <c r="B228">
        <v>0</v>
      </c>
      <c r="C228">
        <v>0</v>
      </c>
      <c r="D228">
        <v>0</v>
      </c>
      <c r="E228">
        <v>0</v>
      </c>
      <c r="F228">
        <v>0</v>
      </c>
      <c r="G228">
        <v>0</v>
      </c>
      <c r="H228">
        <v>0</v>
      </c>
      <c r="I228">
        <v>0</v>
      </c>
      <c r="J228">
        <v>0.3</v>
      </c>
      <c r="K228">
        <v>0.7</v>
      </c>
      <c r="L228">
        <v>1.6</v>
      </c>
      <c r="M228">
        <v>3.1</v>
      </c>
      <c r="N228">
        <v>5.5</v>
      </c>
      <c r="O228">
        <v>0.1</v>
      </c>
      <c r="P228" s="1">
        <v>43221</v>
      </c>
      <c r="Q228">
        <v>3.1</v>
      </c>
      <c r="R228">
        <v>5.5</v>
      </c>
      <c r="S228">
        <v>9.9</v>
      </c>
      <c r="T228">
        <v>15.7</v>
      </c>
      <c r="U228">
        <v>22.8</v>
      </c>
      <c r="V228">
        <v>31.1</v>
      </c>
      <c r="W228">
        <v>40.9</v>
      </c>
      <c r="X228">
        <v>51.9</v>
      </c>
      <c r="Y228">
        <v>63.7</v>
      </c>
      <c r="Z228">
        <v>76.400000000000006</v>
      </c>
      <c r="AA228">
        <v>90.7</v>
      </c>
      <c r="AB228">
        <v>106</v>
      </c>
      <c r="AC228">
        <v>122.3</v>
      </c>
      <c r="AD228">
        <v>0.1</v>
      </c>
      <c r="AE228" s="1">
        <v>43221</v>
      </c>
      <c r="AF228">
        <v>90.7</v>
      </c>
      <c r="AG228">
        <v>106</v>
      </c>
      <c r="AH228">
        <v>122.3</v>
      </c>
      <c r="AI228">
        <v>140.30000000000001</v>
      </c>
      <c r="AJ228">
        <v>159.30000000000001</v>
      </c>
      <c r="AK228">
        <v>179.7</v>
      </c>
      <c r="AL228">
        <v>200.9</v>
      </c>
      <c r="AM228">
        <v>222.9</v>
      </c>
      <c r="AN228">
        <v>245.7</v>
      </c>
      <c r="AO228">
        <v>269.2</v>
      </c>
      <c r="AP228">
        <v>293.39999999999998</v>
      </c>
      <c r="AQ228">
        <v>318.2</v>
      </c>
      <c r="AR228">
        <v>343.5</v>
      </c>
      <c r="AS228">
        <v>0.1</v>
      </c>
    </row>
    <row r="229" spans="1:45" x14ac:dyDescent="0.25">
      <c r="A229" s="1">
        <v>43252</v>
      </c>
      <c r="B229">
        <v>0</v>
      </c>
      <c r="C229">
        <v>0</v>
      </c>
      <c r="D229">
        <v>0</v>
      </c>
      <c r="E229">
        <v>0</v>
      </c>
      <c r="F229">
        <v>0</v>
      </c>
      <c r="G229">
        <v>0</v>
      </c>
      <c r="H229">
        <v>0</v>
      </c>
      <c r="I229">
        <v>0</v>
      </c>
      <c r="J229">
        <v>0</v>
      </c>
      <c r="K229">
        <v>0</v>
      </c>
      <c r="L229">
        <v>0</v>
      </c>
      <c r="M229">
        <v>0</v>
      </c>
      <c r="N229">
        <v>0</v>
      </c>
      <c r="O229">
        <v>0.1</v>
      </c>
      <c r="P229" s="1">
        <v>43252</v>
      </c>
      <c r="Q229">
        <v>0</v>
      </c>
      <c r="R229">
        <v>0</v>
      </c>
      <c r="S229">
        <v>0.4</v>
      </c>
      <c r="T229">
        <v>1.2</v>
      </c>
      <c r="U229">
        <v>2.5</v>
      </c>
      <c r="V229">
        <v>4.2</v>
      </c>
      <c r="W229">
        <v>6.4</v>
      </c>
      <c r="X229">
        <v>9.4</v>
      </c>
      <c r="Y229">
        <v>13.1</v>
      </c>
      <c r="Z229">
        <v>17.5</v>
      </c>
      <c r="AA229">
        <v>22.7</v>
      </c>
      <c r="AB229">
        <v>28.5</v>
      </c>
      <c r="AC229">
        <v>35.5</v>
      </c>
      <c r="AD229">
        <v>0.1</v>
      </c>
      <c r="AE229" s="1">
        <v>43252</v>
      </c>
      <c r="AF229">
        <v>22.7</v>
      </c>
      <c r="AG229">
        <v>28.5</v>
      </c>
      <c r="AH229">
        <v>35.5</v>
      </c>
      <c r="AI229">
        <v>43.8</v>
      </c>
      <c r="AJ229">
        <v>53.3</v>
      </c>
      <c r="AK229">
        <v>63.4</v>
      </c>
      <c r="AL229">
        <v>75</v>
      </c>
      <c r="AM229">
        <v>87.4</v>
      </c>
      <c r="AN229">
        <v>101</v>
      </c>
      <c r="AO229">
        <v>115.6</v>
      </c>
      <c r="AP229">
        <v>131.30000000000001</v>
      </c>
      <c r="AQ229">
        <v>148.6</v>
      </c>
      <c r="AR229">
        <v>167</v>
      </c>
      <c r="AS229">
        <v>0.1</v>
      </c>
    </row>
    <row r="230" spans="1:45" x14ac:dyDescent="0.25">
      <c r="A230" s="1">
        <v>43282</v>
      </c>
      <c r="B230">
        <v>0</v>
      </c>
      <c r="C230">
        <v>0</v>
      </c>
      <c r="D230">
        <v>0</v>
      </c>
      <c r="E230">
        <v>0</v>
      </c>
      <c r="F230">
        <v>0</v>
      </c>
      <c r="G230">
        <v>0</v>
      </c>
      <c r="H230">
        <v>0</v>
      </c>
      <c r="I230">
        <v>0</v>
      </c>
      <c r="J230">
        <v>0</v>
      </c>
      <c r="K230">
        <v>0</v>
      </c>
      <c r="L230">
        <v>0</v>
      </c>
      <c r="M230">
        <v>0</v>
      </c>
      <c r="N230">
        <v>0</v>
      </c>
      <c r="O230">
        <v>0.2</v>
      </c>
      <c r="P230" s="1">
        <v>43282</v>
      </c>
      <c r="Q230">
        <v>0</v>
      </c>
      <c r="R230">
        <v>0</v>
      </c>
      <c r="S230">
        <v>0</v>
      </c>
      <c r="T230">
        <v>0</v>
      </c>
      <c r="U230">
        <v>0</v>
      </c>
      <c r="V230">
        <v>0</v>
      </c>
      <c r="W230">
        <v>0</v>
      </c>
      <c r="X230">
        <v>0</v>
      </c>
      <c r="Y230">
        <v>0</v>
      </c>
      <c r="Z230">
        <v>0</v>
      </c>
      <c r="AA230">
        <v>0</v>
      </c>
      <c r="AB230">
        <v>0</v>
      </c>
      <c r="AC230">
        <v>0</v>
      </c>
      <c r="AD230">
        <v>0.2</v>
      </c>
      <c r="AE230" s="1">
        <v>43282</v>
      </c>
      <c r="AF230">
        <v>0</v>
      </c>
      <c r="AG230">
        <v>0</v>
      </c>
      <c r="AH230">
        <v>0</v>
      </c>
      <c r="AI230">
        <v>0</v>
      </c>
      <c r="AJ230">
        <v>0.2</v>
      </c>
      <c r="AK230">
        <v>0.5</v>
      </c>
      <c r="AL230">
        <v>1.1000000000000001</v>
      </c>
      <c r="AM230">
        <v>2.4</v>
      </c>
      <c r="AN230">
        <v>4.2</v>
      </c>
      <c r="AO230">
        <v>7.2</v>
      </c>
      <c r="AP230">
        <v>11.2</v>
      </c>
      <c r="AQ230">
        <v>16.600000000000001</v>
      </c>
      <c r="AR230">
        <v>23.9</v>
      </c>
      <c r="AS230">
        <v>0.2</v>
      </c>
    </row>
    <row r="231" spans="1:45" x14ac:dyDescent="0.25">
      <c r="A231" s="1">
        <v>43313</v>
      </c>
      <c r="B231">
        <v>0</v>
      </c>
      <c r="C231">
        <v>0</v>
      </c>
      <c r="D231">
        <v>0</v>
      </c>
      <c r="E231">
        <v>0</v>
      </c>
      <c r="F231">
        <v>0</v>
      </c>
      <c r="G231">
        <v>0</v>
      </c>
      <c r="H231">
        <v>0</v>
      </c>
      <c r="I231">
        <v>0</v>
      </c>
      <c r="J231">
        <v>0</v>
      </c>
      <c r="K231">
        <v>0</v>
      </c>
      <c r="L231">
        <v>0</v>
      </c>
      <c r="M231">
        <v>0</v>
      </c>
      <c r="N231">
        <v>0</v>
      </c>
      <c r="O231">
        <v>0.1</v>
      </c>
      <c r="P231" s="1">
        <v>43313</v>
      </c>
      <c r="Q231">
        <v>0</v>
      </c>
      <c r="R231">
        <v>0</v>
      </c>
      <c r="S231">
        <v>0</v>
      </c>
      <c r="T231">
        <v>0</v>
      </c>
      <c r="U231">
        <v>0</v>
      </c>
      <c r="V231">
        <v>0</v>
      </c>
      <c r="W231">
        <v>0</v>
      </c>
      <c r="X231">
        <v>0</v>
      </c>
      <c r="Y231">
        <v>0</v>
      </c>
      <c r="Z231">
        <v>0</v>
      </c>
      <c r="AA231">
        <v>0</v>
      </c>
      <c r="AB231">
        <v>0</v>
      </c>
      <c r="AC231">
        <v>0</v>
      </c>
      <c r="AD231">
        <v>0.1</v>
      </c>
      <c r="AE231" s="1">
        <v>43313</v>
      </c>
      <c r="AF231">
        <v>0</v>
      </c>
      <c r="AG231">
        <v>0</v>
      </c>
      <c r="AH231">
        <v>0</v>
      </c>
      <c r="AI231">
        <v>0</v>
      </c>
      <c r="AJ231">
        <v>0</v>
      </c>
      <c r="AK231">
        <v>0.2</v>
      </c>
      <c r="AL231">
        <v>0.5</v>
      </c>
      <c r="AM231">
        <v>0.8</v>
      </c>
      <c r="AN231">
        <v>1.7</v>
      </c>
      <c r="AO231">
        <v>3.6</v>
      </c>
      <c r="AP231">
        <v>7.8</v>
      </c>
      <c r="AQ231">
        <v>13.4</v>
      </c>
      <c r="AR231">
        <v>20.8</v>
      </c>
      <c r="AS231">
        <v>0.1</v>
      </c>
    </row>
    <row r="232" spans="1:45" x14ac:dyDescent="0.25">
      <c r="A232" s="1">
        <v>43344</v>
      </c>
      <c r="B232">
        <v>0</v>
      </c>
      <c r="C232">
        <v>0</v>
      </c>
      <c r="D232">
        <v>0</v>
      </c>
      <c r="E232">
        <v>0</v>
      </c>
      <c r="F232">
        <v>0</v>
      </c>
      <c r="G232">
        <v>0</v>
      </c>
      <c r="H232">
        <v>0</v>
      </c>
      <c r="I232">
        <v>0</v>
      </c>
      <c r="J232">
        <v>0</v>
      </c>
      <c r="K232">
        <v>0</v>
      </c>
      <c r="L232">
        <v>0</v>
      </c>
      <c r="M232">
        <v>0</v>
      </c>
      <c r="N232">
        <v>0</v>
      </c>
      <c r="O232">
        <v>7.0000000000000007E-2</v>
      </c>
      <c r="P232" s="1">
        <v>43344</v>
      </c>
      <c r="Q232">
        <v>0</v>
      </c>
      <c r="R232">
        <v>0</v>
      </c>
      <c r="S232">
        <v>0</v>
      </c>
      <c r="T232">
        <v>0</v>
      </c>
      <c r="U232">
        <v>0</v>
      </c>
      <c r="V232">
        <v>0.1</v>
      </c>
      <c r="W232">
        <v>0.3</v>
      </c>
      <c r="X232">
        <v>1</v>
      </c>
      <c r="Y232">
        <v>2.2000000000000002</v>
      </c>
      <c r="Z232">
        <v>4</v>
      </c>
      <c r="AA232">
        <v>6.3</v>
      </c>
      <c r="AB232">
        <v>9.3000000000000007</v>
      </c>
      <c r="AC232">
        <v>13.2</v>
      </c>
      <c r="AD232">
        <v>7.0000000000000007E-2</v>
      </c>
      <c r="AE232" s="1">
        <v>43344</v>
      </c>
      <c r="AF232">
        <v>6.3</v>
      </c>
      <c r="AG232">
        <v>9.3000000000000007</v>
      </c>
      <c r="AH232">
        <v>13.2</v>
      </c>
      <c r="AI232">
        <v>18.100000000000001</v>
      </c>
      <c r="AJ232">
        <v>24.5</v>
      </c>
      <c r="AK232">
        <v>32.6</v>
      </c>
      <c r="AL232">
        <v>42.4</v>
      </c>
      <c r="AM232">
        <v>53.7</v>
      </c>
      <c r="AN232">
        <v>66.5</v>
      </c>
      <c r="AO232">
        <v>81.5</v>
      </c>
      <c r="AP232">
        <v>98.1</v>
      </c>
      <c r="AQ232">
        <v>116.6</v>
      </c>
      <c r="AR232">
        <v>137.1</v>
      </c>
      <c r="AS232">
        <v>7.0000000000000007E-2</v>
      </c>
    </row>
    <row r="233" spans="1:45" x14ac:dyDescent="0.25">
      <c r="A233" s="1">
        <v>43374</v>
      </c>
      <c r="B233">
        <v>1.2</v>
      </c>
      <c r="C233">
        <v>2.1</v>
      </c>
      <c r="D233">
        <v>3.5</v>
      </c>
      <c r="E233">
        <v>5.6</v>
      </c>
      <c r="F233">
        <v>8.1999999999999993</v>
      </c>
      <c r="G233">
        <v>11.3</v>
      </c>
      <c r="H233">
        <v>14.8</v>
      </c>
      <c r="I233">
        <v>19.399999999999999</v>
      </c>
      <c r="J233">
        <v>25.3</v>
      </c>
      <c r="K233">
        <v>32.200000000000003</v>
      </c>
      <c r="L233">
        <v>40.1</v>
      </c>
      <c r="M233">
        <v>50</v>
      </c>
      <c r="N233">
        <v>60.9</v>
      </c>
      <c r="O233">
        <v>0.2</v>
      </c>
      <c r="P233" s="1">
        <v>43374</v>
      </c>
      <c r="Q233">
        <v>50</v>
      </c>
      <c r="R233">
        <v>60.9</v>
      </c>
      <c r="S233">
        <v>72.400000000000006</v>
      </c>
      <c r="T233">
        <v>85.6</v>
      </c>
      <c r="U233">
        <v>99.9</v>
      </c>
      <c r="V233">
        <v>114.6</v>
      </c>
      <c r="W233">
        <v>130.4</v>
      </c>
      <c r="X233">
        <v>147.5</v>
      </c>
      <c r="Y233">
        <v>165.2</v>
      </c>
      <c r="Z233">
        <v>184.1</v>
      </c>
      <c r="AA233">
        <v>205.5</v>
      </c>
      <c r="AB233">
        <v>228.1</v>
      </c>
      <c r="AC233">
        <v>251.5</v>
      </c>
      <c r="AD233">
        <v>0.2</v>
      </c>
      <c r="AE233" s="1">
        <v>43374</v>
      </c>
      <c r="AF233">
        <v>205.5</v>
      </c>
      <c r="AG233">
        <v>228.1</v>
      </c>
      <c r="AH233">
        <v>251.5</v>
      </c>
      <c r="AI233">
        <v>276.5</v>
      </c>
      <c r="AJ233">
        <v>302.8</v>
      </c>
      <c r="AK233">
        <v>329.7</v>
      </c>
      <c r="AL233">
        <v>357.3</v>
      </c>
      <c r="AM233">
        <v>385.1</v>
      </c>
      <c r="AN233">
        <v>413.1</v>
      </c>
      <c r="AO233">
        <v>441.2</v>
      </c>
      <c r="AP233">
        <v>469.6</v>
      </c>
      <c r="AQ233">
        <v>498.3</v>
      </c>
      <c r="AR233">
        <v>527.4</v>
      </c>
      <c r="AS233">
        <v>0.2</v>
      </c>
    </row>
    <row r="234" spans="1:45" x14ac:dyDescent="0.25">
      <c r="A234" s="1">
        <v>43405</v>
      </c>
      <c r="B234">
        <v>57.9</v>
      </c>
      <c r="C234">
        <v>66.400000000000006</v>
      </c>
      <c r="D234">
        <v>76.8</v>
      </c>
      <c r="E234">
        <v>88.8</v>
      </c>
      <c r="F234">
        <v>102</v>
      </c>
      <c r="G234">
        <v>116.1</v>
      </c>
      <c r="H234">
        <v>131.5</v>
      </c>
      <c r="I234">
        <v>148.19999999999999</v>
      </c>
      <c r="J234">
        <v>166.8</v>
      </c>
      <c r="K234">
        <v>186.7</v>
      </c>
      <c r="L234">
        <v>207.8</v>
      </c>
      <c r="M234">
        <v>229.9</v>
      </c>
      <c r="N234">
        <v>253.3</v>
      </c>
      <c r="O234">
        <v>0.1</v>
      </c>
      <c r="P234" s="1">
        <v>43405</v>
      </c>
      <c r="Q234">
        <v>229.9</v>
      </c>
      <c r="R234">
        <v>253.3</v>
      </c>
      <c r="S234">
        <v>277.5</v>
      </c>
      <c r="T234">
        <v>302.2</v>
      </c>
      <c r="U234">
        <v>327.60000000000002</v>
      </c>
      <c r="V234">
        <v>354</v>
      </c>
      <c r="W234">
        <v>380.8</v>
      </c>
      <c r="X234">
        <v>408.1</v>
      </c>
      <c r="Y234">
        <v>435.6</v>
      </c>
      <c r="Z234">
        <v>463.4</v>
      </c>
      <c r="AA234">
        <v>491.7</v>
      </c>
      <c r="AB234">
        <v>520.1</v>
      </c>
      <c r="AC234">
        <v>548.79999999999995</v>
      </c>
      <c r="AD234">
        <v>0.1</v>
      </c>
      <c r="AE234" s="1">
        <v>43405</v>
      </c>
      <c r="AF234">
        <v>491.7</v>
      </c>
      <c r="AG234">
        <v>520.1</v>
      </c>
      <c r="AH234">
        <v>548.79999999999995</v>
      </c>
      <c r="AI234">
        <v>577.5</v>
      </c>
      <c r="AJ234">
        <v>606.4</v>
      </c>
      <c r="AK234">
        <v>635.6</v>
      </c>
      <c r="AL234">
        <v>664.6</v>
      </c>
      <c r="AM234">
        <v>694</v>
      </c>
      <c r="AN234">
        <v>723.4</v>
      </c>
      <c r="AO234">
        <v>753</v>
      </c>
      <c r="AP234">
        <v>782.8</v>
      </c>
      <c r="AQ234">
        <v>812.8</v>
      </c>
      <c r="AR234">
        <v>842.9</v>
      </c>
      <c r="AS234">
        <v>0.1</v>
      </c>
    </row>
    <row r="235" spans="1:45" x14ac:dyDescent="0.25">
      <c r="A235" s="1">
        <v>43435</v>
      </c>
      <c r="B235">
        <v>111.6</v>
      </c>
      <c r="C235">
        <v>130.69999999999999</v>
      </c>
      <c r="D235">
        <v>151.19999999999999</v>
      </c>
      <c r="E235">
        <v>172.3</v>
      </c>
      <c r="F235">
        <v>194.5</v>
      </c>
      <c r="G235">
        <v>217.8</v>
      </c>
      <c r="H235">
        <v>242</v>
      </c>
      <c r="I235">
        <v>267.3</v>
      </c>
      <c r="J235">
        <v>293.10000000000002</v>
      </c>
      <c r="K235">
        <v>319.5</v>
      </c>
      <c r="L235">
        <v>346.5</v>
      </c>
      <c r="M235">
        <v>373.9</v>
      </c>
      <c r="N235">
        <v>401.8</v>
      </c>
      <c r="O235">
        <v>0.2</v>
      </c>
      <c r="P235" s="1">
        <v>43435</v>
      </c>
      <c r="Q235">
        <v>373.9</v>
      </c>
      <c r="R235">
        <v>401.8</v>
      </c>
      <c r="S235">
        <v>430.3</v>
      </c>
      <c r="T235">
        <v>459.1</v>
      </c>
      <c r="U235">
        <v>488.3</v>
      </c>
      <c r="V235">
        <v>517.70000000000005</v>
      </c>
      <c r="W235">
        <v>547.6</v>
      </c>
      <c r="X235">
        <v>577.79999999999995</v>
      </c>
      <c r="Y235">
        <v>608.29999999999995</v>
      </c>
      <c r="Z235">
        <v>638.9</v>
      </c>
      <c r="AA235">
        <v>669.6</v>
      </c>
      <c r="AB235">
        <v>700.3</v>
      </c>
      <c r="AC235">
        <v>731</v>
      </c>
      <c r="AD235">
        <v>0.2</v>
      </c>
      <c r="AE235" s="1">
        <v>43435</v>
      </c>
      <c r="AF235">
        <v>669.6</v>
      </c>
      <c r="AG235">
        <v>700.3</v>
      </c>
      <c r="AH235">
        <v>731</v>
      </c>
      <c r="AI235">
        <v>761.8</v>
      </c>
      <c r="AJ235">
        <v>792.6</v>
      </c>
      <c r="AK235">
        <v>823.5</v>
      </c>
      <c r="AL235">
        <v>854.5</v>
      </c>
      <c r="AM235">
        <v>885.5</v>
      </c>
      <c r="AN235">
        <v>916.5</v>
      </c>
      <c r="AO235">
        <v>947.5</v>
      </c>
      <c r="AP235">
        <v>978.5</v>
      </c>
      <c r="AQ235">
        <v>1009.5</v>
      </c>
      <c r="AR235">
        <v>1040.5</v>
      </c>
      <c r="AS235">
        <v>0.2</v>
      </c>
    </row>
    <row r="236" spans="1:45" x14ac:dyDescent="0.25">
      <c r="A236" s="1">
        <v>43466</v>
      </c>
      <c r="B236">
        <v>256.3</v>
      </c>
      <c r="C236">
        <v>280.39999999999998</v>
      </c>
      <c r="D236">
        <v>305.2</v>
      </c>
      <c r="E236">
        <v>331</v>
      </c>
      <c r="F236">
        <v>357.9</v>
      </c>
      <c r="G236">
        <v>385.3</v>
      </c>
      <c r="H236">
        <v>413.7</v>
      </c>
      <c r="I236">
        <v>442.3</v>
      </c>
      <c r="J236">
        <v>471.5</v>
      </c>
      <c r="K236">
        <v>501</v>
      </c>
      <c r="L236">
        <v>530.6</v>
      </c>
      <c r="M236">
        <v>560.4</v>
      </c>
      <c r="N236">
        <v>590.20000000000005</v>
      </c>
      <c r="O236">
        <v>0.2</v>
      </c>
      <c r="P236" s="1">
        <v>43466</v>
      </c>
      <c r="Q236">
        <v>560.4</v>
      </c>
      <c r="R236">
        <v>590.20000000000005</v>
      </c>
      <c r="S236">
        <v>620.1</v>
      </c>
      <c r="T236">
        <v>650.1</v>
      </c>
      <c r="U236">
        <v>680.3</v>
      </c>
      <c r="V236">
        <v>710.5</v>
      </c>
      <c r="W236">
        <v>740.9</v>
      </c>
      <c r="X236">
        <v>771.3</v>
      </c>
      <c r="Y236">
        <v>801.9</v>
      </c>
      <c r="Z236">
        <v>832.8</v>
      </c>
      <c r="AA236">
        <v>863.8</v>
      </c>
      <c r="AB236">
        <v>894.8</v>
      </c>
      <c r="AC236">
        <v>925.8</v>
      </c>
      <c r="AD236">
        <v>0.2</v>
      </c>
      <c r="AE236" s="1">
        <v>43466</v>
      </c>
      <c r="AF236">
        <v>863.8</v>
      </c>
      <c r="AG236">
        <v>894.8</v>
      </c>
      <c r="AH236">
        <v>925.8</v>
      </c>
      <c r="AI236">
        <v>956.8</v>
      </c>
      <c r="AJ236">
        <v>987.8</v>
      </c>
      <c r="AK236">
        <v>1018.8</v>
      </c>
      <c r="AL236">
        <v>1049.8</v>
      </c>
      <c r="AM236">
        <v>1080.8</v>
      </c>
      <c r="AN236">
        <v>1111.8</v>
      </c>
      <c r="AO236">
        <v>1142.8</v>
      </c>
      <c r="AP236">
        <v>1173.8</v>
      </c>
      <c r="AQ236">
        <v>1204.8</v>
      </c>
      <c r="AR236">
        <v>1235.8</v>
      </c>
      <c r="AS236">
        <v>0.2</v>
      </c>
    </row>
    <row r="237" spans="1:45" x14ac:dyDescent="0.25">
      <c r="A237" s="1">
        <v>43497</v>
      </c>
      <c r="B237">
        <v>174.7</v>
      </c>
      <c r="C237">
        <v>195.2</v>
      </c>
      <c r="D237">
        <v>217.2</v>
      </c>
      <c r="E237">
        <v>240</v>
      </c>
      <c r="F237">
        <v>263.8</v>
      </c>
      <c r="G237">
        <v>288</v>
      </c>
      <c r="H237">
        <v>312.60000000000002</v>
      </c>
      <c r="I237">
        <v>337.9</v>
      </c>
      <c r="J237">
        <v>363.5</v>
      </c>
      <c r="K237">
        <v>389.4</v>
      </c>
      <c r="L237">
        <v>415.7</v>
      </c>
      <c r="M237">
        <v>442.2</v>
      </c>
      <c r="N237">
        <v>468.6</v>
      </c>
      <c r="O237">
        <v>0.1</v>
      </c>
      <c r="P237" s="1">
        <v>43497</v>
      </c>
      <c r="Q237">
        <v>442.2</v>
      </c>
      <c r="R237">
        <v>468.6</v>
      </c>
      <c r="S237">
        <v>495.3</v>
      </c>
      <c r="T237">
        <v>522.5</v>
      </c>
      <c r="U237">
        <v>549.5</v>
      </c>
      <c r="V237">
        <v>576.9</v>
      </c>
      <c r="W237">
        <v>604.20000000000005</v>
      </c>
      <c r="X237">
        <v>631.6</v>
      </c>
      <c r="Y237">
        <v>659.1</v>
      </c>
      <c r="Z237">
        <v>686.6</v>
      </c>
      <c r="AA237">
        <v>714.2</v>
      </c>
      <c r="AB237">
        <v>741.7</v>
      </c>
      <c r="AC237">
        <v>769.4</v>
      </c>
      <c r="AD237">
        <v>0.1</v>
      </c>
      <c r="AE237" s="1">
        <v>43497</v>
      </c>
      <c r="AF237">
        <v>714.2</v>
      </c>
      <c r="AG237">
        <v>741.7</v>
      </c>
      <c r="AH237">
        <v>769.4</v>
      </c>
      <c r="AI237">
        <v>797</v>
      </c>
      <c r="AJ237">
        <v>824.8</v>
      </c>
      <c r="AK237">
        <v>852.7</v>
      </c>
      <c r="AL237">
        <v>880.6</v>
      </c>
      <c r="AM237">
        <v>908.6</v>
      </c>
      <c r="AN237">
        <v>936.6</v>
      </c>
      <c r="AO237">
        <v>964.6</v>
      </c>
      <c r="AP237">
        <v>992.6</v>
      </c>
      <c r="AQ237">
        <v>1020.6</v>
      </c>
      <c r="AR237">
        <v>1048.5999999999999</v>
      </c>
      <c r="AS237">
        <v>0.1</v>
      </c>
    </row>
    <row r="238" spans="1:45" x14ac:dyDescent="0.25">
      <c r="A238" s="1">
        <v>43525</v>
      </c>
      <c r="B238">
        <v>96.9</v>
      </c>
      <c r="C238">
        <v>112.7</v>
      </c>
      <c r="D238">
        <v>130.30000000000001</v>
      </c>
      <c r="E238">
        <v>149.30000000000001</v>
      </c>
      <c r="F238">
        <v>169.4</v>
      </c>
      <c r="G238">
        <v>191.5</v>
      </c>
      <c r="H238">
        <v>213.5</v>
      </c>
      <c r="I238">
        <v>236.9</v>
      </c>
      <c r="J238">
        <v>261.2</v>
      </c>
      <c r="K238">
        <v>286.5</v>
      </c>
      <c r="L238">
        <v>312</v>
      </c>
      <c r="M238">
        <v>338.3</v>
      </c>
      <c r="N238">
        <v>364.9</v>
      </c>
      <c r="O238">
        <v>0.2</v>
      </c>
      <c r="P238" s="1">
        <v>43525</v>
      </c>
      <c r="Q238">
        <v>338.3</v>
      </c>
      <c r="R238">
        <v>364.9</v>
      </c>
      <c r="S238">
        <v>392.3</v>
      </c>
      <c r="T238">
        <v>420.1</v>
      </c>
      <c r="U238">
        <v>448.2</v>
      </c>
      <c r="V238">
        <v>476.9</v>
      </c>
      <c r="W238">
        <v>505.6</v>
      </c>
      <c r="X238">
        <v>534.79999999999995</v>
      </c>
      <c r="Y238">
        <v>564.29999999999995</v>
      </c>
      <c r="Z238">
        <v>594.20000000000005</v>
      </c>
      <c r="AA238">
        <v>624.5</v>
      </c>
      <c r="AB238">
        <v>654.70000000000005</v>
      </c>
      <c r="AC238">
        <v>685.2</v>
      </c>
      <c r="AD238">
        <v>0.2</v>
      </c>
      <c r="AE238" s="1">
        <v>43525</v>
      </c>
      <c r="AF238">
        <v>624.5</v>
      </c>
      <c r="AG238">
        <v>654.70000000000005</v>
      </c>
      <c r="AH238">
        <v>685.2</v>
      </c>
      <c r="AI238">
        <v>715.5</v>
      </c>
      <c r="AJ238">
        <v>746.3</v>
      </c>
      <c r="AK238">
        <v>776.8</v>
      </c>
      <c r="AL238">
        <v>807.7</v>
      </c>
      <c r="AM238">
        <v>838.5</v>
      </c>
      <c r="AN238">
        <v>869.4</v>
      </c>
      <c r="AO238">
        <v>900.4</v>
      </c>
      <c r="AP238">
        <v>931.3</v>
      </c>
      <c r="AQ238">
        <v>962.3</v>
      </c>
      <c r="AR238">
        <v>993.3</v>
      </c>
      <c r="AS238">
        <v>0.2</v>
      </c>
    </row>
    <row r="239" spans="1:45" x14ac:dyDescent="0.25">
      <c r="A239" s="1">
        <v>43556</v>
      </c>
      <c r="B239">
        <v>3</v>
      </c>
      <c r="C239">
        <v>5.5</v>
      </c>
      <c r="D239">
        <v>8.1999999999999993</v>
      </c>
      <c r="E239">
        <v>12</v>
      </c>
      <c r="F239">
        <v>16.7</v>
      </c>
      <c r="G239">
        <v>22.5</v>
      </c>
      <c r="H239">
        <v>28.9</v>
      </c>
      <c r="I239">
        <v>36.200000000000003</v>
      </c>
      <c r="J239">
        <v>44.7</v>
      </c>
      <c r="K239">
        <v>54.7</v>
      </c>
      <c r="L239">
        <v>66.3</v>
      </c>
      <c r="M239">
        <v>79.5</v>
      </c>
      <c r="N239">
        <v>94.1</v>
      </c>
      <c r="O239">
        <v>0.1</v>
      </c>
      <c r="P239" s="1">
        <v>43556</v>
      </c>
      <c r="Q239">
        <v>79.5</v>
      </c>
      <c r="R239">
        <v>94.1</v>
      </c>
      <c r="S239">
        <v>110.7</v>
      </c>
      <c r="T239">
        <v>128.4</v>
      </c>
      <c r="U239">
        <v>147.19999999999999</v>
      </c>
      <c r="V239">
        <v>167.4</v>
      </c>
      <c r="W239">
        <v>189.2</v>
      </c>
      <c r="X239">
        <v>211.7</v>
      </c>
      <c r="Y239">
        <v>234.4</v>
      </c>
      <c r="Z239">
        <v>258</v>
      </c>
      <c r="AA239">
        <v>282</v>
      </c>
      <c r="AB239">
        <v>306.89999999999998</v>
      </c>
      <c r="AC239">
        <v>332.1</v>
      </c>
      <c r="AD239">
        <v>0.1</v>
      </c>
      <c r="AE239" s="1">
        <v>43556</v>
      </c>
      <c r="AF239">
        <v>282</v>
      </c>
      <c r="AG239">
        <v>306.89999999999998</v>
      </c>
      <c r="AH239">
        <v>332.1</v>
      </c>
      <c r="AI239">
        <v>357.9</v>
      </c>
      <c r="AJ239">
        <v>383.9</v>
      </c>
      <c r="AK239">
        <v>410.7</v>
      </c>
      <c r="AL239">
        <v>438.1</v>
      </c>
      <c r="AM239">
        <v>465.6</v>
      </c>
      <c r="AN239">
        <v>494.2</v>
      </c>
      <c r="AO239">
        <v>523.1</v>
      </c>
      <c r="AP239">
        <v>552.20000000000005</v>
      </c>
      <c r="AQ239">
        <v>581.5</v>
      </c>
      <c r="AR239">
        <v>610.79999999999995</v>
      </c>
      <c r="AS239">
        <v>0.1</v>
      </c>
    </row>
    <row r="240" spans="1:45" x14ac:dyDescent="0.25">
      <c r="A240" s="1">
        <v>43586</v>
      </c>
      <c r="B240">
        <v>0</v>
      </c>
      <c r="C240">
        <v>0</v>
      </c>
      <c r="D240">
        <v>0</v>
      </c>
      <c r="E240">
        <v>0</v>
      </c>
      <c r="F240">
        <v>0</v>
      </c>
      <c r="G240">
        <v>0</v>
      </c>
      <c r="H240">
        <v>0.1</v>
      </c>
      <c r="I240">
        <v>0.7</v>
      </c>
      <c r="J240">
        <v>2.5</v>
      </c>
      <c r="K240">
        <v>5.3</v>
      </c>
      <c r="L240">
        <v>9.1</v>
      </c>
      <c r="M240">
        <v>13.6</v>
      </c>
      <c r="N240">
        <v>19.100000000000001</v>
      </c>
      <c r="O240">
        <v>0.03</v>
      </c>
      <c r="P240" s="1">
        <v>43586</v>
      </c>
      <c r="Q240">
        <v>13.6</v>
      </c>
      <c r="R240">
        <v>19.100000000000001</v>
      </c>
      <c r="S240">
        <v>26.2</v>
      </c>
      <c r="T240">
        <v>34.9</v>
      </c>
      <c r="U240">
        <v>45.1</v>
      </c>
      <c r="V240">
        <v>56.6</v>
      </c>
      <c r="W240">
        <v>70.3</v>
      </c>
      <c r="X240">
        <v>85</v>
      </c>
      <c r="Y240">
        <v>100.9</v>
      </c>
      <c r="Z240">
        <v>118.5</v>
      </c>
      <c r="AA240">
        <v>136.9</v>
      </c>
      <c r="AB240">
        <v>156.5</v>
      </c>
      <c r="AC240">
        <v>177.7</v>
      </c>
      <c r="AD240">
        <v>0.03</v>
      </c>
      <c r="AE240" s="1">
        <v>43586</v>
      </c>
      <c r="AF240">
        <v>136.9</v>
      </c>
      <c r="AG240">
        <v>156.5</v>
      </c>
      <c r="AH240">
        <v>177.7</v>
      </c>
      <c r="AI240">
        <v>199.7</v>
      </c>
      <c r="AJ240">
        <v>222.9</v>
      </c>
      <c r="AK240">
        <v>247.2</v>
      </c>
      <c r="AL240">
        <v>272.2</v>
      </c>
      <c r="AM240">
        <v>297.89999999999998</v>
      </c>
      <c r="AN240">
        <v>324.3</v>
      </c>
      <c r="AO240">
        <v>351.7</v>
      </c>
      <c r="AP240">
        <v>379</v>
      </c>
      <c r="AQ240">
        <v>407.7</v>
      </c>
      <c r="AR240">
        <v>436.6</v>
      </c>
      <c r="AS240">
        <v>0.03</v>
      </c>
    </row>
    <row r="241" spans="1:45" x14ac:dyDescent="0.25">
      <c r="A241" s="1">
        <v>43617</v>
      </c>
      <c r="B241">
        <v>0</v>
      </c>
      <c r="C241">
        <v>0</v>
      </c>
      <c r="D241">
        <v>0</v>
      </c>
      <c r="E241">
        <v>0</v>
      </c>
      <c r="F241">
        <v>0</v>
      </c>
      <c r="G241">
        <v>0</v>
      </c>
      <c r="H241">
        <v>0</v>
      </c>
      <c r="I241">
        <v>0</v>
      </c>
      <c r="J241">
        <v>0</v>
      </c>
      <c r="K241">
        <v>0</v>
      </c>
      <c r="L241">
        <v>0</v>
      </c>
      <c r="M241">
        <v>0</v>
      </c>
      <c r="N241">
        <v>0</v>
      </c>
      <c r="O241">
        <v>0.03</v>
      </c>
      <c r="P241" s="1">
        <v>43617</v>
      </c>
      <c r="Q241">
        <v>0</v>
      </c>
      <c r="R241">
        <v>0</v>
      </c>
      <c r="S241">
        <v>0</v>
      </c>
      <c r="T241">
        <v>0</v>
      </c>
      <c r="U241">
        <v>0</v>
      </c>
      <c r="V241">
        <v>0.1</v>
      </c>
      <c r="W241">
        <v>0.8</v>
      </c>
      <c r="X241">
        <v>1.9</v>
      </c>
      <c r="Y241">
        <v>3.7</v>
      </c>
      <c r="Z241">
        <v>6</v>
      </c>
      <c r="AA241">
        <v>8.5</v>
      </c>
      <c r="AB241">
        <v>11.9</v>
      </c>
      <c r="AC241">
        <v>15.9</v>
      </c>
      <c r="AD241">
        <v>0.03</v>
      </c>
      <c r="AE241" s="1">
        <v>43617</v>
      </c>
      <c r="AF241">
        <v>8.5</v>
      </c>
      <c r="AG241">
        <v>11.9</v>
      </c>
      <c r="AH241">
        <v>15.9</v>
      </c>
      <c r="AI241">
        <v>20.8</v>
      </c>
      <c r="AJ241">
        <v>26.8</v>
      </c>
      <c r="AK241">
        <v>33.799999999999997</v>
      </c>
      <c r="AL241">
        <v>42.6</v>
      </c>
      <c r="AM241">
        <v>52.8</v>
      </c>
      <c r="AN241">
        <v>65.400000000000006</v>
      </c>
      <c r="AO241">
        <v>79.7</v>
      </c>
      <c r="AP241">
        <v>96</v>
      </c>
      <c r="AQ241">
        <v>114.6</v>
      </c>
      <c r="AR241">
        <v>134.9</v>
      </c>
      <c r="AS241">
        <v>0.03</v>
      </c>
    </row>
    <row r="242" spans="1:45" x14ac:dyDescent="0.25">
      <c r="A242" s="1">
        <v>43647</v>
      </c>
      <c r="B242">
        <v>0</v>
      </c>
      <c r="C242">
        <v>0</v>
      </c>
      <c r="D242">
        <v>0</v>
      </c>
      <c r="E242">
        <v>0</v>
      </c>
      <c r="F242">
        <v>0</v>
      </c>
      <c r="G242">
        <v>0</v>
      </c>
      <c r="H242">
        <v>0</v>
      </c>
      <c r="I242">
        <v>0</v>
      </c>
      <c r="J242">
        <v>0</v>
      </c>
      <c r="K242">
        <v>0</v>
      </c>
      <c r="L242">
        <v>0</v>
      </c>
      <c r="M242">
        <v>0</v>
      </c>
      <c r="N242">
        <v>0</v>
      </c>
      <c r="O242">
        <v>0</v>
      </c>
      <c r="P242" s="1">
        <v>43647</v>
      </c>
      <c r="Q242">
        <v>0</v>
      </c>
      <c r="R242">
        <v>0</v>
      </c>
      <c r="S242">
        <v>0</v>
      </c>
      <c r="T242">
        <v>0</v>
      </c>
      <c r="U242">
        <v>0</v>
      </c>
      <c r="V242">
        <v>0</v>
      </c>
      <c r="W242">
        <v>0</v>
      </c>
      <c r="X242">
        <v>0</v>
      </c>
      <c r="Y242">
        <v>0</v>
      </c>
      <c r="Z242">
        <v>0</v>
      </c>
      <c r="AA242">
        <v>0</v>
      </c>
      <c r="AB242">
        <v>0</v>
      </c>
      <c r="AC242">
        <v>0</v>
      </c>
      <c r="AD242">
        <v>0</v>
      </c>
      <c r="AE242" s="1">
        <v>43647</v>
      </c>
      <c r="AF242">
        <v>0</v>
      </c>
      <c r="AG242">
        <v>0</v>
      </c>
      <c r="AH242">
        <v>0</v>
      </c>
      <c r="AI242">
        <v>0</v>
      </c>
      <c r="AJ242">
        <v>0</v>
      </c>
      <c r="AK242">
        <v>0</v>
      </c>
      <c r="AL242">
        <v>0.2</v>
      </c>
      <c r="AM242">
        <v>0.5</v>
      </c>
      <c r="AN242">
        <v>1.4</v>
      </c>
      <c r="AO242">
        <v>3.1</v>
      </c>
      <c r="AP242">
        <v>5.4</v>
      </c>
      <c r="AQ242">
        <v>8.6999999999999993</v>
      </c>
      <c r="AR242">
        <v>13</v>
      </c>
      <c r="AS242">
        <v>0</v>
      </c>
    </row>
    <row r="243" spans="1:45" x14ac:dyDescent="0.25">
      <c r="A243" s="1">
        <v>43678</v>
      </c>
      <c r="B243">
        <v>0</v>
      </c>
      <c r="C243">
        <v>0</v>
      </c>
      <c r="D243">
        <v>0</v>
      </c>
      <c r="E243">
        <v>0</v>
      </c>
      <c r="F243">
        <v>0</v>
      </c>
      <c r="G243">
        <v>0</v>
      </c>
      <c r="H243">
        <v>0</v>
      </c>
      <c r="I243">
        <v>0</v>
      </c>
      <c r="J243">
        <v>0</v>
      </c>
      <c r="K243">
        <v>0</v>
      </c>
      <c r="L243">
        <v>0</v>
      </c>
      <c r="M243">
        <v>0</v>
      </c>
      <c r="N243">
        <v>0</v>
      </c>
      <c r="O243">
        <v>0.06</v>
      </c>
      <c r="P243" s="1">
        <v>43678</v>
      </c>
      <c r="Q243">
        <v>0</v>
      </c>
      <c r="R243">
        <v>0</v>
      </c>
      <c r="S243">
        <v>0</v>
      </c>
      <c r="T243">
        <v>0</v>
      </c>
      <c r="U243">
        <v>0</v>
      </c>
      <c r="V243">
        <v>0</v>
      </c>
      <c r="W243">
        <v>0</v>
      </c>
      <c r="X243">
        <v>0</v>
      </c>
      <c r="Y243">
        <v>0</v>
      </c>
      <c r="Z243">
        <v>0.1</v>
      </c>
      <c r="AA243">
        <v>0.3</v>
      </c>
      <c r="AB243">
        <v>0.6</v>
      </c>
      <c r="AC243">
        <v>1</v>
      </c>
      <c r="AD243">
        <v>0.06</v>
      </c>
      <c r="AE243" s="1">
        <v>43678</v>
      </c>
      <c r="AF243">
        <v>0.3</v>
      </c>
      <c r="AG243">
        <v>0.6</v>
      </c>
      <c r="AH243">
        <v>1</v>
      </c>
      <c r="AI243">
        <v>1.7</v>
      </c>
      <c r="AJ243">
        <v>2.4</v>
      </c>
      <c r="AK243">
        <v>4.3</v>
      </c>
      <c r="AL243">
        <v>6.5</v>
      </c>
      <c r="AM243">
        <v>9.4</v>
      </c>
      <c r="AN243">
        <v>13.4</v>
      </c>
      <c r="AO243">
        <v>18.2</v>
      </c>
      <c r="AP243">
        <v>24.3</v>
      </c>
      <c r="AQ243">
        <v>31.6</v>
      </c>
      <c r="AR243">
        <v>41.1</v>
      </c>
      <c r="AS243">
        <v>0.06</v>
      </c>
    </row>
    <row r="244" spans="1:45" x14ac:dyDescent="0.25">
      <c r="A244" s="1">
        <v>43709</v>
      </c>
      <c r="B244">
        <v>0</v>
      </c>
      <c r="C244">
        <v>0</v>
      </c>
      <c r="D244">
        <v>0</v>
      </c>
      <c r="E244">
        <v>0</v>
      </c>
      <c r="F244">
        <v>0</v>
      </c>
      <c r="G244">
        <v>0</v>
      </c>
      <c r="H244">
        <v>0</v>
      </c>
      <c r="I244">
        <v>0</v>
      </c>
      <c r="J244">
        <v>0</v>
      </c>
      <c r="K244">
        <v>0</v>
      </c>
      <c r="L244">
        <v>0</v>
      </c>
      <c r="M244">
        <v>0</v>
      </c>
      <c r="N244">
        <v>0</v>
      </c>
      <c r="O244">
        <v>7.0000000000000007E-2</v>
      </c>
      <c r="P244" s="1">
        <v>43709</v>
      </c>
      <c r="Q244">
        <v>0</v>
      </c>
      <c r="R244">
        <v>0</v>
      </c>
      <c r="S244">
        <v>0</v>
      </c>
      <c r="T244">
        <v>0.1</v>
      </c>
      <c r="U244">
        <v>0.3</v>
      </c>
      <c r="V244">
        <v>0.6</v>
      </c>
      <c r="W244">
        <v>1.3</v>
      </c>
      <c r="X244">
        <v>2.6</v>
      </c>
      <c r="Y244">
        <v>4.2</v>
      </c>
      <c r="Z244">
        <v>6.3</v>
      </c>
      <c r="AA244">
        <v>9</v>
      </c>
      <c r="AB244">
        <v>12.3</v>
      </c>
      <c r="AC244">
        <v>17.2</v>
      </c>
      <c r="AD244">
        <v>7.0000000000000007E-2</v>
      </c>
      <c r="AE244" s="1">
        <v>43709</v>
      </c>
      <c r="AF244">
        <v>9</v>
      </c>
      <c r="AG244">
        <v>12.3</v>
      </c>
      <c r="AH244">
        <v>17.2</v>
      </c>
      <c r="AI244">
        <v>23.4</v>
      </c>
      <c r="AJ244">
        <v>30.6</v>
      </c>
      <c r="AK244">
        <v>40.200000000000003</v>
      </c>
      <c r="AL244">
        <v>50.9</v>
      </c>
      <c r="AM244">
        <v>63</v>
      </c>
      <c r="AN244">
        <v>76.900000000000006</v>
      </c>
      <c r="AO244">
        <v>92</v>
      </c>
      <c r="AP244">
        <v>108.9</v>
      </c>
      <c r="AQ244">
        <v>127.8</v>
      </c>
      <c r="AR244">
        <v>148.19999999999999</v>
      </c>
      <c r="AS244">
        <v>7.0000000000000007E-2</v>
      </c>
    </row>
    <row r="245" spans="1:45" x14ac:dyDescent="0.25">
      <c r="A245" s="1">
        <v>43739</v>
      </c>
      <c r="B245">
        <v>0</v>
      </c>
      <c r="C245">
        <v>0</v>
      </c>
      <c r="D245">
        <v>0</v>
      </c>
      <c r="E245">
        <v>0</v>
      </c>
      <c r="F245">
        <v>0</v>
      </c>
      <c r="G245">
        <v>0</v>
      </c>
      <c r="H245">
        <v>0.1</v>
      </c>
      <c r="I245">
        <v>0.3</v>
      </c>
      <c r="J245">
        <v>0.7</v>
      </c>
      <c r="K245">
        <v>1.4</v>
      </c>
      <c r="L245">
        <v>2.5</v>
      </c>
      <c r="M245">
        <v>3.9</v>
      </c>
      <c r="N245">
        <v>5.9</v>
      </c>
      <c r="O245">
        <v>0.1</v>
      </c>
      <c r="P245" s="1">
        <v>43739</v>
      </c>
      <c r="Q245">
        <v>3.9</v>
      </c>
      <c r="R245">
        <v>5.9</v>
      </c>
      <c r="S245">
        <v>8</v>
      </c>
      <c r="T245">
        <v>11.4</v>
      </c>
      <c r="U245">
        <v>16.399999999999999</v>
      </c>
      <c r="V245">
        <v>23.3</v>
      </c>
      <c r="W245">
        <v>33.4</v>
      </c>
      <c r="X245">
        <v>46.1</v>
      </c>
      <c r="Y245">
        <v>61</v>
      </c>
      <c r="Z245">
        <v>79.2</v>
      </c>
      <c r="AA245">
        <v>99.1</v>
      </c>
      <c r="AB245">
        <v>120.7</v>
      </c>
      <c r="AC245">
        <v>144.69999999999999</v>
      </c>
      <c r="AD245">
        <v>0.1</v>
      </c>
      <c r="AE245" s="1">
        <v>43739</v>
      </c>
      <c r="AF245">
        <v>99.1</v>
      </c>
      <c r="AG245">
        <v>120.7</v>
      </c>
      <c r="AH245">
        <v>144.69999999999999</v>
      </c>
      <c r="AI245">
        <v>169.3</v>
      </c>
      <c r="AJ245">
        <v>195.2</v>
      </c>
      <c r="AK245">
        <v>221.9</v>
      </c>
      <c r="AL245">
        <v>249.2</v>
      </c>
      <c r="AM245">
        <v>276.5</v>
      </c>
      <c r="AN245">
        <v>304.5</v>
      </c>
      <c r="AO245">
        <v>332.6</v>
      </c>
      <c r="AP245">
        <v>360.8</v>
      </c>
      <c r="AQ245">
        <v>389.6</v>
      </c>
      <c r="AR245">
        <v>418.9</v>
      </c>
      <c r="AS245">
        <v>0.1</v>
      </c>
    </row>
    <row r="246" spans="1:45" x14ac:dyDescent="0.25">
      <c r="A246" s="1">
        <v>43770</v>
      </c>
      <c r="B246">
        <v>47.2</v>
      </c>
      <c r="C246">
        <v>55.9</v>
      </c>
      <c r="D246">
        <v>65.599999999999994</v>
      </c>
      <c r="E246">
        <v>77.099999999999994</v>
      </c>
      <c r="F246">
        <v>90.5</v>
      </c>
      <c r="G246">
        <v>105.3</v>
      </c>
      <c r="H246">
        <v>122.2</v>
      </c>
      <c r="I246">
        <v>140.19999999999999</v>
      </c>
      <c r="J246">
        <v>159.5</v>
      </c>
      <c r="K246">
        <v>179.5</v>
      </c>
      <c r="L246">
        <v>201.1</v>
      </c>
      <c r="M246">
        <v>223.6</v>
      </c>
      <c r="N246">
        <v>247</v>
      </c>
      <c r="O246">
        <v>0.1</v>
      </c>
      <c r="P246" s="1">
        <v>43770</v>
      </c>
      <c r="Q246">
        <v>223.6</v>
      </c>
      <c r="R246">
        <v>247</v>
      </c>
      <c r="S246">
        <v>271.5</v>
      </c>
      <c r="T246">
        <v>297.3</v>
      </c>
      <c r="U246">
        <v>323.60000000000002</v>
      </c>
      <c r="V246">
        <v>350.9</v>
      </c>
      <c r="W246">
        <v>378.5</v>
      </c>
      <c r="X246">
        <v>406.9</v>
      </c>
      <c r="Y246">
        <v>435.7</v>
      </c>
      <c r="Z246">
        <v>464.8</v>
      </c>
      <c r="AA246">
        <v>494.1</v>
      </c>
      <c r="AB246">
        <v>523.79999999999995</v>
      </c>
      <c r="AC246">
        <v>553.4</v>
      </c>
      <c r="AD246">
        <v>0.1</v>
      </c>
      <c r="AE246" s="1">
        <v>43770</v>
      </c>
      <c r="AF246">
        <v>494.1</v>
      </c>
      <c r="AG246">
        <v>523.79999999999995</v>
      </c>
      <c r="AH246">
        <v>553.4</v>
      </c>
      <c r="AI246">
        <v>583.1</v>
      </c>
      <c r="AJ246">
        <v>612.9</v>
      </c>
      <c r="AK246">
        <v>642.70000000000005</v>
      </c>
      <c r="AL246">
        <v>672.6</v>
      </c>
      <c r="AM246">
        <v>702.3</v>
      </c>
      <c r="AN246">
        <v>732.2</v>
      </c>
      <c r="AO246">
        <v>762</v>
      </c>
      <c r="AP246">
        <v>791.8</v>
      </c>
      <c r="AQ246">
        <v>821.7</v>
      </c>
      <c r="AR246">
        <v>851.5</v>
      </c>
      <c r="AS246">
        <v>0.1</v>
      </c>
    </row>
    <row r="247" spans="1:45" x14ac:dyDescent="0.25">
      <c r="A247" s="1">
        <v>43800</v>
      </c>
      <c r="B247">
        <v>116.7</v>
      </c>
      <c r="C247">
        <v>135.9</v>
      </c>
      <c r="D247">
        <v>156.9</v>
      </c>
      <c r="E247">
        <v>179.1</v>
      </c>
      <c r="F247">
        <v>201.7</v>
      </c>
      <c r="G247">
        <v>225.3</v>
      </c>
      <c r="H247">
        <v>249.5</v>
      </c>
      <c r="I247">
        <v>274.8</v>
      </c>
      <c r="J247">
        <v>300.7</v>
      </c>
      <c r="K247">
        <v>327.2</v>
      </c>
      <c r="L247">
        <v>353.8</v>
      </c>
      <c r="M247">
        <v>381.2</v>
      </c>
      <c r="N247">
        <v>408.6</v>
      </c>
      <c r="O247">
        <v>0.1</v>
      </c>
      <c r="P247" s="1">
        <v>43800</v>
      </c>
      <c r="Q247">
        <v>381.2</v>
      </c>
      <c r="R247">
        <v>408.6</v>
      </c>
      <c r="S247">
        <v>436.8</v>
      </c>
      <c r="T247">
        <v>465.2</v>
      </c>
      <c r="U247">
        <v>494.2</v>
      </c>
      <c r="V247">
        <v>523.1</v>
      </c>
      <c r="W247">
        <v>552.4</v>
      </c>
      <c r="X247">
        <v>581.6</v>
      </c>
      <c r="Y247">
        <v>611.4</v>
      </c>
      <c r="Z247">
        <v>641.4</v>
      </c>
      <c r="AA247">
        <v>671.7</v>
      </c>
      <c r="AB247">
        <v>702.3</v>
      </c>
      <c r="AC247">
        <v>733.1</v>
      </c>
      <c r="AD247">
        <v>0.1</v>
      </c>
      <c r="AE247" s="1">
        <v>43800</v>
      </c>
      <c r="AF247">
        <v>671.7</v>
      </c>
      <c r="AG247">
        <v>702.3</v>
      </c>
      <c r="AH247">
        <v>733.1</v>
      </c>
      <c r="AI247">
        <v>764</v>
      </c>
      <c r="AJ247">
        <v>794.9</v>
      </c>
      <c r="AK247">
        <v>825.9</v>
      </c>
      <c r="AL247">
        <v>856.9</v>
      </c>
      <c r="AM247">
        <v>887.9</v>
      </c>
      <c r="AN247">
        <v>918.9</v>
      </c>
      <c r="AO247">
        <v>949.9</v>
      </c>
      <c r="AP247">
        <v>980.9</v>
      </c>
      <c r="AQ247">
        <v>1011.9</v>
      </c>
      <c r="AR247">
        <v>1042.9000000000001</v>
      </c>
      <c r="AS247">
        <v>0.1</v>
      </c>
    </row>
    <row r="248" spans="1:45" x14ac:dyDescent="0.25">
      <c r="A248" s="1">
        <v>43831</v>
      </c>
      <c r="B248">
        <v>119.6</v>
      </c>
      <c r="C248">
        <v>134.69999999999999</v>
      </c>
      <c r="D248">
        <v>151.6</v>
      </c>
      <c r="E248">
        <v>169.8</v>
      </c>
      <c r="F248">
        <v>190.2</v>
      </c>
      <c r="G248">
        <v>212</v>
      </c>
      <c r="H248">
        <v>234.9</v>
      </c>
      <c r="I248">
        <v>258.7</v>
      </c>
      <c r="J248">
        <v>284</v>
      </c>
      <c r="K248">
        <v>310.39999999999998</v>
      </c>
      <c r="L248">
        <v>337</v>
      </c>
      <c r="M248">
        <v>364.7</v>
      </c>
      <c r="N248">
        <v>392.8</v>
      </c>
      <c r="O248">
        <v>0.1</v>
      </c>
      <c r="P248" s="1">
        <v>43831</v>
      </c>
      <c r="Q248">
        <v>364.7</v>
      </c>
      <c r="R248">
        <v>392.8</v>
      </c>
      <c r="S248">
        <v>421.8</v>
      </c>
      <c r="T248">
        <v>451.1</v>
      </c>
      <c r="U248">
        <v>480.6</v>
      </c>
      <c r="V248">
        <v>510</v>
      </c>
      <c r="W248">
        <v>539.6</v>
      </c>
      <c r="X248">
        <v>569.1</v>
      </c>
      <c r="Y248">
        <v>598.79999999999995</v>
      </c>
      <c r="Z248">
        <v>628.5</v>
      </c>
      <c r="AA248">
        <v>658.2</v>
      </c>
      <c r="AB248">
        <v>687.9</v>
      </c>
      <c r="AC248">
        <v>717.6</v>
      </c>
      <c r="AD248">
        <v>0.1</v>
      </c>
      <c r="AE248" s="1">
        <v>43831</v>
      </c>
      <c r="AF248">
        <v>658.2</v>
      </c>
      <c r="AG248">
        <v>687.9</v>
      </c>
      <c r="AH248">
        <v>717.6</v>
      </c>
      <c r="AI248">
        <v>747.3</v>
      </c>
      <c r="AJ248">
        <v>777.1</v>
      </c>
      <c r="AK248">
        <v>807</v>
      </c>
      <c r="AL248">
        <v>837.2</v>
      </c>
      <c r="AM248">
        <v>867.5</v>
      </c>
      <c r="AN248">
        <v>898</v>
      </c>
      <c r="AO248">
        <v>928.7</v>
      </c>
      <c r="AP248">
        <v>959.5</v>
      </c>
      <c r="AQ248">
        <v>990.3</v>
      </c>
      <c r="AR248">
        <v>1021.2</v>
      </c>
      <c r="AS248">
        <v>0.1</v>
      </c>
    </row>
    <row r="249" spans="1:45" x14ac:dyDescent="0.25">
      <c r="A249" s="1">
        <v>43862</v>
      </c>
      <c r="B249">
        <v>91.7</v>
      </c>
      <c r="C249">
        <v>105.7</v>
      </c>
      <c r="D249">
        <v>120.9</v>
      </c>
      <c r="E249">
        <v>138.1</v>
      </c>
      <c r="F249">
        <v>157.6</v>
      </c>
      <c r="G249">
        <v>178.5</v>
      </c>
      <c r="H249">
        <v>200.4</v>
      </c>
      <c r="I249">
        <v>224.1</v>
      </c>
      <c r="J249">
        <v>249.1</v>
      </c>
      <c r="K249">
        <v>275.3</v>
      </c>
      <c r="L249">
        <v>302.5</v>
      </c>
      <c r="M249">
        <v>330.2</v>
      </c>
      <c r="N249">
        <v>358.1</v>
      </c>
      <c r="O249">
        <v>7.0000000000000007E-2</v>
      </c>
      <c r="P249" s="1">
        <v>43862</v>
      </c>
      <c r="Q249">
        <v>330.2</v>
      </c>
      <c r="R249">
        <v>358.1</v>
      </c>
      <c r="S249">
        <v>386.1</v>
      </c>
      <c r="T249">
        <v>414.3</v>
      </c>
      <c r="U249">
        <v>442.8</v>
      </c>
      <c r="V249">
        <v>471.1</v>
      </c>
      <c r="W249">
        <v>499.5</v>
      </c>
      <c r="X249">
        <v>528.1</v>
      </c>
      <c r="Y249">
        <v>556.70000000000005</v>
      </c>
      <c r="Z249">
        <v>585.5</v>
      </c>
      <c r="AA249">
        <v>614.20000000000005</v>
      </c>
      <c r="AB249">
        <v>643</v>
      </c>
      <c r="AC249">
        <v>671.9</v>
      </c>
      <c r="AD249">
        <v>7.0000000000000007E-2</v>
      </c>
      <c r="AE249" s="1">
        <v>43862</v>
      </c>
      <c r="AF249">
        <v>614.20000000000005</v>
      </c>
      <c r="AG249">
        <v>643</v>
      </c>
      <c r="AH249">
        <v>671.9</v>
      </c>
      <c r="AI249">
        <v>700.7</v>
      </c>
      <c r="AJ249">
        <v>729.6</v>
      </c>
      <c r="AK249">
        <v>758.6</v>
      </c>
      <c r="AL249">
        <v>787.6</v>
      </c>
      <c r="AM249">
        <v>816.6</v>
      </c>
      <c r="AN249">
        <v>845.6</v>
      </c>
      <c r="AO249">
        <v>874.6</v>
      </c>
      <c r="AP249">
        <v>903.6</v>
      </c>
      <c r="AQ249">
        <v>932.6</v>
      </c>
      <c r="AR249">
        <v>961.6</v>
      </c>
      <c r="AS249">
        <v>7.0000000000000007E-2</v>
      </c>
    </row>
    <row r="250" spans="1:45" x14ac:dyDescent="0.25">
      <c r="A250" s="1">
        <v>43891</v>
      </c>
      <c r="B250">
        <v>50.1</v>
      </c>
      <c r="C250">
        <v>59.9</v>
      </c>
      <c r="D250">
        <v>71.599999999999994</v>
      </c>
      <c r="E250">
        <v>85.6</v>
      </c>
      <c r="F250">
        <v>102.3</v>
      </c>
      <c r="G250">
        <v>121</v>
      </c>
      <c r="H250">
        <v>141.30000000000001</v>
      </c>
      <c r="I250">
        <v>163</v>
      </c>
      <c r="J250">
        <v>185.6</v>
      </c>
      <c r="K250">
        <v>208.8</v>
      </c>
      <c r="L250">
        <v>233.7</v>
      </c>
      <c r="M250">
        <v>259.5</v>
      </c>
      <c r="N250">
        <v>285.89999999999998</v>
      </c>
      <c r="O250">
        <v>0.03</v>
      </c>
      <c r="P250" s="1">
        <v>43891</v>
      </c>
      <c r="Q250">
        <v>259.5</v>
      </c>
      <c r="R250">
        <v>285.89999999999998</v>
      </c>
      <c r="S250">
        <v>312.8</v>
      </c>
      <c r="T250">
        <v>340.4</v>
      </c>
      <c r="U250">
        <v>367.9</v>
      </c>
      <c r="V250">
        <v>396.3</v>
      </c>
      <c r="W250">
        <v>424.7</v>
      </c>
      <c r="X250">
        <v>453.3</v>
      </c>
      <c r="Y250">
        <v>482.5</v>
      </c>
      <c r="Z250">
        <v>511.8</v>
      </c>
      <c r="AA250">
        <v>541.29999999999995</v>
      </c>
      <c r="AB250">
        <v>571</v>
      </c>
      <c r="AC250">
        <v>600.79999999999995</v>
      </c>
      <c r="AD250">
        <v>0.03</v>
      </c>
      <c r="AE250" s="1">
        <v>43891</v>
      </c>
      <c r="AF250">
        <v>541.29999999999995</v>
      </c>
      <c r="AG250">
        <v>571</v>
      </c>
      <c r="AH250">
        <v>600.79999999999995</v>
      </c>
      <c r="AI250">
        <v>630.9</v>
      </c>
      <c r="AJ250">
        <v>660.9</v>
      </c>
      <c r="AK250">
        <v>691.2</v>
      </c>
      <c r="AL250">
        <v>721.5</v>
      </c>
      <c r="AM250">
        <v>751.9</v>
      </c>
      <c r="AN250">
        <v>782.6</v>
      </c>
      <c r="AO250">
        <v>813.3</v>
      </c>
      <c r="AP250">
        <v>844.1</v>
      </c>
      <c r="AQ250">
        <v>874.8</v>
      </c>
      <c r="AR250">
        <v>905.6</v>
      </c>
      <c r="AS250">
        <v>0.03</v>
      </c>
    </row>
    <row r="251" spans="1:45" x14ac:dyDescent="0.25">
      <c r="A251" s="1">
        <v>43922</v>
      </c>
      <c r="B251">
        <v>7.2</v>
      </c>
      <c r="C251">
        <v>10.8</v>
      </c>
      <c r="D251">
        <v>16.5</v>
      </c>
      <c r="E251">
        <v>24.5</v>
      </c>
      <c r="F251">
        <v>34.5</v>
      </c>
      <c r="G251">
        <v>47</v>
      </c>
      <c r="H251">
        <v>61.9</v>
      </c>
      <c r="I251">
        <v>78.400000000000006</v>
      </c>
      <c r="J251">
        <v>96.9</v>
      </c>
      <c r="K251">
        <v>117.5</v>
      </c>
      <c r="L251">
        <v>139.9</v>
      </c>
      <c r="M251">
        <v>163.6</v>
      </c>
      <c r="N251">
        <v>187.9</v>
      </c>
      <c r="O251">
        <v>0.2</v>
      </c>
      <c r="P251" s="1">
        <v>43922</v>
      </c>
      <c r="Q251">
        <v>163.6</v>
      </c>
      <c r="R251">
        <v>187.9</v>
      </c>
      <c r="S251">
        <v>213.6</v>
      </c>
      <c r="T251">
        <v>240</v>
      </c>
      <c r="U251">
        <v>266.89999999999998</v>
      </c>
      <c r="V251">
        <v>294.39999999999998</v>
      </c>
      <c r="W251">
        <v>322.5</v>
      </c>
      <c r="X251">
        <v>350.8</v>
      </c>
      <c r="Y251">
        <v>379.1</v>
      </c>
      <c r="Z251">
        <v>407.9</v>
      </c>
      <c r="AA251">
        <v>437</v>
      </c>
      <c r="AB251">
        <v>466.6</v>
      </c>
      <c r="AC251">
        <v>496.5</v>
      </c>
      <c r="AD251">
        <v>0.2</v>
      </c>
      <c r="AE251" s="1">
        <v>43922</v>
      </c>
      <c r="AF251">
        <v>437</v>
      </c>
      <c r="AG251">
        <v>466.6</v>
      </c>
      <c r="AH251">
        <v>496.5</v>
      </c>
      <c r="AI251">
        <v>526.4</v>
      </c>
      <c r="AJ251">
        <v>556.4</v>
      </c>
      <c r="AK251">
        <v>586.4</v>
      </c>
      <c r="AL251">
        <v>616.4</v>
      </c>
      <c r="AM251">
        <v>646.4</v>
      </c>
      <c r="AN251">
        <v>676.4</v>
      </c>
      <c r="AO251">
        <v>706.4</v>
      </c>
      <c r="AP251">
        <v>736.4</v>
      </c>
      <c r="AQ251">
        <v>766.4</v>
      </c>
      <c r="AR251">
        <v>796.4</v>
      </c>
      <c r="AS251">
        <v>0.2</v>
      </c>
    </row>
    <row r="252" spans="1:45" x14ac:dyDescent="0.25">
      <c r="A252" s="1">
        <v>43952</v>
      </c>
      <c r="B252">
        <v>1.1000000000000001</v>
      </c>
      <c r="C252">
        <v>1.8</v>
      </c>
      <c r="D252">
        <v>2.7</v>
      </c>
      <c r="E252">
        <v>3.7</v>
      </c>
      <c r="F252">
        <v>5</v>
      </c>
      <c r="G252">
        <v>6.7</v>
      </c>
      <c r="H252">
        <v>9.1999999999999993</v>
      </c>
      <c r="I252">
        <v>11.9</v>
      </c>
      <c r="J252">
        <v>15.1</v>
      </c>
      <c r="K252">
        <v>19.3</v>
      </c>
      <c r="L252">
        <v>24.5</v>
      </c>
      <c r="M252">
        <v>31.4</v>
      </c>
      <c r="N252">
        <v>39.799999999999997</v>
      </c>
      <c r="O252">
        <v>0.06</v>
      </c>
      <c r="P252" s="1">
        <v>43952</v>
      </c>
      <c r="Q252">
        <v>31.4</v>
      </c>
      <c r="R252">
        <v>39.799999999999997</v>
      </c>
      <c r="S252">
        <v>49.7</v>
      </c>
      <c r="T252">
        <v>60.5</v>
      </c>
      <c r="U252">
        <v>72.900000000000006</v>
      </c>
      <c r="V252">
        <v>86.8</v>
      </c>
      <c r="W252">
        <v>101.8</v>
      </c>
      <c r="X252">
        <v>118.4</v>
      </c>
      <c r="Y252">
        <v>136</v>
      </c>
      <c r="Z252">
        <v>154.19999999999999</v>
      </c>
      <c r="AA252">
        <v>173.4</v>
      </c>
      <c r="AB252">
        <v>192.9</v>
      </c>
      <c r="AC252">
        <v>213.3</v>
      </c>
      <c r="AD252">
        <v>0.06</v>
      </c>
      <c r="AE252" s="1">
        <v>43952</v>
      </c>
      <c r="AF252">
        <v>173.4</v>
      </c>
      <c r="AG252">
        <v>192.9</v>
      </c>
      <c r="AH252">
        <v>213.3</v>
      </c>
      <c r="AI252">
        <v>235</v>
      </c>
      <c r="AJ252">
        <v>257.2</v>
      </c>
      <c r="AK252">
        <v>280.3</v>
      </c>
      <c r="AL252">
        <v>304.2</v>
      </c>
      <c r="AM252">
        <v>328.4</v>
      </c>
      <c r="AN252">
        <v>353.6</v>
      </c>
      <c r="AO252">
        <v>379.5</v>
      </c>
      <c r="AP252">
        <v>406.4</v>
      </c>
      <c r="AQ252">
        <v>433.8</v>
      </c>
      <c r="AR252">
        <v>461.5</v>
      </c>
      <c r="AS252">
        <v>0.06</v>
      </c>
    </row>
    <row r="253" spans="1:45" x14ac:dyDescent="0.25">
      <c r="A253" s="1">
        <v>43983</v>
      </c>
      <c r="B253">
        <v>0</v>
      </c>
      <c r="C253">
        <v>0</v>
      </c>
      <c r="D253">
        <v>0</v>
      </c>
      <c r="E253">
        <v>0</v>
      </c>
      <c r="F253">
        <v>0</v>
      </c>
      <c r="G253">
        <v>0</v>
      </c>
      <c r="H253">
        <v>0</v>
      </c>
      <c r="I253">
        <v>0</v>
      </c>
      <c r="J253">
        <v>0</v>
      </c>
      <c r="K253">
        <v>0</v>
      </c>
      <c r="L253">
        <v>0</v>
      </c>
      <c r="M253">
        <v>0</v>
      </c>
      <c r="N253">
        <v>0.3</v>
      </c>
      <c r="O253">
        <v>0.2</v>
      </c>
      <c r="P253" s="1">
        <v>43983</v>
      </c>
      <c r="Q253">
        <v>0</v>
      </c>
      <c r="R253">
        <v>0.3</v>
      </c>
      <c r="S253">
        <v>0.8</v>
      </c>
      <c r="T253">
        <v>1.2</v>
      </c>
      <c r="U253">
        <v>1.8</v>
      </c>
      <c r="V253">
        <v>2.5</v>
      </c>
      <c r="W253">
        <v>3.3</v>
      </c>
      <c r="X253">
        <v>4.3</v>
      </c>
      <c r="Y253">
        <v>5.9</v>
      </c>
      <c r="Z253">
        <v>8.4</v>
      </c>
      <c r="AA253">
        <v>11.7</v>
      </c>
      <c r="AB253">
        <v>15.9</v>
      </c>
      <c r="AC253">
        <v>21.1</v>
      </c>
      <c r="AD253">
        <v>0.2</v>
      </c>
      <c r="AE253" s="1">
        <v>43983</v>
      </c>
      <c r="AF253">
        <v>11.7</v>
      </c>
      <c r="AG253">
        <v>15.9</v>
      </c>
      <c r="AH253">
        <v>21.1</v>
      </c>
      <c r="AI253">
        <v>27.9</v>
      </c>
      <c r="AJ253">
        <v>35.1</v>
      </c>
      <c r="AK253">
        <v>44.2</v>
      </c>
      <c r="AL253">
        <v>54.6</v>
      </c>
      <c r="AM253">
        <v>66.2</v>
      </c>
      <c r="AN253">
        <v>79.900000000000006</v>
      </c>
      <c r="AO253">
        <v>94.6</v>
      </c>
      <c r="AP253">
        <v>111.4</v>
      </c>
      <c r="AQ253">
        <v>129.69999999999999</v>
      </c>
      <c r="AR253">
        <v>148.80000000000001</v>
      </c>
      <c r="AS253">
        <v>0.2</v>
      </c>
    </row>
    <row r="254" spans="1:45" x14ac:dyDescent="0.25">
      <c r="A254" s="1">
        <v>44013</v>
      </c>
      <c r="B254">
        <v>0</v>
      </c>
      <c r="C254">
        <v>0</v>
      </c>
      <c r="D254">
        <v>0</v>
      </c>
      <c r="E254">
        <v>0</v>
      </c>
      <c r="F254">
        <v>0</v>
      </c>
      <c r="G254">
        <v>0</v>
      </c>
      <c r="H254">
        <v>0</v>
      </c>
      <c r="I254">
        <v>0</v>
      </c>
      <c r="J254">
        <v>0</v>
      </c>
      <c r="K254">
        <v>0</v>
      </c>
      <c r="L254">
        <v>0</v>
      </c>
      <c r="M254">
        <v>0</v>
      </c>
      <c r="N254">
        <v>0</v>
      </c>
      <c r="O254">
        <v>0.06</v>
      </c>
      <c r="P254" s="1">
        <v>44013</v>
      </c>
      <c r="Q254">
        <v>0</v>
      </c>
      <c r="R254">
        <v>0</v>
      </c>
      <c r="S254">
        <v>0</v>
      </c>
      <c r="T254">
        <v>0</v>
      </c>
      <c r="U254">
        <v>0</v>
      </c>
      <c r="V254">
        <v>0</v>
      </c>
      <c r="W254">
        <v>0</v>
      </c>
      <c r="X254">
        <v>0</v>
      </c>
      <c r="Y254">
        <v>0</v>
      </c>
      <c r="Z254">
        <v>0</v>
      </c>
      <c r="AA254">
        <v>0</v>
      </c>
      <c r="AB254">
        <v>0</v>
      </c>
      <c r="AC254">
        <v>0.3</v>
      </c>
      <c r="AD254">
        <v>0.06</v>
      </c>
      <c r="AE254" s="1">
        <v>44013</v>
      </c>
      <c r="AF254">
        <v>0</v>
      </c>
      <c r="AG254">
        <v>0</v>
      </c>
      <c r="AH254">
        <v>0.3</v>
      </c>
      <c r="AI254">
        <v>0.8</v>
      </c>
      <c r="AJ254">
        <v>2</v>
      </c>
      <c r="AK254">
        <v>4.3</v>
      </c>
      <c r="AL254">
        <v>7.4</v>
      </c>
      <c r="AM254">
        <v>11.5</v>
      </c>
      <c r="AN254">
        <v>16.5</v>
      </c>
      <c r="AO254">
        <v>23.1</v>
      </c>
      <c r="AP254">
        <v>30.4</v>
      </c>
      <c r="AQ254">
        <v>39.299999999999997</v>
      </c>
      <c r="AR254">
        <v>49.5</v>
      </c>
      <c r="AS254">
        <v>0.06</v>
      </c>
    </row>
    <row r="255" spans="1:45" x14ac:dyDescent="0.25">
      <c r="A255" s="1">
        <v>44044</v>
      </c>
      <c r="B255">
        <v>0</v>
      </c>
      <c r="C255">
        <v>0</v>
      </c>
      <c r="D255">
        <v>0</v>
      </c>
      <c r="E255">
        <v>0</v>
      </c>
      <c r="F255">
        <v>0</v>
      </c>
      <c r="G255">
        <v>0</v>
      </c>
      <c r="H255">
        <v>0</v>
      </c>
      <c r="I255">
        <v>0</v>
      </c>
      <c r="J255">
        <v>0</v>
      </c>
      <c r="K255">
        <v>0</v>
      </c>
      <c r="L255">
        <v>0</v>
      </c>
      <c r="M255">
        <v>0</v>
      </c>
      <c r="N255">
        <v>0</v>
      </c>
      <c r="O255">
        <v>0.2</v>
      </c>
      <c r="P255" s="1">
        <v>44044</v>
      </c>
      <c r="Q255">
        <v>0</v>
      </c>
      <c r="R255">
        <v>0</v>
      </c>
      <c r="S255">
        <v>0</v>
      </c>
      <c r="T255">
        <v>0</v>
      </c>
      <c r="U255">
        <v>0</v>
      </c>
      <c r="V255">
        <v>0</v>
      </c>
      <c r="W255">
        <v>0</v>
      </c>
      <c r="X255">
        <v>0</v>
      </c>
      <c r="Y255">
        <v>0</v>
      </c>
      <c r="Z255">
        <v>0</v>
      </c>
      <c r="AA255">
        <v>0</v>
      </c>
      <c r="AB255">
        <v>0.2</v>
      </c>
      <c r="AC255">
        <v>0.3</v>
      </c>
      <c r="AD255">
        <v>0.2</v>
      </c>
      <c r="AE255" s="1">
        <v>44044</v>
      </c>
      <c r="AF255">
        <v>0</v>
      </c>
      <c r="AG255">
        <v>0.2</v>
      </c>
      <c r="AH255">
        <v>0.3</v>
      </c>
      <c r="AI255">
        <v>0.7</v>
      </c>
      <c r="AJ255">
        <v>2</v>
      </c>
      <c r="AK255">
        <v>4.0999999999999996</v>
      </c>
      <c r="AL255">
        <v>7.1</v>
      </c>
      <c r="AM255">
        <v>10.7</v>
      </c>
      <c r="AN255">
        <v>16.2</v>
      </c>
      <c r="AO255">
        <v>23.6</v>
      </c>
      <c r="AP255">
        <v>32.200000000000003</v>
      </c>
      <c r="AQ255">
        <v>42.7</v>
      </c>
      <c r="AR255">
        <v>54.5</v>
      </c>
      <c r="AS255">
        <v>0.2</v>
      </c>
    </row>
    <row r="256" spans="1:45" x14ac:dyDescent="0.25">
      <c r="A256" s="1">
        <v>44075</v>
      </c>
      <c r="B256">
        <v>0</v>
      </c>
      <c r="C256">
        <v>0</v>
      </c>
      <c r="D256">
        <v>0</v>
      </c>
      <c r="E256">
        <v>0</v>
      </c>
      <c r="F256">
        <v>0</v>
      </c>
      <c r="G256">
        <v>0</v>
      </c>
      <c r="H256">
        <v>0</v>
      </c>
      <c r="I256">
        <v>0.1</v>
      </c>
      <c r="J256">
        <v>0.1</v>
      </c>
      <c r="K256">
        <v>0.7</v>
      </c>
      <c r="L256">
        <v>1.5</v>
      </c>
      <c r="M256">
        <v>2.5</v>
      </c>
      <c r="N256">
        <v>3.7</v>
      </c>
      <c r="O256">
        <v>7.0000000000000007E-2</v>
      </c>
      <c r="P256" s="1">
        <v>44075</v>
      </c>
      <c r="Q256">
        <v>2.5</v>
      </c>
      <c r="R256">
        <v>3.7</v>
      </c>
      <c r="S256">
        <v>5.4</v>
      </c>
      <c r="T256">
        <v>7.3</v>
      </c>
      <c r="U256">
        <v>9.6999999999999993</v>
      </c>
      <c r="V256">
        <v>12.5</v>
      </c>
      <c r="W256">
        <v>15.6</v>
      </c>
      <c r="X256">
        <v>19.2</v>
      </c>
      <c r="Y256">
        <v>23.6</v>
      </c>
      <c r="Z256">
        <v>28.6</v>
      </c>
      <c r="AA256">
        <v>34.200000000000003</v>
      </c>
      <c r="AB256">
        <v>41.4</v>
      </c>
      <c r="AC256">
        <v>49.2</v>
      </c>
      <c r="AD256">
        <v>7.0000000000000007E-2</v>
      </c>
      <c r="AE256" s="1">
        <v>44075</v>
      </c>
      <c r="AF256">
        <v>34.200000000000003</v>
      </c>
      <c r="AG256">
        <v>41.4</v>
      </c>
      <c r="AH256">
        <v>49.2</v>
      </c>
      <c r="AI256">
        <v>58.3</v>
      </c>
      <c r="AJ256">
        <v>68.400000000000006</v>
      </c>
      <c r="AK256">
        <v>80.2</v>
      </c>
      <c r="AL256">
        <v>93.3</v>
      </c>
      <c r="AM256">
        <v>107.9</v>
      </c>
      <c r="AN256">
        <v>124.4</v>
      </c>
      <c r="AO256">
        <v>142.30000000000001</v>
      </c>
      <c r="AP256">
        <v>161.4</v>
      </c>
      <c r="AQ256">
        <v>181.7</v>
      </c>
      <c r="AR256">
        <v>203.4</v>
      </c>
      <c r="AS256">
        <v>7.0000000000000007E-2</v>
      </c>
    </row>
    <row r="257" spans="1:45" x14ac:dyDescent="0.25">
      <c r="A257" s="1">
        <v>44105</v>
      </c>
      <c r="B257">
        <v>9.1</v>
      </c>
      <c r="C257">
        <v>10.7</v>
      </c>
      <c r="D257">
        <v>12.4</v>
      </c>
      <c r="E257">
        <v>14.1</v>
      </c>
      <c r="F257">
        <v>16.100000000000001</v>
      </c>
      <c r="G257">
        <v>18.2</v>
      </c>
      <c r="H257">
        <v>20.8</v>
      </c>
      <c r="I257">
        <v>24</v>
      </c>
      <c r="J257">
        <v>27.8</v>
      </c>
      <c r="K257">
        <v>32.5</v>
      </c>
      <c r="L257">
        <v>38.1</v>
      </c>
      <c r="M257">
        <v>44.5</v>
      </c>
      <c r="N257">
        <v>52</v>
      </c>
      <c r="O257">
        <v>0.06</v>
      </c>
      <c r="P257" s="1">
        <v>44105</v>
      </c>
      <c r="Q257">
        <v>44.5</v>
      </c>
      <c r="R257">
        <v>52</v>
      </c>
      <c r="S257">
        <v>60.5</v>
      </c>
      <c r="T257">
        <v>70.2</v>
      </c>
      <c r="U257">
        <v>82.5</v>
      </c>
      <c r="V257">
        <v>95.8</v>
      </c>
      <c r="W257">
        <v>110.7</v>
      </c>
      <c r="X257">
        <v>127.5</v>
      </c>
      <c r="Y257">
        <v>146.19999999999999</v>
      </c>
      <c r="Z257">
        <v>167.4</v>
      </c>
      <c r="AA257">
        <v>190.3</v>
      </c>
      <c r="AB257">
        <v>213.9</v>
      </c>
      <c r="AC257">
        <v>238.9</v>
      </c>
      <c r="AD257">
        <v>0.06</v>
      </c>
      <c r="AE257" s="1">
        <v>44105</v>
      </c>
      <c r="AF257">
        <v>190.3</v>
      </c>
      <c r="AG257">
        <v>213.9</v>
      </c>
      <c r="AH257">
        <v>238.9</v>
      </c>
      <c r="AI257">
        <v>264.7</v>
      </c>
      <c r="AJ257">
        <v>291.3</v>
      </c>
      <c r="AK257">
        <v>318.2</v>
      </c>
      <c r="AL257">
        <v>346.2</v>
      </c>
      <c r="AM257">
        <v>374.3</v>
      </c>
      <c r="AN257">
        <v>403.1</v>
      </c>
      <c r="AO257">
        <v>432.7</v>
      </c>
      <c r="AP257">
        <v>462</v>
      </c>
      <c r="AQ257">
        <v>492</v>
      </c>
      <c r="AR257">
        <v>522.4</v>
      </c>
      <c r="AS257">
        <v>0.06</v>
      </c>
    </row>
    <row r="258" spans="1:45" x14ac:dyDescent="0.25">
      <c r="A258" s="1">
        <v>44136</v>
      </c>
      <c r="B258">
        <v>25.2</v>
      </c>
      <c r="C258">
        <v>30.3</v>
      </c>
      <c r="D258">
        <v>35.9</v>
      </c>
      <c r="E258">
        <v>43.1</v>
      </c>
      <c r="F258">
        <v>51.5</v>
      </c>
      <c r="G258">
        <v>60.8</v>
      </c>
      <c r="H258">
        <v>71.5</v>
      </c>
      <c r="I258">
        <v>83</v>
      </c>
      <c r="J258">
        <v>95.2</v>
      </c>
      <c r="K258">
        <v>108.8</v>
      </c>
      <c r="L258">
        <v>123.8</v>
      </c>
      <c r="M258">
        <v>140.1</v>
      </c>
      <c r="N258">
        <v>157.9</v>
      </c>
      <c r="O258">
        <v>0.1</v>
      </c>
      <c r="P258" s="1">
        <v>44136</v>
      </c>
      <c r="Q258">
        <v>140.1</v>
      </c>
      <c r="R258">
        <v>157.9</v>
      </c>
      <c r="S258">
        <v>177</v>
      </c>
      <c r="T258">
        <v>197.5</v>
      </c>
      <c r="U258">
        <v>219</v>
      </c>
      <c r="V258">
        <v>240.9</v>
      </c>
      <c r="W258">
        <v>263.5</v>
      </c>
      <c r="X258">
        <v>286.7</v>
      </c>
      <c r="Y258">
        <v>310.39999999999998</v>
      </c>
      <c r="Z258">
        <v>334.9</v>
      </c>
      <c r="AA258">
        <v>360.3</v>
      </c>
      <c r="AB258">
        <v>385.9</v>
      </c>
      <c r="AC258">
        <v>412.2</v>
      </c>
      <c r="AD258">
        <v>0.1</v>
      </c>
      <c r="AE258" s="1">
        <v>44136</v>
      </c>
      <c r="AF258">
        <v>360.3</v>
      </c>
      <c r="AG258">
        <v>385.9</v>
      </c>
      <c r="AH258">
        <v>412.2</v>
      </c>
      <c r="AI258">
        <v>439.1</v>
      </c>
      <c r="AJ258">
        <v>466.2</v>
      </c>
      <c r="AK258">
        <v>493.6</v>
      </c>
      <c r="AL258">
        <v>521.5</v>
      </c>
      <c r="AM258">
        <v>550</v>
      </c>
      <c r="AN258">
        <v>578.29999999999995</v>
      </c>
      <c r="AO258">
        <v>607.1</v>
      </c>
      <c r="AP258">
        <v>636</v>
      </c>
      <c r="AQ258">
        <v>665.2</v>
      </c>
      <c r="AR258">
        <v>694.6</v>
      </c>
      <c r="AS258">
        <v>0.1</v>
      </c>
    </row>
    <row r="259" spans="1:45" x14ac:dyDescent="0.25">
      <c r="A259" s="1">
        <v>44166</v>
      </c>
      <c r="B259">
        <v>145</v>
      </c>
      <c r="C259">
        <v>165.5</v>
      </c>
      <c r="D259">
        <v>186.6</v>
      </c>
      <c r="E259">
        <v>208.1</v>
      </c>
      <c r="F259">
        <v>230.9</v>
      </c>
      <c r="G259">
        <v>255</v>
      </c>
      <c r="H259">
        <v>279.7</v>
      </c>
      <c r="I259">
        <v>305.39999999999998</v>
      </c>
      <c r="J259">
        <v>331.8</v>
      </c>
      <c r="K259">
        <v>359.1</v>
      </c>
      <c r="L259">
        <v>386.8</v>
      </c>
      <c r="M259">
        <v>414.7</v>
      </c>
      <c r="N259">
        <v>443.4</v>
      </c>
      <c r="O259">
        <v>0.06</v>
      </c>
      <c r="P259" s="1">
        <v>44166</v>
      </c>
      <c r="Q259">
        <v>414.7</v>
      </c>
      <c r="R259">
        <v>443.4</v>
      </c>
      <c r="S259">
        <v>471.9</v>
      </c>
      <c r="T259">
        <v>500.9</v>
      </c>
      <c r="U259">
        <v>530.29999999999995</v>
      </c>
      <c r="V259">
        <v>559.79999999999995</v>
      </c>
      <c r="W259">
        <v>589.29999999999995</v>
      </c>
      <c r="X259">
        <v>619.20000000000005</v>
      </c>
      <c r="Y259">
        <v>649.1</v>
      </c>
      <c r="Z259">
        <v>679.4</v>
      </c>
      <c r="AA259">
        <v>710</v>
      </c>
      <c r="AB259">
        <v>740.6</v>
      </c>
      <c r="AC259">
        <v>771.3</v>
      </c>
      <c r="AD259">
        <v>0.06</v>
      </c>
      <c r="AE259" s="1">
        <v>44166</v>
      </c>
      <c r="AF259">
        <v>710</v>
      </c>
      <c r="AG259">
        <v>740.6</v>
      </c>
      <c r="AH259">
        <v>771.3</v>
      </c>
      <c r="AI259">
        <v>802.1</v>
      </c>
      <c r="AJ259">
        <v>833.1</v>
      </c>
      <c r="AK259">
        <v>864.1</v>
      </c>
      <c r="AL259">
        <v>895.1</v>
      </c>
      <c r="AM259">
        <v>926.1</v>
      </c>
      <c r="AN259">
        <v>957.1</v>
      </c>
      <c r="AO259">
        <v>988.1</v>
      </c>
      <c r="AP259">
        <v>1019.1</v>
      </c>
      <c r="AQ259">
        <v>1050.0999999999999</v>
      </c>
      <c r="AR259">
        <v>1081.0999999999999</v>
      </c>
      <c r="AS259">
        <v>0.06</v>
      </c>
    </row>
    <row r="260" spans="1:45" x14ac:dyDescent="0.25">
      <c r="A260" s="1">
        <v>44197</v>
      </c>
      <c r="B260">
        <v>231.3</v>
      </c>
      <c r="C260">
        <v>258.10000000000002</v>
      </c>
      <c r="D260">
        <v>286.10000000000002</v>
      </c>
      <c r="E260">
        <v>315</v>
      </c>
      <c r="F260">
        <v>344.9</v>
      </c>
      <c r="G260">
        <v>375.1</v>
      </c>
      <c r="H260">
        <v>405.6</v>
      </c>
      <c r="I260">
        <v>436.3</v>
      </c>
      <c r="J260">
        <v>467</v>
      </c>
      <c r="K260">
        <v>497.8</v>
      </c>
      <c r="L260">
        <v>528.70000000000005</v>
      </c>
      <c r="M260">
        <v>559.6</v>
      </c>
      <c r="N260">
        <v>590.5</v>
      </c>
      <c r="O260">
        <v>0.1</v>
      </c>
      <c r="P260" s="1">
        <v>44197</v>
      </c>
      <c r="Q260">
        <v>559.6</v>
      </c>
      <c r="R260">
        <v>590.5</v>
      </c>
      <c r="S260">
        <v>621.5</v>
      </c>
      <c r="T260">
        <v>652.5</v>
      </c>
      <c r="U260">
        <v>683.5</v>
      </c>
      <c r="V260">
        <v>714.5</v>
      </c>
      <c r="W260">
        <v>745.5</v>
      </c>
      <c r="X260">
        <v>776.5</v>
      </c>
      <c r="Y260">
        <v>807.5</v>
      </c>
      <c r="Z260">
        <v>838.5</v>
      </c>
      <c r="AA260">
        <v>869.5</v>
      </c>
      <c r="AB260">
        <v>900.5</v>
      </c>
      <c r="AC260">
        <v>931.5</v>
      </c>
      <c r="AD260">
        <v>0.1</v>
      </c>
      <c r="AE260" s="1">
        <v>44197</v>
      </c>
      <c r="AF260">
        <v>869.5</v>
      </c>
      <c r="AG260">
        <v>900.5</v>
      </c>
      <c r="AH260">
        <v>931.5</v>
      </c>
      <c r="AI260">
        <v>962.5</v>
      </c>
      <c r="AJ260">
        <v>993.5</v>
      </c>
      <c r="AK260">
        <v>1024.5</v>
      </c>
      <c r="AL260">
        <v>1055.5</v>
      </c>
      <c r="AM260">
        <v>1086.5</v>
      </c>
      <c r="AN260">
        <v>1117.5</v>
      </c>
      <c r="AO260">
        <v>1148.5</v>
      </c>
      <c r="AP260">
        <v>1179.5</v>
      </c>
      <c r="AQ260">
        <v>1210.5</v>
      </c>
      <c r="AR260">
        <v>1241.5</v>
      </c>
      <c r="AS260">
        <v>0.1</v>
      </c>
    </row>
    <row r="261" spans="1:45" x14ac:dyDescent="0.25">
      <c r="A261" s="1">
        <v>44228</v>
      </c>
      <c r="B261">
        <v>222.3</v>
      </c>
      <c r="C261">
        <v>246.7</v>
      </c>
      <c r="D261">
        <v>272.2</v>
      </c>
      <c r="E261">
        <v>297.89999999999998</v>
      </c>
      <c r="F261">
        <v>323.89999999999998</v>
      </c>
      <c r="G261">
        <v>350.5</v>
      </c>
      <c r="H261">
        <v>377.4</v>
      </c>
      <c r="I261">
        <v>404.6</v>
      </c>
      <c r="J261">
        <v>432</v>
      </c>
      <c r="K261">
        <v>459.6</v>
      </c>
      <c r="L261">
        <v>487.4</v>
      </c>
      <c r="M261">
        <v>515.29999999999995</v>
      </c>
      <c r="N261">
        <v>543.29999999999995</v>
      </c>
      <c r="O261">
        <v>7.0000000000000007E-2</v>
      </c>
      <c r="P261" s="1">
        <v>44228</v>
      </c>
      <c r="Q261">
        <v>515.29999999999995</v>
      </c>
      <c r="R261">
        <v>543.29999999999995</v>
      </c>
      <c r="S261">
        <v>571.29999999999995</v>
      </c>
      <c r="T261">
        <v>599.29999999999995</v>
      </c>
      <c r="U261">
        <v>627.29999999999995</v>
      </c>
      <c r="V261">
        <v>655.29999999999995</v>
      </c>
      <c r="W261">
        <v>683.3</v>
      </c>
      <c r="X261">
        <v>711.3</v>
      </c>
      <c r="Y261">
        <v>739.3</v>
      </c>
      <c r="Z261">
        <v>767.3</v>
      </c>
      <c r="AA261">
        <v>795.3</v>
      </c>
      <c r="AB261">
        <v>823.3</v>
      </c>
      <c r="AC261">
        <v>851.3</v>
      </c>
      <c r="AD261">
        <v>7.0000000000000007E-2</v>
      </c>
      <c r="AE261" s="1">
        <v>44228</v>
      </c>
      <c r="AF261">
        <v>795.3</v>
      </c>
      <c r="AG261">
        <v>823.3</v>
      </c>
      <c r="AH261">
        <v>851.3</v>
      </c>
      <c r="AI261">
        <v>879.3</v>
      </c>
      <c r="AJ261">
        <v>907.3</v>
      </c>
      <c r="AK261">
        <v>935.3</v>
      </c>
      <c r="AL261">
        <v>963.3</v>
      </c>
      <c r="AM261">
        <v>991.3</v>
      </c>
      <c r="AN261">
        <v>1019.3</v>
      </c>
      <c r="AO261">
        <v>1047.3</v>
      </c>
      <c r="AP261">
        <v>1075.3</v>
      </c>
      <c r="AQ261">
        <v>1103.3</v>
      </c>
      <c r="AR261">
        <v>1131.3</v>
      </c>
      <c r="AS261">
        <v>7.0000000000000007E-2</v>
      </c>
    </row>
    <row r="262" spans="1:45" x14ac:dyDescent="0.25">
      <c r="A262" s="1">
        <v>44256</v>
      </c>
      <c r="B262">
        <v>90.8</v>
      </c>
      <c r="C262">
        <v>102.5</v>
      </c>
      <c r="D262">
        <v>115.6</v>
      </c>
      <c r="E262">
        <v>129.4</v>
      </c>
      <c r="F262">
        <v>144.30000000000001</v>
      </c>
      <c r="G262">
        <v>159.69999999999999</v>
      </c>
      <c r="H262">
        <v>176.2</v>
      </c>
      <c r="I262">
        <v>193.7</v>
      </c>
      <c r="J262">
        <v>212</v>
      </c>
      <c r="K262">
        <v>231.9</v>
      </c>
      <c r="L262">
        <v>252.5</v>
      </c>
      <c r="M262">
        <v>274</v>
      </c>
      <c r="N262">
        <v>297</v>
      </c>
      <c r="O262">
        <v>0.2</v>
      </c>
      <c r="P262" s="1">
        <v>44256</v>
      </c>
      <c r="Q262">
        <v>274</v>
      </c>
      <c r="R262">
        <v>297</v>
      </c>
      <c r="S262">
        <v>320.7</v>
      </c>
      <c r="T262">
        <v>345.3</v>
      </c>
      <c r="U262">
        <v>370.3</v>
      </c>
      <c r="V262">
        <v>396.3</v>
      </c>
      <c r="W262">
        <v>422.7</v>
      </c>
      <c r="X262">
        <v>449.8</v>
      </c>
      <c r="Y262">
        <v>477.4</v>
      </c>
      <c r="Z262">
        <v>505.3</v>
      </c>
      <c r="AA262">
        <v>534.1</v>
      </c>
      <c r="AB262">
        <v>563.1</v>
      </c>
      <c r="AC262">
        <v>592.5</v>
      </c>
      <c r="AD262">
        <v>0.2</v>
      </c>
      <c r="AE262" s="1">
        <v>44256</v>
      </c>
      <c r="AF262">
        <v>534.1</v>
      </c>
      <c r="AG262">
        <v>563.1</v>
      </c>
      <c r="AH262">
        <v>592.5</v>
      </c>
      <c r="AI262">
        <v>622.1</v>
      </c>
      <c r="AJ262">
        <v>651.9</v>
      </c>
      <c r="AK262">
        <v>682.1</v>
      </c>
      <c r="AL262">
        <v>712.1</v>
      </c>
      <c r="AM262">
        <v>742.6</v>
      </c>
      <c r="AN262">
        <v>773</v>
      </c>
      <c r="AO262">
        <v>803.6</v>
      </c>
      <c r="AP262">
        <v>834.4</v>
      </c>
      <c r="AQ262">
        <v>865.2</v>
      </c>
      <c r="AR262">
        <v>896.1</v>
      </c>
      <c r="AS262">
        <v>0.2</v>
      </c>
    </row>
    <row r="263" spans="1:45" x14ac:dyDescent="0.25">
      <c r="A263" s="1">
        <v>44287</v>
      </c>
      <c r="B263">
        <v>7.2</v>
      </c>
      <c r="C263">
        <v>9.3000000000000007</v>
      </c>
      <c r="D263">
        <v>12.2</v>
      </c>
      <c r="E263">
        <v>15.4</v>
      </c>
      <c r="F263">
        <v>19.3</v>
      </c>
      <c r="G263">
        <v>23.3</v>
      </c>
      <c r="H263">
        <v>28.2</v>
      </c>
      <c r="I263">
        <v>33.799999999999997</v>
      </c>
      <c r="J263">
        <v>40.5</v>
      </c>
      <c r="K263">
        <v>48.6</v>
      </c>
      <c r="L263">
        <v>58.3</v>
      </c>
      <c r="M263">
        <v>70.599999999999994</v>
      </c>
      <c r="N263">
        <v>84.6</v>
      </c>
      <c r="O263">
        <v>7.0000000000000007E-2</v>
      </c>
      <c r="P263" s="1">
        <v>44287</v>
      </c>
      <c r="Q263">
        <v>70.599999999999994</v>
      </c>
      <c r="R263">
        <v>84.6</v>
      </c>
      <c r="S263">
        <v>100.8</v>
      </c>
      <c r="T263">
        <v>118.7</v>
      </c>
      <c r="U263">
        <v>138</v>
      </c>
      <c r="V263">
        <v>159.19999999999999</v>
      </c>
      <c r="W263">
        <v>181.5</v>
      </c>
      <c r="X263">
        <v>204.8</v>
      </c>
      <c r="Y263">
        <v>229.1</v>
      </c>
      <c r="Z263">
        <v>254.7</v>
      </c>
      <c r="AA263">
        <v>280.2</v>
      </c>
      <c r="AB263">
        <v>306.7</v>
      </c>
      <c r="AC263">
        <v>333.8</v>
      </c>
      <c r="AD263">
        <v>7.0000000000000007E-2</v>
      </c>
      <c r="AE263" s="1">
        <v>44287</v>
      </c>
      <c r="AF263">
        <v>280.2</v>
      </c>
      <c r="AG263">
        <v>306.7</v>
      </c>
      <c r="AH263">
        <v>333.8</v>
      </c>
      <c r="AI263">
        <v>361.3</v>
      </c>
      <c r="AJ263">
        <v>389</v>
      </c>
      <c r="AK263">
        <v>416.9</v>
      </c>
      <c r="AL263">
        <v>445.1</v>
      </c>
      <c r="AM263">
        <v>473.5</v>
      </c>
      <c r="AN263">
        <v>501.9</v>
      </c>
      <c r="AO263">
        <v>530.6</v>
      </c>
      <c r="AP263">
        <v>559.4</v>
      </c>
      <c r="AQ263">
        <v>588.5</v>
      </c>
      <c r="AR263">
        <v>617.79999999999995</v>
      </c>
      <c r="AS263">
        <v>7.0000000000000007E-2</v>
      </c>
    </row>
    <row r="264" spans="1:45" x14ac:dyDescent="0.25">
      <c r="A264" s="1">
        <v>44317</v>
      </c>
      <c r="B264">
        <v>0</v>
      </c>
      <c r="C264">
        <v>0</v>
      </c>
      <c r="D264">
        <v>0</v>
      </c>
      <c r="E264">
        <v>0</v>
      </c>
      <c r="F264">
        <v>0</v>
      </c>
      <c r="G264">
        <v>0</v>
      </c>
      <c r="H264">
        <v>0</v>
      </c>
      <c r="I264">
        <v>0.1</v>
      </c>
      <c r="J264">
        <v>0.3</v>
      </c>
      <c r="K264">
        <v>0.5</v>
      </c>
      <c r="L264">
        <v>1.2</v>
      </c>
      <c r="M264">
        <v>2.6</v>
      </c>
      <c r="N264">
        <v>5.6</v>
      </c>
      <c r="O264">
        <v>0.03</v>
      </c>
      <c r="P264" s="1">
        <v>44317</v>
      </c>
      <c r="Q264">
        <v>2.6</v>
      </c>
      <c r="R264">
        <v>5.6</v>
      </c>
      <c r="S264">
        <v>10.199999999999999</v>
      </c>
      <c r="T264">
        <v>16.600000000000001</v>
      </c>
      <c r="U264">
        <v>24</v>
      </c>
      <c r="V264">
        <v>32.700000000000003</v>
      </c>
      <c r="W264">
        <v>42.2</v>
      </c>
      <c r="X264">
        <v>52.6</v>
      </c>
      <c r="Y264">
        <v>63.7</v>
      </c>
      <c r="Z264">
        <v>76.400000000000006</v>
      </c>
      <c r="AA264">
        <v>90.1</v>
      </c>
      <c r="AB264">
        <v>104.4</v>
      </c>
      <c r="AC264">
        <v>119.6</v>
      </c>
      <c r="AD264">
        <v>0.03</v>
      </c>
      <c r="AE264" s="1">
        <v>44317</v>
      </c>
      <c r="AF264">
        <v>90.1</v>
      </c>
      <c r="AG264">
        <v>104.4</v>
      </c>
      <c r="AH264">
        <v>119.6</v>
      </c>
      <c r="AI264">
        <v>136.1</v>
      </c>
      <c r="AJ264">
        <v>153.19999999999999</v>
      </c>
      <c r="AK264">
        <v>172</v>
      </c>
      <c r="AL264">
        <v>192</v>
      </c>
      <c r="AM264">
        <v>213.2</v>
      </c>
      <c r="AN264">
        <v>236</v>
      </c>
      <c r="AO264">
        <v>259.60000000000002</v>
      </c>
      <c r="AP264">
        <v>284</v>
      </c>
      <c r="AQ264">
        <v>308.8</v>
      </c>
      <c r="AR264">
        <v>334.5</v>
      </c>
      <c r="AS264">
        <v>0.03</v>
      </c>
    </row>
    <row r="265" spans="1:45" x14ac:dyDescent="0.25">
      <c r="A265" s="1">
        <v>44348</v>
      </c>
      <c r="B265">
        <v>0</v>
      </c>
      <c r="C265">
        <v>0</v>
      </c>
      <c r="D265">
        <v>0</v>
      </c>
      <c r="E265">
        <v>0</v>
      </c>
      <c r="F265">
        <v>0</v>
      </c>
      <c r="G265">
        <v>0</v>
      </c>
      <c r="H265">
        <v>0</v>
      </c>
      <c r="I265">
        <v>0</v>
      </c>
      <c r="J265">
        <v>0</v>
      </c>
      <c r="K265">
        <v>0</v>
      </c>
      <c r="L265">
        <v>0</v>
      </c>
      <c r="M265">
        <v>0</v>
      </c>
      <c r="N265">
        <v>0</v>
      </c>
      <c r="O265">
        <v>7.0000000000000007E-2</v>
      </c>
      <c r="P265" s="1">
        <v>44348</v>
      </c>
      <c r="Q265">
        <v>0</v>
      </c>
      <c r="R265">
        <v>0</v>
      </c>
      <c r="S265">
        <v>0</v>
      </c>
      <c r="T265">
        <v>0</v>
      </c>
      <c r="U265">
        <v>0</v>
      </c>
      <c r="V265">
        <v>0</v>
      </c>
      <c r="W265">
        <v>0</v>
      </c>
      <c r="X265">
        <v>0.1</v>
      </c>
      <c r="Y265">
        <v>0.1</v>
      </c>
      <c r="Z265">
        <v>0.3</v>
      </c>
      <c r="AA265">
        <v>0.6</v>
      </c>
      <c r="AB265">
        <v>1.4</v>
      </c>
      <c r="AC265">
        <v>2.7</v>
      </c>
      <c r="AD265">
        <v>7.0000000000000007E-2</v>
      </c>
      <c r="AE265" s="1">
        <v>44348</v>
      </c>
      <c r="AF265">
        <v>0.6</v>
      </c>
      <c r="AG265">
        <v>1.4</v>
      </c>
      <c r="AH265">
        <v>2.7</v>
      </c>
      <c r="AI265">
        <v>4.8</v>
      </c>
      <c r="AJ265">
        <v>7.9</v>
      </c>
      <c r="AK265">
        <v>12.2</v>
      </c>
      <c r="AL265">
        <v>17.899999999999999</v>
      </c>
      <c r="AM265">
        <v>24.5</v>
      </c>
      <c r="AN265">
        <v>32.700000000000003</v>
      </c>
      <c r="AO265">
        <v>42</v>
      </c>
      <c r="AP265">
        <v>52.1</v>
      </c>
      <c r="AQ265">
        <v>63.2</v>
      </c>
      <c r="AR265">
        <v>75.400000000000006</v>
      </c>
      <c r="AS265">
        <v>7.0000000000000007E-2</v>
      </c>
    </row>
    <row r="266" spans="1:45" x14ac:dyDescent="0.25">
      <c r="A266" s="1">
        <v>44378</v>
      </c>
      <c r="B266">
        <v>0</v>
      </c>
      <c r="C266">
        <v>0</v>
      </c>
      <c r="D266">
        <v>0</v>
      </c>
      <c r="E266">
        <v>0</v>
      </c>
      <c r="F266">
        <v>0</v>
      </c>
      <c r="G266">
        <v>0</v>
      </c>
      <c r="H266">
        <v>0</v>
      </c>
      <c r="I266">
        <v>0</v>
      </c>
      <c r="J266">
        <v>0</v>
      </c>
      <c r="K266">
        <v>0</v>
      </c>
      <c r="L266">
        <v>0</v>
      </c>
      <c r="M266">
        <v>0</v>
      </c>
      <c r="N266">
        <v>0</v>
      </c>
      <c r="O266">
        <v>0.06</v>
      </c>
      <c r="P266" s="1">
        <v>44378</v>
      </c>
      <c r="Q266">
        <v>0</v>
      </c>
      <c r="R266">
        <v>0</v>
      </c>
      <c r="S266">
        <v>0</v>
      </c>
      <c r="T266">
        <v>0</v>
      </c>
      <c r="U266">
        <v>0</v>
      </c>
      <c r="V266">
        <v>0</v>
      </c>
      <c r="W266">
        <v>0</v>
      </c>
      <c r="X266">
        <v>0</v>
      </c>
      <c r="Y266">
        <v>0</v>
      </c>
      <c r="Z266">
        <v>0.2</v>
      </c>
      <c r="AA266">
        <v>0.9</v>
      </c>
      <c r="AB266">
        <v>2.2000000000000002</v>
      </c>
      <c r="AC266">
        <v>4.4000000000000004</v>
      </c>
      <c r="AD266">
        <v>0.06</v>
      </c>
      <c r="AE266" s="1">
        <v>44378</v>
      </c>
      <c r="AF266">
        <v>0.9</v>
      </c>
      <c r="AG266">
        <v>2.2000000000000002</v>
      </c>
      <c r="AH266">
        <v>4.4000000000000004</v>
      </c>
      <c r="AI266">
        <v>6.6</v>
      </c>
      <c r="AJ266">
        <v>9.3000000000000007</v>
      </c>
      <c r="AK266">
        <v>12.5</v>
      </c>
      <c r="AL266">
        <v>16.2</v>
      </c>
      <c r="AM266">
        <v>20.6</v>
      </c>
      <c r="AN266">
        <v>26.2</v>
      </c>
      <c r="AO266">
        <v>34.1</v>
      </c>
      <c r="AP266">
        <v>43.5</v>
      </c>
      <c r="AQ266">
        <v>54.7</v>
      </c>
      <c r="AR266">
        <v>69</v>
      </c>
      <c r="AS266">
        <v>0.06</v>
      </c>
    </row>
    <row r="267" spans="1:45" x14ac:dyDescent="0.25">
      <c r="A267" s="1">
        <v>44409</v>
      </c>
      <c r="B267">
        <v>0</v>
      </c>
      <c r="C267">
        <v>0</v>
      </c>
      <c r="D267">
        <v>0</v>
      </c>
      <c r="E267">
        <v>0</v>
      </c>
      <c r="F267">
        <v>0</v>
      </c>
      <c r="G267">
        <v>0</v>
      </c>
      <c r="H267">
        <v>0</v>
      </c>
      <c r="I267">
        <v>0</v>
      </c>
      <c r="J267">
        <v>0</v>
      </c>
      <c r="K267">
        <v>0</v>
      </c>
      <c r="L267">
        <v>0</v>
      </c>
      <c r="M267">
        <v>0</v>
      </c>
      <c r="N267">
        <v>0</v>
      </c>
      <c r="O267">
        <v>0.1</v>
      </c>
      <c r="P267" s="1">
        <v>44409</v>
      </c>
      <c r="Q267">
        <v>0</v>
      </c>
      <c r="R267">
        <v>0</v>
      </c>
      <c r="S267">
        <v>0</v>
      </c>
      <c r="T267">
        <v>0</v>
      </c>
      <c r="U267">
        <v>0</v>
      </c>
      <c r="V267">
        <v>0</v>
      </c>
      <c r="W267">
        <v>0</v>
      </c>
      <c r="X267">
        <v>0</v>
      </c>
      <c r="Y267">
        <v>0</v>
      </c>
      <c r="Z267">
        <v>0</v>
      </c>
      <c r="AA267">
        <v>0</v>
      </c>
      <c r="AB267">
        <v>0</v>
      </c>
      <c r="AC267">
        <v>0</v>
      </c>
      <c r="AD267">
        <v>0.1</v>
      </c>
      <c r="AE267" s="1">
        <v>44409</v>
      </c>
      <c r="AF267">
        <v>0</v>
      </c>
      <c r="AG267">
        <v>0</v>
      </c>
      <c r="AH267">
        <v>0</v>
      </c>
      <c r="AI267">
        <v>0</v>
      </c>
      <c r="AJ267">
        <v>0</v>
      </c>
      <c r="AK267">
        <v>0</v>
      </c>
      <c r="AL267">
        <v>0.1</v>
      </c>
      <c r="AM267">
        <v>0.5</v>
      </c>
      <c r="AN267">
        <v>1.9</v>
      </c>
      <c r="AO267">
        <v>4.0999999999999996</v>
      </c>
      <c r="AP267">
        <v>7.5</v>
      </c>
      <c r="AQ267">
        <v>11.7</v>
      </c>
      <c r="AR267">
        <v>17.8</v>
      </c>
      <c r="AS267">
        <v>0.1</v>
      </c>
    </row>
    <row r="268" spans="1:45" x14ac:dyDescent="0.25">
      <c r="A268" s="1">
        <v>44440</v>
      </c>
      <c r="B268">
        <v>0</v>
      </c>
      <c r="C268">
        <v>0</v>
      </c>
      <c r="D268">
        <v>0</v>
      </c>
      <c r="E268">
        <v>0</v>
      </c>
      <c r="F268">
        <v>0</v>
      </c>
      <c r="G268">
        <v>0</v>
      </c>
      <c r="H268">
        <v>0</v>
      </c>
      <c r="I268">
        <v>0</v>
      </c>
      <c r="J268">
        <v>0</v>
      </c>
      <c r="K268">
        <v>0</v>
      </c>
      <c r="L268">
        <v>0</v>
      </c>
      <c r="M268">
        <v>0</v>
      </c>
      <c r="N268">
        <v>0</v>
      </c>
      <c r="O268">
        <v>0.1</v>
      </c>
      <c r="P268" s="1">
        <v>44440</v>
      </c>
      <c r="Q268">
        <v>0</v>
      </c>
      <c r="R268">
        <v>0</v>
      </c>
      <c r="S268">
        <v>0</v>
      </c>
      <c r="T268">
        <v>0</v>
      </c>
      <c r="U268">
        <v>0</v>
      </c>
      <c r="V268">
        <v>0.1</v>
      </c>
      <c r="W268">
        <v>0.3</v>
      </c>
      <c r="X268">
        <v>0.7</v>
      </c>
      <c r="Y268">
        <v>1.3</v>
      </c>
      <c r="Z268">
        <v>2.2000000000000002</v>
      </c>
      <c r="AA268">
        <v>3.2</v>
      </c>
      <c r="AB268">
        <v>4.7</v>
      </c>
      <c r="AC268">
        <v>6.7</v>
      </c>
      <c r="AD268">
        <v>0.1</v>
      </c>
      <c r="AE268" s="1">
        <v>44440</v>
      </c>
      <c r="AF268">
        <v>3.2</v>
      </c>
      <c r="AG268">
        <v>4.7</v>
      </c>
      <c r="AH268">
        <v>6.7</v>
      </c>
      <c r="AI268">
        <v>9.3000000000000007</v>
      </c>
      <c r="AJ268">
        <v>13</v>
      </c>
      <c r="AK268">
        <v>17.3</v>
      </c>
      <c r="AL268">
        <v>22.4</v>
      </c>
      <c r="AM268">
        <v>28.9</v>
      </c>
      <c r="AN268">
        <v>37.700000000000003</v>
      </c>
      <c r="AO268">
        <v>48.1</v>
      </c>
      <c r="AP268">
        <v>60.8</v>
      </c>
      <c r="AQ268">
        <v>75.400000000000006</v>
      </c>
      <c r="AR268">
        <v>92.8</v>
      </c>
      <c r="AS268">
        <v>0.1</v>
      </c>
    </row>
    <row r="269" spans="1:45" x14ac:dyDescent="0.25">
      <c r="A269" s="1">
        <v>44470</v>
      </c>
      <c r="B269">
        <v>0</v>
      </c>
      <c r="C269">
        <v>0</v>
      </c>
      <c r="D269">
        <v>0</v>
      </c>
      <c r="E269">
        <v>0</v>
      </c>
      <c r="F269">
        <v>0.1</v>
      </c>
      <c r="G269">
        <v>0.3</v>
      </c>
      <c r="H269">
        <v>0.6</v>
      </c>
      <c r="I269">
        <v>1.1000000000000001</v>
      </c>
      <c r="J269">
        <v>1.7</v>
      </c>
      <c r="K269">
        <v>2.8</v>
      </c>
      <c r="L269">
        <v>4.7</v>
      </c>
      <c r="M269">
        <v>7</v>
      </c>
      <c r="N269">
        <v>10.1</v>
      </c>
      <c r="O269">
        <v>0</v>
      </c>
      <c r="P269" s="1">
        <v>44470</v>
      </c>
      <c r="Q269">
        <v>7</v>
      </c>
      <c r="R269">
        <v>10.1</v>
      </c>
      <c r="S269">
        <v>13.8</v>
      </c>
      <c r="T269">
        <v>18.7</v>
      </c>
      <c r="U269">
        <v>24.4</v>
      </c>
      <c r="V269">
        <v>31</v>
      </c>
      <c r="W269">
        <v>38.799999999999997</v>
      </c>
      <c r="X269">
        <v>47.4</v>
      </c>
      <c r="Y269">
        <v>57.2</v>
      </c>
      <c r="Z269">
        <v>68.3</v>
      </c>
      <c r="AA269">
        <v>80.900000000000006</v>
      </c>
      <c r="AB269">
        <v>94.7</v>
      </c>
      <c r="AC269">
        <v>109.6</v>
      </c>
      <c r="AD269">
        <v>0</v>
      </c>
      <c r="AE269" s="1">
        <v>44470</v>
      </c>
      <c r="AF269">
        <v>80.900000000000006</v>
      </c>
      <c r="AG269">
        <v>94.7</v>
      </c>
      <c r="AH269">
        <v>109.6</v>
      </c>
      <c r="AI269">
        <v>126.9</v>
      </c>
      <c r="AJ269">
        <v>146.4</v>
      </c>
      <c r="AK269">
        <v>168.1</v>
      </c>
      <c r="AL269">
        <v>191.5</v>
      </c>
      <c r="AM269">
        <v>216.2</v>
      </c>
      <c r="AN269">
        <v>242.4</v>
      </c>
      <c r="AO269">
        <v>269.60000000000002</v>
      </c>
      <c r="AP269">
        <v>297.2</v>
      </c>
      <c r="AQ269">
        <v>325.7</v>
      </c>
      <c r="AR269">
        <v>354.6</v>
      </c>
      <c r="AS269">
        <v>0</v>
      </c>
    </row>
    <row r="270" spans="1:45" x14ac:dyDescent="0.25">
      <c r="A270" s="1">
        <v>44501</v>
      </c>
      <c r="B270">
        <v>26.6</v>
      </c>
      <c r="C270">
        <v>34.4</v>
      </c>
      <c r="D270">
        <v>43.7</v>
      </c>
      <c r="E270">
        <v>53.5</v>
      </c>
      <c r="F270">
        <v>64.599999999999994</v>
      </c>
      <c r="G270">
        <v>76.599999999999994</v>
      </c>
      <c r="H270">
        <v>90.2</v>
      </c>
      <c r="I270">
        <v>105.2</v>
      </c>
      <c r="J270">
        <v>121.2</v>
      </c>
      <c r="K270">
        <v>138.80000000000001</v>
      </c>
      <c r="L270">
        <v>157.9</v>
      </c>
      <c r="M270">
        <v>177.9</v>
      </c>
      <c r="N270">
        <v>198.8</v>
      </c>
      <c r="O270">
        <v>0.2</v>
      </c>
      <c r="P270" s="1">
        <v>44501</v>
      </c>
      <c r="Q270">
        <v>177.9</v>
      </c>
      <c r="R270">
        <v>198.8</v>
      </c>
      <c r="S270">
        <v>221</v>
      </c>
      <c r="T270">
        <v>244.2</v>
      </c>
      <c r="U270">
        <v>268.7</v>
      </c>
      <c r="V270">
        <v>294.2</v>
      </c>
      <c r="W270">
        <v>320.3</v>
      </c>
      <c r="X270">
        <v>347.2</v>
      </c>
      <c r="Y270">
        <v>374.8</v>
      </c>
      <c r="Z270">
        <v>402.7</v>
      </c>
      <c r="AA270">
        <v>431.3</v>
      </c>
      <c r="AB270">
        <v>460.3</v>
      </c>
      <c r="AC270">
        <v>489.4</v>
      </c>
      <c r="AD270">
        <v>0.2</v>
      </c>
      <c r="AE270" s="1">
        <v>44501</v>
      </c>
      <c r="AF270">
        <v>431.3</v>
      </c>
      <c r="AG270">
        <v>460.3</v>
      </c>
      <c r="AH270">
        <v>489.4</v>
      </c>
      <c r="AI270">
        <v>518.6</v>
      </c>
      <c r="AJ270">
        <v>548.20000000000005</v>
      </c>
      <c r="AK270">
        <v>577.79999999999995</v>
      </c>
      <c r="AL270">
        <v>607.4</v>
      </c>
      <c r="AM270">
        <v>637.20000000000005</v>
      </c>
      <c r="AN270">
        <v>666.9</v>
      </c>
      <c r="AO270">
        <v>696.7</v>
      </c>
      <c r="AP270">
        <v>726.7</v>
      </c>
      <c r="AQ270">
        <v>756.7</v>
      </c>
      <c r="AR270">
        <v>786.8</v>
      </c>
      <c r="AS270">
        <v>0.2</v>
      </c>
    </row>
    <row r="271" spans="1:45" x14ac:dyDescent="0.25">
      <c r="A271" s="1">
        <v>44531</v>
      </c>
      <c r="B271">
        <v>75.7</v>
      </c>
      <c r="C271">
        <v>90.1</v>
      </c>
      <c r="D271">
        <v>106.8</v>
      </c>
      <c r="E271">
        <v>124.9</v>
      </c>
      <c r="F271">
        <v>145.19999999999999</v>
      </c>
      <c r="G271">
        <v>167.6</v>
      </c>
      <c r="H271">
        <v>191.5</v>
      </c>
      <c r="I271">
        <v>216.2</v>
      </c>
      <c r="J271">
        <v>242</v>
      </c>
      <c r="K271">
        <v>268.5</v>
      </c>
      <c r="L271">
        <v>295.39999999999998</v>
      </c>
      <c r="M271">
        <v>322.7</v>
      </c>
      <c r="N271">
        <v>350.1</v>
      </c>
      <c r="O271">
        <v>0.03</v>
      </c>
      <c r="P271" s="1">
        <v>44531</v>
      </c>
      <c r="Q271">
        <v>322.7</v>
      </c>
      <c r="R271">
        <v>350.1</v>
      </c>
      <c r="S271">
        <v>377.8</v>
      </c>
      <c r="T271">
        <v>405.6</v>
      </c>
      <c r="U271">
        <v>433.6</v>
      </c>
      <c r="V271">
        <v>461.9</v>
      </c>
      <c r="W271">
        <v>490.6</v>
      </c>
      <c r="X271">
        <v>519.79999999999995</v>
      </c>
      <c r="Y271">
        <v>549.1</v>
      </c>
      <c r="Z271">
        <v>578.79999999999995</v>
      </c>
      <c r="AA271">
        <v>608.9</v>
      </c>
      <c r="AB271">
        <v>639.20000000000005</v>
      </c>
      <c r="AC271">
        <v>669.7</v>
      </c>
      <c r="AD271">
        <v>0.03</v>
      </c>
      <c r="AE271" s="1">
        <v>44531</v>
      </c>
      <c r="AF271">
        <v>608.9</v>
      </c>
      <c r="AG271">
        <v>639.20000000000005</v>
      </c>
      <c r="AH271">
        <v>669.7</v>
      </c>
      <c r="AI271">
        <v>700.5</v>
      </c>
      <c r="AJ271">
        <v>731.4</v>
      </c>
      <c r="AK271">
        <v>762.3</v>
      </c>
      <c r="AL271">
        <v>793.3</v>
      </c>
      <c r="AM271">
        <v>824.3</v>
      </c>
      <c r="AN271">
        <v>855.3</v>
      </c>
      <c r="AO271">
        <v>886.3</v>
      </c>
      <c r="AP271">
        <v>917.3</v>
      </c>
      <c r="AQ271">
        <v>948.3</v>
      </c>
      <c r="AR271">
        <v>979.3</v>
      </c>
      <c r="AS271">
        <v>0.03</v>
      </c>
    </row>
    <row r="272" spans="1:45" x14ac:dyDescent="0.25">
      <c r="A272" s="1">
        <v>44562</v>
      </c>
      <c r="B272">
        <v>347.7</v>
      </c>
      <c r="C272">
        <v>373.2</v>
      </c>
      <c r="D272">
        <v>399.5</v>
      </c>
      <c r="E272">
        <v>426.3</v>
      </c>
      <c r="F272">
        <v>453.8</v>
      </c>
      <c r="G272">
        <v>481.6</v>
      </c>
      <c r="H272">
        <v>509.8</v>
      </c>
      <c r="I272">
        <v>538.5</v>
      </c>
      <c r="J272">
        <v>568.20000000000005</v>
      </c>
      <c r="K272">
        <v>598.1</v>
      </c>
      <c r="L272">
        <v>628.29999999999995</v>
      </c>
      <c r="M272">
        <v>658.7</v>
      </c>
      <c r="N272">
        <v>689.2</v>
      </c>
      <c r="O272">
        <v>0.06</v>
      </c>
      <c r="P272" s="1">
        <v>44562</v>
      </c>
      <c r="Q272">
        <v>658.7</v>
      </c>
      <c r="R272">
        <v>689.2</v>
      </c>
      <c r="S272">
        <v>720</v>
      </c>
      <c r="T272">
        <v>751</v>
      </c>
      <c r="U272">
        <v>782</v>
      </c>
      <c r="V272">
        <v>813</v>
      </c>
      <c r="W272">
        <v>844</v>
      </c>
      <c r="X272">
        <v>875</v>
      </c>
      <c r="Y272">
        <v>906</v>
      </c>
      <c r="Z272">
        <v>937</v>
      </c>
      <c r="AA272">
        <v>968</v>
      </c>
      <c r="AB272">
        <v>999</v>
      </c>
      <c r="AC272">
        <v>1030</v>
      </c>
      <c r="AD272">
        <v>0.06</v>
      </c>
      <c r="AE272" s="1">
        <v>44562</v>
      </c>
      <c r="AF272">
        <v>968</v>
      </c>
      <c r="AG272">
        <v>999</v>
      </c>
      <c r="AH272">
        <v>1030</v>
      </c>
      <c r="AI272">
        <v>1061</v>
      </c>
      <c r="AJ272">
        <v>1092</v>
      </c>
      <c r="AK272">
        <v>1123</v>
      </c>
      <c r="AL272">
        <v>1154</v>
      </c>
      <c r="AM272">
        <v>1185</v>
      </c>
      <c r="AN272">
        <v>1216</v>
      </c>
      <c r="AO272">
        <v>1247</v>
      </c>
      <c r="AP272">
        <v>1278</v>
      </c>
      <c r="AQ272">
        <v>1309</v>
      </c>
      <c r="AR272">
        <v>1340</v>
      </c>
      <c r="AS272">
        <v>0.06</v>
      </c>
    </row>
    <row r="273" spans="1:45" x14ac:dyDescent="0.25">
      <c r="A273" s="1">
        <v>44593</v>
      </c>
      <c r="B273">
        <v>210.9</v>
      </c>
      <c r="C273">
        <v>230.2</v>
      </c>
      <c r="D273">
        <v>251</v>
      </c>
      <c r="E273">
        <v>272.39999999999998</v>
      </c>
      <c r="F273">
        <v>294.8</v>
      </c>
      <c r="G273">
        <v>317.60000000000002</v>
      </c>
      <c r="H273">
        <v>340.9</v>
      </c>
      <c r="I273">
        <v>364.4</v>
      </c>
      <c r="J273">
        <v>388.2</v>
      </c>
      <c r="K273">
        <v>412.5</v>
      </c>
      <c r="L273">
        <v>437.3</v>
      </c>
      <c r="M273">
        <v>462.1</v>
      </c>
      <c r="N273">
        <v>487.3</v>
      </c>
      <c r="O273">
        <v>0.1</v>
      </c>
      <c r="P273" s="1">
        <v>44593</v>
      </c>
      <c r="Q273">
        <v>462.1</v>
      </c>
      <c r="R273">
        <v>487.3</v>
      </c>
      <c r="S273">
        <v>512.70000000000005</v>
      </c>
      <c r="T273">
        <v>538.4</v>
      </c>
      <c r="U273">
        <v>564.1</v>
      </c>
      <c r="V273">
        <v>590</v>
      </c>
      <c r="W273">
        <v>616</v>
      </c>
      <c r="X273">
        <v>642.5</v>
      </c>
      <c r="Y273">
        <v>669.2</v>
      </c>
      <c r="Z273">
        <v>696.3</v>
      </c>
      <c r="AA273">
        <v>723.5</v>
      </c>
      <c r="AB273">
        <v>751</v>
      </c>
      <c r="AC273">
        <v>778.6</v>
      </c>
      <c r="AD273">
        <v>0.1</v>
      </c>
      <c r="AE273" s="1">
        <v>44593</v>
      </c>
      <c r="AF273">
        <v>723.5</v>
      </c>
      <c r="AG273">
        <v>751</v>
      </c>
      <c r="AH273">
        <v>778.6</v>
      </c>
      <c r="AI273">
        <v>806.4</v>
      </c>
      <c r="AJ273">
        <v>834.2</v>
      </c>
      <c r="AK273">
        <v>862</v>
      </c>
      <c r="AL273">
        <v>889.8</v>
      </c>
      <c r="AM273">
        <v>917.7</v>
      </c>
      <c r="AN273">
        <v>945.6</v>
      </c>
      <c r="AO273">
        <v>973.6</v>
      </c>
      <c r="AP273">
        <v>1001.6</v>
      </c>
      <c r="AQ273">
        <v>1029.5999999999999</v>
      </c>
      <c r="AR273">
        <v>1057.5999999999999</v>
      </c>
      <c r="AS273">
        <v>0.1</v>
      </c>
    </row>
    <row r="274" spans="1:45" x14ac:dyDescent="0.25">
      <c r="A274" s="1">
        <v>44621</v>
      </c>
      <c r="B274">
        <v>76.099999999999994</v>
      </c>
      <c r="C274">
        <v>87.4</v>
      </c>
      <c r="D274">
        <v>99.7</v>
      </c>
      <c r="E274">
        <v>113.8</v>
      </c>
      <c r="F274">
        <v>129.69999999999999</v>
      </c>
      <c r="G274">
        <v>147.1</v>
      </c>
      <c r="H274">
        <v>165.8</v>
      </c>
      <c r="I274">
        <v>185.7</v>
      </c>
      <c r="J274">
        <v>206.6</v>
      </c>
      <c r="K274">
        <v>228.7</v>
      </c>
      <c r="L274">
        <v>252.4</v>
      </c>
      <c r="M274">
        <v>276.8</v>
      </c>
      <c r="N274">
        <v>302</v>
      </c>
      <c r="O274">
        <v>0.06</v>
      </c>
      <c r="P274" s="1">
        <v>44621</v>
      </c>
      <c r="Q274">
        <v>276.8</v>
      </c>
      <c r="R274">
        <v>302</v>
      </c>
      <c r="S274">
        <v>328.1</v>
      </c>
      <c r="T274">
        <v>354.5</v>
      </c>
      <c r="U274">
        <v>380.9</v>
      </c>
      <c r="V274">
        <v>408.2</v>
      </c>
      <c r="W274">
        <v>436</v>
      </c>
      <c r="X274">
        <v>464.6</v>
      </c>
      <c r="Y274">
        <v>493.2</v>
      </c>
      <c r="Z274">
        <v>522.20000000000005</v>
      </c>
      <c r="AA274">
        <v>551.5</v>
      </c>
      <c r="AB274">
        <v>580.9</v>
      </c>
      <c r="AC274">
        <v>610.70000000000005</v>
      </c>
      <c r="AD274">
        <v>0.06</v>
      </c>
      <c r="AE274" s="1">
        <v>44621</v>
      </c>
      <c r="AF274">
        <v>551.5</v>
      </c>
      <c r="AG274">
        <v>580.9</v>
      </c>
      <c r="AH274">
        <v>610.70000000000005</v>
      </c>
      <c r="AI274">
        <v>640.9</v>
      </c>
      <c r="AJ274">
        <v>671.3</v>
      </c>
      <c r="AK274">
        <v>701.7</v>
      </c>
      <c r="AL274">
        <v>732.5</v>
      </c>
      <c r="AM274">
        <v>763.4</v>
      </c>
      <c r="AN274">
        <v>794.4</v>
      </c>
      <c r="AO274">
        <v>825.4</v>
      </c>
      <c r="AP274">
        <v>856.3</v>
      </c>
      <c r="AQ274">
        <v>887.3</v>
      </c>
      <c r="AR274">
        <v>918.2</v>
      </c>
      <c r="AS274">
        <v>0.06</v>
      </c>
    </row>
    <row r="275" spans="1:45" x14ac:dyDescent="0.25">
      <c r="A275" s="1">
        <v>44652</v>
      </c>
      <c r="B275">
        <v>0.1</v>
      </c>
      <c r="C275">
        <v>0.3</v>
      </c>
      <c r="D275">
        <v>0.8</v>
      </c>
      <c r="E275">
        <v>2</v>
      </c>
      <c r="F275">
        <v>4.0999999999999996</v>
      </c>
      <c r="G275">
        <v>7.3</v>
      </c>
      <c r="H275">
        <v>12</v>
      </c>
      <c r="I275">
        <v>17.899999999999999</v>
      </c>
      <c r="J275">
        <v>26.3</v>
      </c>
      <c r="K275">
        <v>36.700000000000003</v>
      </c>
      <c r="L275">
        <v>49.8</v>
      </c>
      <c r="M275">
        <v>64.599999999999994</v>
      </c>
      <c r="N275">
        <v>80.900000000000006</v>
      </c>
      <c r="O275">
        <v>0.2</v>
      </c>
      <c r="P275" s="1">
        <v>44652</v>
      </c>
      <c r="Q275">
        <v>64.599999999999994</v>
      </c>
      <c r="R275">
        <v>80.900000000000006</v>
      </c>
      <c r="S275">
        <v>99.1</v>
      </c>
      <c r="T275">
        <v>118.7</v>
      </c>
      <c r="U275">
        <v>139.9</v>
      </c>
      <c r="V275">
        <v>162.9</v>
      </c>
      <c r="W275">
        <v>186.3</v>
      </c>
      <c r="X275">
        <v>211.2</v>
      </c>
      <c r="Y275">
        <v>237</v>
      </c>
      <c r="Z275">
        <v>263.5</v>
      </c>
      <c r="AA275">
        <v>290.2</v>
      </c>
      <c r="AB275">
        <v>317.39999999999998</v>
      </c>
      <c r="AC275">
        <v>345.2</v>
      </c>
      <c r="AD275">
        <v>0.2</v>
      </c>
      <c r="AE275" s="1">
        <v>44652</v>
      </c>
      <c r="AF275">
        <v>290.2</v>
      </c>
      <c r="AG275">
        <v>317.39999999999998</v>
      </c>
      <c r="AH275">
        <v>345.2</v>
      </c>
      <c r="AI275">
        <v>373.1</v>
      </c>
      <c r="AJ275">
        <v>401.7</v>
      </c>
      <c r="AK275">
        <v>430.8</v>
      </c>
      <c r="AL275">
        <v>459.7</v>
      </c>
      <c r="AM275">
        <v>489.1</v>
      </c>
      <c r="AN275">
        <v>518.70000000000005</v>
      </c>
      <c r="AO275">
        <v>548.4</v>
      </c>
      <c r="AP275">
        <v>578</v>
      </c>
      <c r="AQ275">
        <v>607.9</v>
      </c>
      <c r="AR275">
        <v>637.79999999999995</v>
      </c>
      <c r="AS275">
        <v>0.2</v>
      </c>
    </row>
    <row r="276" spans="1:45" x14ac:dyDescent="0.25">
      <c r="A276" s="1">
        <v>44682</v>
      </c>
      <c r="B276">
        <v>0</v>
      </c>
      <c r="C276">
        <v>0</v>
      </c>
      <c r="D276">
        <v>0</v>
      </c>
      <c r="E276">
        <v>0</v>
      </c>
      <c r="F276">
        <v>0</v>
      </c>
      <c r="G276">
        <v>0.2</v>
      </c>
      <c r="H276">
        <v>0.5</v>
      </c>
      <c r="I276">
        <v>0.9</v>
      </c>
      <c r="J276">
        <v>1.4</v>
      </c>
      <c r="K276">
        <v>3.2</v>
      </c>
      <c r="L276">
        <v>5.7</v>
      </c>
      <c r="M276">
        <v>9.3000000000000007</v>
      </c>
      <c r="N276">
        <v>13.9</v>
      </c>
      <c r="O276">
        <v>0.03</v>
      </c>
      <c r="P276" s="1">
        <v>44682</v>
      </c>
      <c r="Q276">
        <v>9.3000000000000007</v>
      </c>
      <c r="R276">
        <v>13.9</v>
      </c>
      <c r="S276">
        <v>19.600000000000001</v>
      </c>
      <c r="T276">
        <v>26.2</v>
      </c>
      <c r="U276">
        <v>34.200000000000003</v>
      </c>
      <c r="V276">
        <v>43.6</v>
      </c>
      <c r="W276">
        <v>54.1</v>
      </c>
      <c r="X276">
        <v>66.2</v>
      </c>
      <c r="Y276">
        <v>79.900000000000006</v>
      </c>
      <c r="Z276">
        <v>94.8</v>
      </c>
      <c r="AA276">
        <v>110.3</v>
      </c>
      <c r="AB276">
        <v>126.9</v>
      </c>
      <c r="AC276">
        <v>145</v>
      </c>
      <c r="AD276">
        <v>0.03</v>
      </c>
      <c r="AE276" s="1">
        <v>44682</v>
      </c>
      <c r="AF276">
        <v>110.3</v>
      </c>
      <c r="AG276">
        <v>126.9</v>
      </c>
      <c r="AH276">
        <v>145</v>
      </c>
      <c r="AI276">
        <v>164.1</v>
      </c>
      <c r="AJ276">
        <v>184.1</v>
      </c>
      <c r="AK276">
        <v>205.4</v>
      </c>
      <c r="AL276">
        <v>227.8</v>
      </c>
      <c r="AM276">
        <v>250.6</v>
      </c>
      <c r="AN276">
        <v>274.5</v>
      </c>
      <c r="AO276">
        <v>299.3</v>
      </c>
      <c r="AP276">
        <v>324.7</v>
      </c>
      <c r="AQ276">
        <v>351.2</v>
      </c>
      <c r="AR276">
        <v>378</v>
      </c>
      <c r="AS276">
        <v>0.03</v>
      </c>
    </row>
    <row r="277" spans="1:45" x14ac:dyDescent="0.25">
      <c r="A277" s="1">
        <v>44713</v>
      </c>
      <c r="B277">
        <v>0</v>
      </c>
      <c r="C277">
        <v>0</v>
      </c>
      <c r="D277">
        <v>0</v>
      </c>
      <c r="E277">
        <v>0</v>
      </c>
      <c r="F277">
        <v>0</v>
      </c>
      <c r="G277">
        <v>0</v>
      </c>
      <c r="H277">
        <v>0</v>
      </c>
      <c r="I277">
        <v>0</v>
      </c>
      <c r="J277">
        <v>0</v>
      </c>
      <c r="K277">
        <v>0</v>
      </c>
      <c r="L277">
        <v>0</v>
      </c>
      <c r="M277">
        <v>0</v>
      </c>
      <c r="N277">
        <v>0</v>
      </c>
      <c r="O277">
        <v>7.0000000000000007E-2</v>
      </c>
      <c r="P277" s="1">
        <v>44713</v>
      </c>
      <c r="Q277">
        <v>0</v>
      </c>
      <c r="R277">
        <v>0</v>
      </c>
      <c r="S277">
        <v>0</v>
      </c>
      <c r="T277">
        <v>0</v>
      </c>
      <c r="U277">
        <v>0.3</v>
      </c>
      <c r="V277">
        <v>0.8</v>
      </c>
      <c r="W277">
        <v>1.7</v>
      </c>
      <c r="X277">
        <v>3.1</v>
      </c>
      <c r="Y277">
        <v>5.9</v>
      </c>
      <c r="Z277">
        <v>9.8000000000000007</v>
      </c>
      <c r="AA277">
        <v>14</v>
      </c>
      <c r="AB277">
        <v>19.8</v>
      </c>
      <c r="AC277">
        <v>26.7</v>
      </c>
      <c r="AD277">
        <v>7.0000000000000007E-2</v>
      </c>
      <c r="AE277" s="1">
        <v>44713</v>
      </c>
      <c r="AF277">
        <v>14</v>
      </c>
      <c r="AG277">
        <v>19.8</v>
      </c>
      <c r="AH277">
        <v>26.7</v>
      </c>
      <c r="AI277">
        <v>34.4</v>
      </c>
      <c r="AJ277">
        <v>43</v>
      </c>
      <c r="AK277">
        <v>53</v>
      </c>
      <c r="AL277">
        <v>64</v>
      </c>
      <c r="AM277">
        <v>76.099999999999994</v>
      </c>
      <c r="AN277">
        <v>89.8</v>
      </c>
      <c r="AO277">
        <v>105.1</v>
      </c>
      <c r="AP277">
        <v>121.9</v>
      </c>
      <c r="AQ277">
        <v>140.30000000000001</v>
      </c>
      <c r="AR277">
        <v>159.6</v>
      </c>
      <c r="AS277">
        <v>7.0000000000000007E-2</v>
      </c>
    </row>
    <row r="278" spans="1:45" x14ac:dyDescent="0.25">
      <c r="A278" s="1">
        <v>44743</v>
      </c>
      <c r="B278">
        <v>0</v>
      </c>
      <c r="C278">
        <v>0</v>
      </c>
      <c r="D278">
        <v>0</v>
      </c>
      <c r="E278">
        <v>0</v>
      </c>
      <c r="F278">
        <v>0</v>
      </c>
      <c r="G278">
        <v>0</v>
      </c>
      <c r="H278">
        <v>0</v>
      </c>
      <c r="I278">
        <v>0</v>
      </c>
      <c r="J278">
        <v>0</v>
      </c>
      <c r="K278">
        <v>0</v>
      </c>
      <c r="L278">
        <v>0</v>
      </c>
      <c r="M278">
        <v>0</v>
      </c>
      <c r="N278">
        <v>0</v>
      </c>
      <c r="O278">
        <v>0</v>
      </c>
      <c r="P278" s="1">
        <v>44743</v>
      </c>
      <c r="Q278">
        <v>0</v>
      </c>
      <c r="R278">
        <v>0</v>
      </c>
      <c r="S278">
        <v>0</v>
      </c>
      <c r="T278">
        <v>0</v>
      </c>
      <c r="U278">
        <v>0</v>
      </c>
      <c r="V278">
        <v>0</v>
      </c>
      <c r="W278">
        <v>0</v>
      </c>
      <c r="X278">
        <v>0</v>
      </c>
      <c r="Y278">
        <v>0</v>
      </c>
      <c r="Z278">
        <v>0</v>
      </c>
      <c r="AA278">
        <v>0</v>
      </c>
      <c r="AB278">
        <v>0</v>
      </c>
      <c r="AC278">
        <v>0</v>
      </c>
      <c r="AD278">
        <v>0</v>
      </c>
      <c r="AE278" s="1">
        <v>44743</v>
      </c>
      <c r="AF278">
        <v>0</v>
      </c>
      <c r="AG278">
        <v>0</v>
      </c>
      <c r="AH278">
        <v>0</v>
      </c>
      <c r="AI278">
        <v>0</v>
      </c>
      <c r="AJ278">
        <v>0.1</v>
      </c>
      <c r="AK278">
        <v>0.3</v>
      </c>
      <c r="AL278">
        <v>0.8</v>
      </c>
      <c r="AM278">
        <v>1.7</v>
      </c>
      <c r="AN278">
        <v>2.9</v>
      </c>
      <c r="AO278">
        <v>5.5</v>
      </c>
      <c r="AP278">
        <v>9.1</v>
      </c>
      <c r="AQ278">
        <v>13.8</v>
      </c>
      <c r="AR278">
        <v>19.2</v>
      </c>
      <c r="AS278">
        <v>0</v>
      </c>
    </row>
    <row r="279" spans="1:45" x14ac:dyDescent="0.25">
      <c r="A279" s="1">
        <v>44774</v>
      </c>
      <c r="B279">
        <v>0</v>
      </c>
      <c r="C279">
        <v>0</v>
      </c>
      <c r="D279">
        <v>0</v>
      </c>
      <c r="E279">
        <v>0</v>
      </c>
      <c r="F279">
        <v>0</v>
      </c>
      <c r="G279">
        <v>0</v>
      </c>
      <c r="H279">
        <v>0</v>
      </c>
      <c r="I279">
        <v>0</v>
      </c>
      <c r="J279">
        <v>0</v>
      </c>
      <c r="K279">
        <v>0</v>
      </c>
      <c r="L279">
        <v>0</v>
      </c>
      <c r="M279">
        <v>0</v>
      </c>
      <c r="N279">
        <v>0</v>
      </c>
      <c r="O279">
        <v>0.03</v>
      </c>
      <c r="P279" s="1">
        <v>44774</v>
      </c>
      <c r="Q279">
        <v>0</v>
      </c>
      <c r="R279">
        <v>0</v>
      </c>
      <c r="S279">
        <v>0</v>
      </c>
      <c r="T279">
        <v>0</v>
      </c>
      <c r="U279">
        <v>0</v>
      </c>
      <c r="V279">
        <v>0</v>
      </c>
      <c r="W279">
        <v>0</v>
      </c>
      <c r="X279">
        <v>0</v>
      </c>
      <c r="Y279">
        <v>0</v>
      </c>
      <c r="Z279">
        <v>0</v>
      </c>
      <c r="AA279">
        <v>0</v>
      </c>
      <c r="AB279">
        <v>0</v>
      </c>
      <c r="AC279">
        <v>0</v>
      </c>
      <c r="AD279">
        <v>0.03</v>
      </c>
      <c r="AE279" s="1">
        <v>44774</v>
      </c>
      <c r="AF279">
        <v>0</v>
      </c>
      <c r="AG279">
        <v>0</v>
      </c>
      <c r="AH279">
        <v>0</v>
      </c>
      <c r="AI279">
        <v>0</v>
      </c>
      <c r="AJ279">
        <v>0</v>
      </c>
      <c r="AK279">
        <v>0</v>
      </c>
      <c r="AL279">
        <v>0.3</v>
      </c>
      <c r="AM279">
        <v>1</v>
      </c>
      <c r="AN279">
        <v>2.9</v>
      </c>
      <c r="AO279">
        <v>6</v>
      </c>
      <c r="AP279">
        <v>10.3</v>
      </c>
      <c r="AQ279">
        <v>17.2</v>
      </c>
      <c r="AR279">
        <v>26.2</v>
      </c>
      <c r="AS279">
        <v>0.03</v>
      </c>
    </row>
    <row r="280" spans="1:45" x14ac:dyDescent="0.25">
      <c r="A280" s="1">
        <v>44805</v>
      </c>
      <c r="B280">
        <v>0</v>
      </c>
      <c r="C280">
        <v>0</v>
      </c>
      <c r="D280">
        <v>0</v>
      </c>
      <c r="E280">
        <v>0</v>
      </c>
      <c r="F280">
        <v>0</v>
      </c>
      <c r="G280">
        <v>0</v>
      </c>
      <c r="H280">
        <v>0</v>
      </c>
      <c r="I280">
        <v>0</v>
      </c>
      <c r="J280">
        <v>0</v>
      </c>
      <c r="K280">
        <v>0</v>
      </c>
      <c r="L280">
        <v>0</v>
      </c>
      <c r="M280">
        <v>0</v>
      </c>
      <c r="N280">
        <v>0.5</v>
      </c>
      <c r="O280">
        <v>7.0000000000000007E-2</v>
      </c>
      <c r="P280" s="1">
        <v>44805</v>
      </c>
      <c r="Q280">
        <v>0</v>
      </c>
      <c r="R280">
        <v>0.5</v>
      </c>
      <c r="S280">
        <v>1</v>
      </c>
      <c r="T280">
        <v>2</v>
      </c>
      <c r="U280">
        <v>3.3</v>
      </c>
      <c r="V280">
        <v>4.8</v>
      </c>
      <c r="W280">
        <v>6.7</v>
      </c>
      <c r="X280">
        <v>9.1</v>
      </c>
      <c r="Y280">
        <v>12.1</v>
      </c>
      <c r="Z280">
        <v>16.100000000000001</v>
      </c>
      <c r="AA280">
        <v>20.7</v>
      </c>
      <c r="AB280">
        <v>26.4</v>
      </c>
      <c r="AC280">
        <v>33.799999999999997</v>
      </c>
      <c r="AD280">
        <v>7.0000000000000007E-2</v>
      </c>
      <c r="AE280" s="1">
        <v>44805</v>
      </c>
      <c r="AF280">
        <v>20.7</v>
      </c>
      <c r="AG280">
        <v>26.4</v>
      </c>
      <c r="AH280">
        <v>33.799999999999997</v>
      </c>
      <c r="AI280">
        <v>43.3</v>
      </c>
      <c r="AJ280">
        <v>54</v>
      </c>
      <c r="AK280">
        <v>66.5</v>
      </c>
      <c r="AL280">
        <v>81.099999999999994</v>
      </c>
      <c r="AM280">
        <v>97.1</v>
      </c>
      <c r="AN280">
        <v>114.6</v>
      </c>
      <c r="AO280">
        <v>133.6</v>
      </c>
      <c r="AP280">
        <v>154.5</v>
      </c>
      <c r="AQ280">
        <v>176.1</v>
      </c>
      <c r="AR280">
        <v>199.8</v>
      </c>
      <c r="AS280">
        <v>7.0000000000000007E-2</v>
      </c>
    </row>
    <row r="281" spans="1:45" x14ac:dyDescent="0.25">
      <c r="A281" s="1">
        <v>44835</v>
      </c>
      <c r="B281">
        <v>0</v>
      </c>
      <c r="C281">
        <v>0</v>
      </c>
      <c r="D281">
        <v>0</v>
      </c>
      <c r="E281">
        <v>0</v>
      </c>
      <c r="F281">
        <v>0.1</v>
      </c>
      <c r="G281">
        <v>0.6</v>
      </c>
      <c r="H281">
        <v>1.3</v>
      </c>
      <c r="I281">
        <v>2.4</v>
      </c>
      <c r="J281">
        <v>4</v>
      </c>
      <c r="K281">
        <v>6.3</v>
      </c>
      <c r="L281">
        <v>8.9</v>
      </c>
      <c r="M281">
        <v>12.4</v>
      </c>
      <c r="N281">
        <v>16.600000000000001</v>
      </c>
      <c r="O281">
        <v>0.2</v>
      </c>
      <c r="P281" s="1">
        <v>44835</v>
      </c>
      <c r="Q281">
        <v>12.4</v>
      </c>
      <c r="R281">
        <v>16.600000000000001</v>
      </c>
      <c r="S281">
        <v>21.7</v>
      </c>
      <c r="T281">
        <v>27.7</v>
      </c>
      <c r="U281">
        <v>34.799999999999997</v>
      </c>
      <c r="V281">
        <v>44.5</v>
      </c>
      <c r="W281">
        <v>56.1</v>
      </c>
      <c r="X281">
        <v>69.7</v>
      </c>
      <c r="Y281">
        <v>85.1</v>
      </c>
      <c r="Z281">
        <v>103.1</v>
      </c>
      <c r="AA281">
        <v>123.2</v>
      </c>
      <c r="AB281">
        <v>145.1</v>
      </c>
      <c r="AC281">
        <v>169.2</v>
      </c>
      <c r="AD281">
        <v>0.2</v>
      </c>
      <c r="AE281" s="1">
        <v>44835</v>
      </c>
      <c r="AF281">
        <v>123.2</v>
      </c>
      <c r="AG281">
        <v>145.1</v>
      </c>
      <c r="AH281">
        <v>169.2</v>
      </c>
      <c r="AI281">
        <v>194.1</v>
      </c>
      <c r="AJ281">
        <v>220.2</v>
      </c>
      <c r="AK281">
        <v>247.3</v>
      </c>
      <c r="AL281">
        <v>274.8</v>
      </c>
      <c r="AM281">
        <v>303.39999999999998</v>
      </c>
      <c r="AN281">
        <v>332.6</v>
      </c>
      <c r="AO281">
        <v>362.4</v>
      </c>
      <c r="AP281">
        <v>392.5</v>
      </c>
      <c r="AQ281">
        <v>422.8</v>
      </c>
      <c r="AR281">
        <v>453.1</v>
      </c>
      <c r="AS281">
        <v>0.2</v>
      </c>
    </row>
    <row r="282" spans="1:45" x14ac:dyDescent="0.25">
      <c r="A282" s="1">
        <v>44866</v>
      </c>
      <c r="B282">
        <v>18.5</v>
      </c>
      <c r="C282">
        <v>23.9</v>
      </c>
      <c r="D282">
        <v>30.7</v>
      </c>
      <c r="E282">
        <v>38.299999999999997</v>
      </c>
      <c r="F282">
        <v>47.2</v>
      </c>
      <c r="G282">
        <v>57.4</v>
      </c>
      <c r="H282">
        <v>68.900000000000006</v>
      </c>
      <c r="I282">
        <v>81.599999999999994</v>
      </c>
      <c r="J282">
        <v>95.2</v>
      </c>
      <c r="K282">
        <v>109.6</v>
      </c>
      <c r="L282">
        <v>124.7</v>
      </c>
      <c r="M282">
        <v>141.19999999999999</v>
      </c>
      <c r="N282">
        <v>157.9</v>
      </c>
      <c r="O282">
        <v>0.2</v>
      </c>
      <c r="P282" s="1">
        <v>44866</v>
      </c>
      <c r="Q282">
        <v>141.19999999999999</v>
      </c>
      <c r="R282">
        <v>157.9</v>
      </c>
      <c r="S282">
        <v>175.3</v>
      </c>
      <c r="T282">
        <v>193.9</v>
      </c>
      <c r="U282">
        <v>213.1</v>
      </c>
      <c r="V282">
        <v>233.2</v>
      </c>
      <c r="W282">
        <v>254</v>
      </c>
      <c r="X282">
        <v>275.10000000000002</v>
      </c>
      <c r="Y282">
        <v>297</v>
      </c>
      <c r="Z282">
        <v>319.2</v>
      </c>
      <c r="AA282">
        <v>342.2</v>
      </c>
      <c r="AB282">
        <v>365.8</v>
      </c>
      <c r="AC282">
        <v>390.2</v>
      </c>
      <c r="AD282">
        <v>0.2</v>
      </c>
      <c r="AE282" s="1">
        <v>44866</v>
      </c>
      <c r="AF282">
        <v>342.2</v>
      </c>
      <c r="AG282">
        <v>365.8</v>
      </c>
      <c r="AH282">
        <v>390.2</v>
      </c>
      <c r="AI282">
        <v>414.8</v>
      </c>
      <c r="AJ282">
        <v>439.7</v>
      </c>
      <c r="AK282">
        <v>465.1</v>
      </c>
      <c r="AL282">
        <v>490.9</v>
      </c>
      <c r="AM282">
        <v>516.79999999999995</v>
      </c>
      <c r="AN282">
        <v>543.29999999999995</v>
      </c>
      <c r="AO282">
        <v>570.79999999999995</v>
      </c>
      <c r="AP282">
        <v>598.70000000000005</v>
      </c>
      <c r="AQ282">
        <v>627.1</v>
      </c>
      <c r="AR282">
        <v>655.9</v>
      </c>
      <c r="AS282">
        <v>0.2</v>
      </c>
    </row>
    <row r="283" spans="1:45" x14ac:dyDescent="0.25">
      <c r="A283" s="1">
        <v>44896</v>
      </c>
      <c r="B283">
        <v>127.9</v>
      </c>
      <c r="C283">
        <v>144.5</v>
      </c>
      <c r="D283">
        <v>162</v>
      </c>
      <c r="E283">
        <v>181.3</v>
      </c>
      <c r="F283">
        <v>201.5</v>
      </c>
      <c r="G283">
        <v>223.7</v>
      </c>
      <c r="H283">
        <v>247.3</v>
      </c>
      <c r="I283">
        <v>271.7</v>
      </c>
      <c r="J283">
        <v>296.7</v>
      </c>
      <c r="K283">
        <v>322.2</v>
      </c>
      <c r="L283">
        <v>348</v>
      </c>
      <c r="M283">
        <v>374.3</v>
      </c>
      <c r="N283">
        <v>401.2</v>
      </c>
      <c r="O283">
        <v>0.2</v>
      </c>
      <c r="P283" s="1">
        <v>44896</v>
      </c>
      <c r="Q283">
        <v>374.3</v>
      </c>
      <c r="R283">
        <v>401.2</v>
      </c>
      <c r="S283">
        <v>429</v>
      </c>
      <c r="T283">
        <v>457.1</v>
      </c>
      <c r="U283">
        <v>486.1</v>
      </c>
      <c r="V283">
        <v>515.29999999999995</v>
      </c>
      <c r="W283">
        <v>544.79999999999995</v>
      </c>
      <c r="X283">
        <v>574.5</v>
      </c>
      <c r="Y283">
        <v>604.5</v>
      </c>
      <c r="Z283">
        <v>635</v>
      </c>
      <c r="AA283">
        <v>665.7</v>
      </c>
      <c r="AB283">
        <v>696.6</v>
      </c>
      <c r="AC283">
        <v>727.5</v>
      </c>
      <c r="AD283">
        <v>0.2</v>
      </c>
      <c r="AE283" s="1">
        <v>44896</v>
      </c>
      <c r="AF283">
        <v>665.7</v>
      </c>
      <c r="AG283">
        <v>696.6</v>
      </c>
      <c r="AH283">
        <v>727.5</v>
      </c>
      <c r="AI283">
        <v>758.4</v>
      </c>
      <c r="AJ283">
        <v>789.4</v>
      </c>
      <c r="AK283">
        <v>820.4</v>
      </c>
      <c r="AL283">
        <v>851.4</v>
      </c>
      <c r="AM283">
        <v>882.4</v>
      </c>
      <c r="AN283">
        <v>913.4</v>
      </c>
      <c r="AO283">
        <v>944.4</v>
      </c>
      <c r="AP283">
        <v>975.4</v>
      </c>
      <c r="AQ283">
        <v>1006.4</v>
      </c>
      <c r="AR283">
        <v>1037.4000000000001</v>
      </c>
      <c r="AS283">
        <v>0.2</v>
      </c>
    </row>
    <row r="284" spans="1:45" x14ac:dyDescent="0.25">
      <c r="A284" s="1">
        <v>44927</v>
      </c>
      <c r="B284">
        <v>87.2</v>
      </c>
      <c r="C284">
        <v>105.9</v>
      </c>
      <c r="D284">
        <v>125.6</v>
      </c>
      <c r="E284">
        <v>147</v>
      </c>
      <c r="F284">
        <v>169.6</v>
      </c>
      <c r="G284">
        <v>193.2</v>
      </c>
      <c r="H284">
        <v>218.6</v>
      </c>
      <c r="I284">
        <v>244.8</v>
      </c>
      <c r="J284">
        <v>271.60000000000002</v>
      </c>
      <c r="K284">
        <v>298.8</v>
      </c>
      <c r="L284">
        <v>326.89999999999998</v>
      </c>
      <c r="M284">
        <v>355.2</v>
      </c>
      <c r="N284">
        <v>384.2</v>
      </c>
      <c r="O284">
        <v>0.03</v>
      </c>
      <c r="P284" s="1">
        <v>44927</v>
      </c>
      <c r="Q284">
        <v>355.2</v>
      </c>
      <c r="R284">
        <v>384.2</v>
      </c>
      <c r="S284">
        <v>413.6</v>
      </c>
      <c r="T284">
        <v>443.1</v>
      </c>
      <c r="U284">
        <v>472.6</v>
      </c>
      <c r="V284">
        <v>502.6</v>
      </c>
      <c r="W284">
        <v>533.1</v>
      </c>
      <c r="X284">
        <v>563.9</v>
      </c>
      <c r="Y284">
        <v>594.79999999999995</v>
      </c>
      <c r="Z284">
        <v>625.79999999999995</v>
      </c>
      <c r="AA284">
        <v>656.8</v>
      </c>
      <c r="AB284">
        <v>687.8</v>
      </c>
      <c r="AC284">
        <v>718.8</v>
      </c>
      <c r="AD284">
        <v>0.03</v>
      </c>
      <c r="AE284" s="1">
        <v>44927</v>
      </c>
      <c r="AF284">
        <v>656.8</v>
      </c>
      <c r="AG284">
        <v>687.8</v>
      </c>
      <c r="AH284">
        <v>718.8</v>
      </c>
      <c r="AI284">
        <v>749.8</v>
      </c>
      <c r="AJ284">
        <v>780.8</v>
      </c>
      <c r="AK284">
        <v>811.8</v>
      </c>
      <c r="AL284">
        <v>842.8</v>
      </c>
      <c r="AM284">
        <v>873.8</v>
      </c>
      <c r="AN284">
        <v>904.8</v>
      </c>
      <c r="AO284">
        <v>935.8</v>
      </c>
      <c r="AP284">
        <v>966.8</v>
      </c>
      <c r="AQ284">
        <v>997.8</v>
      </c>
      <c r="AR284">
        <v>1028.8</v>
      </c>
      <c r="AS284">
        <v>0.03</v>
      </c>
    </row>
    <row r="285" spans="1:45" x14ac:dyDescent="0.25">
      <c r="A285" s="1">
        <v>44958</v>
      </c>
      <c r="B285">
        <v>165.2</v>
      </c>
      <c r="C285">
        <v>181.7</v>
      </c>
      <c r="D285">
        <v>199.3</v>
      </c>
      <c r="E285">
        <v>217.9</v>
      </c>
      <c r="F285">
        <v>237.8</v>
      </c>
      <c r="G285">
        <v>258.7</v>
      </c>
      <c r="H285">
        <v>280.2</v>
      </c>
      <c r="I285">
        <v>302.7</v>
      </c>
      <c r="J285">
        <v>325.60000000000002</v>
      </c>
      <c r="K285">
        <v>349.4</v>
      </c>
      <c r="L285">
        <v>373.4</v>
      </c>
      <c r="M285">
        <v>398</v>
      </c>
      <c r="N285">
        <v>423</v>
      </c>
      <c r="O285">
        <v>0</v>
      </c>
      <c r="P285" s="1">
        <v>44958</v>
      </c>
      <c r="Q285">
        <v>398</v>
      </c>
      <c r="R285">
        <v>423</v>
      </c>
      <c r="S285">
        <v>448.6</v>
      </c>
      <c r="T285">
        <v>474.4</v>
      </c>
      <c r="U285">
        <v>500.6</v>
      </c>
      <c r="V285">
        <v>527</v>
      </c>
      <c r="W285">
        <v>553.6</v>
      </c>
      <c r="X285">
        <v>580.20000000000005</v>
      </c>
      <c r="Y285">
        <v>607.1</v>
      </c>
      <c r="Z285">
        <v>634.29999999999995</v>
      </c>
      <c r="AA285">
        <v>661.7</v>
      </c>
      <c r="AB285">
        <v>689.3</v>
      </c>
      <c r="AC285">
        <v>717</v>
      </c>
      <c r="AD285">
        <v>0</v>
      </c>
      <c r="AE285" s="1">
        <v>44958</v>
      </c>
      <c r="AF285">
        <v>661.7</v>
      </c>
      <c r="AG285">
        <v>689.3</v>
      </c>
      <c r="AH285">
        <v>717</v>
      </c>
      <c r="AI285">
        <v>744.8</v>
      </c>
      <c r="AJ285">
        <v>772.8</v>
      </c>
      <c r="AK285">
        <v>800.8</v>
      </c>
      <c r="AL285">
        <v>828.8</v>
      </c>
      <c r="AM285">
        <v>856.8</v>
      </c>
      <c r="AN285">
        <v>884.8</v>
      </c>
      <c r="AO285">
        <v>912.8</v>
      </c>
      <c r="AP285">
        <v>940.8</v>
      </c>
      <c r="AQ285">
        <v>968.8</v>
      </c>
      <c r="AR285">
        <v>996.8</v>
      </c>
      <c r="AS285">
        <v>0</v>
      </c>
    </row>
    <row r="286" spans="1:45" x14ac:dyDescent="0.25">
      <c r="A286" s="1">
        <v>44986</v>
      </c>
      <c r="B286">
        <v>36.700000000000003</v>
      </c>
      <c r="C286">
        <v>49.4</v>
      </c>
      <c r="D286">
        <v>63.8</v>
      </c>
      <c r="E286">
        <v>81.2</v>
      </c>
      <c r="F286">
        <v>101.1</v>
      </c>
      <c r="G286">
        <v>122.4</v>
      </c>
      <c r="H286">
        <v>144.80000000000001</v>
      </c>
      <c r="I286">
        <v>168.1</v>
      </c>
      <c r="J286">
        <v>192.5</v>
      </c>
      <c r="K286">
        <v>218</v>
      </c>
      <c r="L286">
        <v>244.6</v>
      </c>
      <c r="M286">
        <v>272</v>
      </c>
      <c r="N286">
        <v>299.8</v>
      </c>
      <c r="O286">
        <v>0.06</v>
      </c>
      <c r="P286" s="1">
        <v>44986</v>
      </c>
      <c r="Q286">
        <v>272</v>
      </c>
      <c r="R286">
        <v>299.8</v>
      </c>
      <c r="S286">
        <v>328.3</v>
      </c>
      <c r="T286">
        <v>357</v>
      </c>
      <c r="U286">
        <v>386.6</v>
      </c>
      <c r="V286">
        <v>416.3</v>
      </c>
      <c r="W286">
        <v>446.2</v>
      </c>
      <c r="X286">
        <v>476.4</v>
      </c>
      <c r="Y286">
        <v>506.9</v>
      </c>
      <c r="Z286">
        <v>537.5</v>
      </c>
      <c r="AA286">
        <v>568.4</v>
      </c>
      <c r="AB286">
        <v>599.4</v>
      </c>
      <c r="AC286">
        <v>630.29999999999995</v>
      </c>
      <c r="AD286">
        <v>0.06</v>
      </c>
      <c r="AE286" s="1">
        <v>44986</v>
      </c>
      <c r="AF286">
        <v>568.4</v>
      </c>
      <c r="AG286">
        <v>599.4</v>
      </c>
      <c r="AH286">
        <v>630.29999999999995</v>
      </c>
      <c r="AI286">
        <v>661.3</v>
      </c>
      <c r="AJ286">
        <v>692.2</v>
      </c>
      <c r="AK286">
        <v>723.2</v>
      </c>
      <c r="AL286">
        <v>754.2</v>
      </c>
      <c r="AM286">
        <v>785.1</v>
      </c>
      <c r="AN286">
        <v>816.1</v>
      </c>
      <c r="AO286">
        <v>847</v>
      </c>
      <c r="AP286">
        <v>878</v>
      </c>
      <c r="AQ286">
        <v>908.9</v>
      </c>
      <c r="AR286">
        <v>939.9</v>
      </c>
      <c r="AS286">
        <v>0.06</v>
      </c>
    </row>
    <row r="287" spans="1:45" x14ac:dyDescent="0.25">
      <c r="A287" s="1">
        <v>45017</v>
      </c>
      <c r="B287">
        <v>2.5</v>
      </c>
      <c r="C287">
        <v>3.7</v>
      </c>
      <c r="D287">
        <v>5.4</v>
      </c>
      <c r="E287">
        <v>7.7</v>
      </c>
      <c r="F287">
        <v>10.6</v>
      </c>
      <c r="G287">
        <v>14.4</v>
      </c>
      <c r="H287">
        <v>18.7</v>
      </c>
      <c r="I287">
        <v>23.7</v>
      </c>
      <c r="J287">
        <v>29.3</v>
      </c>
      <c r="K287">
        <v>35.700000000000003</v>
      </c>
      <c r="L287">
        <v>45.4</v>
      </c>
      <c r="M287">
        <v>58.1</v>
      </c>
      <c r="N287">
        <v>73.900000000000006</v>
      </c>
      <c r="O287">
        <v>0.03</v>
      </c>
      <c r="P287" s="1">
        <v>45017</v>
      </c>
      <c r="Q287">
        <v>58.1</v>
      </c>
      <c r="R287">
        <v>73.900000000000006</v>
      </c>
      <c r="S287">
        <v>92.9</v>
      </c>
      <c r="T287">
        <v>114.5</v>
      </c>
      <c r="U287">
        <v>137.6</v>
      </c>
      <c r="V287">
        <v>161.9</v>
      </c>
      <c r="W287">
        <v>186.7</v>
      </c>
      <c r="X287">
        <v>212.4</v>
      </c>
      <c r="Y287">
        <v>238.6</v>
      </c>
      <c r="Z287">
        <v>265.5</v>
      </c>
      <c r="AA287">
        <v>292.3</v>
      </c>
      <c r="AB287">
        <v>319.39999999999998</v>
      </c>
      <c r="AC287">
        <v>346.3</v>
      </c>
      <c r="AD287">
        <v>0.03</v>
      </c>
      <c r="AE287" s="1">
        <v>45017</v>
      </c>
      <c r="AF287">
        <v>292.3</v>
      </c>
      <c r="AG287">
        <v>319.39999999999998</v>
      </c>
      <c r="AH287">
        <v>346.3</v>
      </c>
      <c r="AI287">
        <v>373.5</v>
      </c>
      <c r="AJ287">
        <v>400.7</v>
      </c>
      <c r="AK287">
        <v>428.3</v>
      </c>
      <c r="AL287">
        <v>455.9</v>
      </c>
      <c r="AM287">
        <v>483.7</v>
      </c>
      <c r="AN287">
        <v>511.6</v>
      </c>
      <c r="AO287">
        <v>539.6</v>
      </c>
      <c r="AP287">
        <v>567.70000000000005</v>
      </c>
      <c r="AQ287">
        <v>595.79999999999995</v>
      </c>
      <c r="AR287">
        <v>624.1</v>
      </c>
      <c r="AS287">
        <v>0.03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D28E-7B3C-479B-83FD-B957C1EF65F4}">
  <dimension ref="A1:AS290"/>
  <sheetViews>
    <sheetView workbookViewId="0">
      <selection activeCell="AR1" sqref="AR1:AR1048576"/>
    </sheetView>
    <sheetView workbookViewId="1"/>
  </sheetViews>
  <sheetFormatPr defaultRowHeight="15" x14ac:dyDescent="0.25"/>
  <cols>
    <col min="16" max="16" width="11.5703125" customWidth="1"/>
    <col min="31" max="45" width="12.7109375" customWidth="1"/>
  </cols>
  <sheetData>
    <row r="1" spans="1:45" x14ac:dyDescent="0.25">
      <c r="A1" t="s">
        <v>112</v>
      </c>
      <c r="B1" t="s">
        <v>113</v>
      </c>
      <c r="P1" t="s">
        <v>112</v>
      </c>
      <c r="Q1" t="s">
        <v>114</v>
      </c>
      <c r="AE1" t="s">
        <v>112</v>
      </c>
      <c r="AF1" t="s">
        <v>115</v>
      </c>
    </row>
    <row r="2" spans="1:45" x14ac:dyDescent="0.25">
      <c r="A2" t="s">
        <v>116</v>
      </c>
      <c r="B2" t="s">
        <v>117</v>
      </c>
      <c r="P2" t="s">
        <v>116</v>
      </c>
      <c r="Q2" t="s">
        <v>117</v>
      </c>
      <c r="AE2" t="s">
        <v>116</v>
      </c>
      <c r="AF2" t="s">
        <v>117</v>
      </c>
    </row>
    <row r="3" spans="1:45" x14ac:dyDescent="0.25">
      <c r="A3" t="s">
        <v>118</v>
      </c>
      <c r="B3" t="s">
        <v>119</v>
      </c>
      <c r="P3" t="s">
        <v>118</v>
      </c>
      <c r="Q3" t="s">
        <v>119</v>
      </c>
      <c r="AE3" t="s">
        <v>118</v>
      </c>
      <c r="AF3" t="s">
        <v>119</v>
      </c>
    </row>
    <row r="4" spans="1:45" x14ac:dyDescent="0.25">
      <c r="A4" t="s">
        <v>120</v>
      </c>
      <c r="B4" t="s">
        <v>128</v>
      </c>
      <c r="P4" t="s">
        <v>120</v>
      </c>
      <c r="Q4" t="s">
        <v>128</v>
      </c>
      <c r="AE4" t="s">
        <v>120</v>
      </c>
      <c r="AF4" t="s">
        <v>128</v>
      </c>
    </row>
    <row r="5" spans="1:45" x14ac:dyDescent="0.25">
      <c r="A5" t="s">
        <v>122</v>
      </c>
      <c r="B5" t="s">
        <v>129</v>
      </c>
      <c r="P5" t="s">
        <v>122</v>
      </c>
      <c r="Q5" t="s">
        <v>129</v>
      </c>
      <c r="AE5" t="s">
        <v>122</v>
      </c>
      <c r="AF5" t="s">
        <v>129</v>
      </c>
    </row>
    <row r="6" spans="1:45" x14ac:dyDescent="0.25">
      <c r="B6" t="s">
        <v>124</v>
      </c>
      <c r="O6">
        <f>MAX(O8:O287)</f>
        <v>13</v>
      </c>
      <c r="Q6" t="s">
        <v>124</v>
      </c>
      <c r="AF6" t="s">
        <v>124</v>
      </c>
    </row>
    <row r="7" spans="1:45" x14ac:dyDescent="0.25">
      <c r="A7" t="s">
        <v>125</v>
      </c>
      <c r="B7" t="s">
        <v>126</v>
      </c>
      <c r="C7" t="s">
        <v>20</v>
      </c>
      <c r="D7" t="s">
        <v>21</v>
      </c>
      <c r="E7" t="s">
        <v>22</v>
      </c>
      <c r="F7" t="s">
        <v>23</v>
      </c>
      <c r="G7" t="s">
        <v>24</v>
      </c>
      <c r="H7" t="s">
        <v>25</v>
      </c>
      <c r="I7" t="s">
        <v>26</v>
      </c>
      <c r="J7" t="s">
        <v>27</v>
      </c>
      <c r="K7" t="s">
        <v>28</v>
      </c>
      <c r="L7" t="s">
        <v>29</v>
      </c>
      <c r="M7" t="s">
        <v>30</v>
      </c>
      <c r="N7" t="s">
        <v>31</v>
      </c>
      <c r="O7" t="s">
        <v>127</v>
      </c>
      <c r="P7" t="s">
        <v>125</v>
      </c>
      <c r="Q7" t="s">
        <v>30</v>
      </c>
      <c r="R7" t="s">
        <v>31</v>
      </c>
      <c r="S7" t="s">
        <v>32</v>
      </c>
      <c r="T7" t="s">
        <v>33</v>
      </c>
      <c r="U7" t="s">
        <v>34</v>
      </c>
      <c r="V7" t="s">
        <v>35</v>
      </c>
      <c r="W7" t="s">
        <v>36</v>
      </c>
      <c r="X7" t="s">
        <v>37</v>
      </c>
      <c r="Y7" t="s">
        <v>38</v>
      </c>
      <c r="Z7" t="s">
        <v>39</v>
      </c>
      <c r="AA7" t="s">
        <v>40</v>
      </c>
      <c r="AB7" t="s">
        <v>41</v>
      </c>
      <c r="AC7" t="s">
        <v>42</v>
      </c>
      <c r="AD7" t="s">
        <v>127</v>
      </c>
      <c r="AE7" t="s">
        <v>125</v>
      </c>
      <c r="AF7" t="s">
        <v>40</v>
      </c>
      <c r="AG7" t="s">
        <v>41</v>
      </c>
      <c r="AH7" t="s">
        <v>42</v>
      </c>
      <c r="AI7" t="s">
        <v>43</v>
      </c>
      <c r="AJ7" t="s">
        <v>44</v>
      </c>
      <c r="AK7" t="s">
        <v>45</v>
      </c>
      <c r="AL7" t="s">
        <v>46</v>
      </c>
      <c r="AM7" t="s">
        <v>47</v>
      </c>
      <c r="AN7" t="s">
        <v>48</v>
      </c>
      <c r="AO7" t="s">
        <v>49</v>
      </c>
      <c r="AP7" t="s">
        <v>50</v>
      </c>
      <c r="AQ7" t="s">
        <v>51</v>
      </c>
      <c r="AR7" t="s">
        <v>52</v>
      </c>
      <c r="AS7" t="s">
        <v>127</v>
      </c>
    </row>
    <row r="8" spans="1:45" x14ac:dyDescent="0.25">
      <c r="A8" s="1">
        <v>36526</v>
      </c>
      <c r="B8">
        <v>481.6</v>
      </c>
      <c r="C8">
        <v>506.8</v>
      </c>
      <c r="D8">
        <v>532.4</v>
      </c>
      <c r="E8">
        <v>558.6</v>
      </c>
      <c r="F8">
        <v>585.20000000000005</v>
      </c>
      <c r="G8">
        <v>612.4</v>
      </c>
      <c r="H8">
        <v>640.4</v>
      </c>
      <c r="I8">
        <v>668.6</v>
      </c>
      <c r="J8">
        <v>697.3</v>
      </c>
      <c r="K8">
        <v>726</v>
      </c>
      <c r="L8">
        <v>755</v>
      </c>
      <c r="M8">
        <v>784</v>
      </c>
      <c r="N8">
        <v>813.3</v>
      </c>
      <c r="O8">
        <v>0.2</v>
      </c>
      <c r="P8" s="1">
        <v>36526</v>
      </c>
      <c r="Q8">
        <v>784</v>
      </c>
      <c r="R8">
        <v>813.3</v>
      </c>
      <c r="S8">
        <v>842.7</v>
      </c>
      <c r="T8">
        <v>872.3</v>
      </c>
      <c r="U8">
        <v>902.2</v>
      </c>
      <c r="V8">
        <v>932.2</v>
      </c>
      <c r="W8">
        <v>962.4</v>
      </c>
      <c r="X8">
        <v>992.9</v>
      </c>
      <c r="Y8">
        <v>1023.5</v>
      </c>
      <c r="Z8">
        <v>1054</v>
      </c>
      <c r="AA8">
        <v>1084.7</v>
      </c>
      <c r="AB8">
        <v>1115.3</v>
      </c>
      <c r="AC8">
        <v>1146</v>
      </c>
      <c r="AD8">
        <v>0.2</v>
      </c>
      <c r="AE8" s="1">
        <v>36526</v>
      </c>
      <c r="AF8">
        <v>1084.7</v>
      </c>
      <c r="AG8">
        <v>1115.3</v>
      </c>
      <c r="AH8">
        <v>1146</v>
      </c>
      <c r="AI8">
        <v>1176.9000000000001</v>
      </c>
      <c r="AJ8">
        <v>1207.9000000000001</v>
      </c>
      <c r="AK8">
        <v>1238.9000000000001</v>
      </c>
      <c r="AL8">
        <v>1269.9000000000001</v>
      </c>
      <c r="AM8">
        <v>1300.9000000000001</v>
      </c>
      <c r="AN8">
        <v>1331.9</v>
      </c>
      <c r="AO8">
        <v>1362.9</v>
      </c>
      <c r="AP8">
        <v>1393.9</v>
      </c>
      <c r="AQ8">
        <v>1424.9</v>
      </c>
      <c r="AR8">
        <v>1455.9</v>
      </c>
      <c r="AS8">
        <v>0.2</v>
      </c>
    </row>
    <row r="9" spans="1:45" x14ac:dyDescent="0.25">
      <c r="A9" s="1">
        <v>36557</v>
      </c>
      <c r="B9">
        <v>243.3</v>
      </c>
      <c r="C9">
        <v>266.3</v>
      </c>
      <c r="D9">
        <v>290</v>
      </c>
      <c r="E9">
        <v>314.39999999999998</v>
      </c>
      <c r="F9">
        <v>339.3</v>
      </c>
      <c r="G9">
        <v>364.7</v>
      </c>
      <c r="H9">
        <v>390.3</v>
      </c>
      <c r="I9">
        <v>417</v>
      </c>
      <c r="J9">
        <v>443.7</v>
      </c>
      <c r="K9">
        <v>471.1</v>
      </c>
      <c r="L9">
        <v>498.4</v>
      </c>
      <c r="M9">
        <v>526</v>
      </c>
      <c r="N9">
        <v>553.79999999999995</v>
      </c>
      <c r="O9">
        <v>0.3</v>
      </c>
      <c r="P9" s="1">
        <v>36557</v>
      </c>
      <c r="Q9">
        <v>526</v>
      </c>
      <c r="R9">
        <v>553.79999999999995</v>
      </c>
      <c r="S9">
        <v>581.70000000000005</v>
      </c>
      <c r="T9">
        <v>609.70000000000005</v>
      </c>
      <c r="U9">
        <v>637.6</v>
      </c>
      <c r="V9">
        <v>665.9</v>
      </c>
      <c r="W9">
        <v>694.5</v>
      </c>
      <c r="X9">
        <v>723.1</v>
      </c>
      <c r="Y9">
        <v>751.7</v>
      </c>
      <c r="Z9">
        <v>780.5</v>
      </c>
      <c r="AA9">
        <v>809.1</v>
      </c>
      <c r="AB9">
        <v>837.9</v>
      </c>
      <c r="AC9">
        <v>866.9</v>
      </c>
      <c r="AD9">
        <v>0.3</v>
      </c>
      <c r="AE9" s="1">
        <v>36557</v>
      </c>
      <c r="AF9">
        <v>809.1</v>
      </c>
      <c r="AG9">
        <v>837.9</v>
      </c>
      <c r="AH9">
        <v>866.9</v>
      </c>
      <c r="AI9">
        <v>895.9</v>
      </c>
      <c r="AJ9">
        <v>924.9</v>
      </c>
      <c r="AK9">
        <v>953.9</v>
      </c>
      <c r="AL9">
        <v>982.9</v>
      </c>
      <c r="AM9">
        <v>1011.9</v>
      </c>
      <c r="AN9">
        <v>1040.9000000000001</v>
      </c>
      <c r="AO9">
        <v>1069.9000000000001</v>
      </c>
      <c r="AP9">
        <v>1098.9000000000001</v>
      </c>
      <c r="AQ9">
        <v>1127.9000000000001</v>
      </c>
      <c r="AR9">
        <v>1156.9000000000001</v>
      </c>
      <c r="AS9">
        <v>0.3</v>
      </c>
    </row>
    <row r="10" spans="1:45" x14ac:dyDescent="0.25">
      <c r="A10" s="1">
        <v>36586</v>
      </c>
      <c r="B10">
        <v>81</v>
      </c>
      <c r="C10">
        <v>94.7</v>
      </c>
      <c r="D10">
        <v>110.1</v>
      </c>
      <c r="E10">
        <v>126.7</v>
      </c>
      <c r="F10">
        <v>143.69999999999999</v>
      </c>
      <c r="G10">
        <v>161.5</v>
      </c>
      <c r="H10">
        <v>180</v>
      </c>
      <c r="I10">
        <v>199.9</v>
      </c>
      <c r="J10">
        <v>220.7</v>
      </c>
      <c r="K10">
        <v>242</v>
      </c>
      <c r="L10">
        <v>264.3</v>
      </c>
      <c r="M10">
        <v>287.39999999999998</v>
      </c>
      <c r="N10">
        <v>311.7</v>
      </c>
      <c r="O10">
        <v>0.1</v>
      </c>
      <c r="P10" s="1">
        <v>36586</v>
      </c>
      <c r="Q10">
        <v>287.39999999999998</v>
      </c>
      <c r="R10">
        <v>311.7</v>
      </c>
      <c r="S10">
        <v>336.8</v>
      </c>
      <c r="T10">
        <v>362.5</v>
      </c>
      <c r="U10">
        <v>389</v>
      </c>
      <c r="V10">
        <v>415.9</v>
      </c>
      <c r="W10">
        <v>443</v>
      </c>
      <c r="X10">
        <v>470.9</v>
      </c>
      <c r="Y10">
        <v>499.1</v>
      </c>
      <c r="Z10">
        <v>527.4</v>
      </c>
      <c r="AA10">
        <v>556.4</v>
      </c>
      <c r="AB10">
        <v>585.4</v>
      </c>
      <c r="AC10">
        <v>614.79999999999995</v>
      </c>
      <c r="AD10">
        <v>0.1</v>
      </c>
      <c r="AE10" s="1">
        <v>36586</v>
      </c>
      <c r="AF10">
        <v>556.4</v>
      </c>
      <c r="AG10">
        <v>585.4</v>
      </c>
      <c r="AH10">
        <v>614.79999999999995</v>
      </c>
      <c r="AI10">
        <v>644.5</v>
      </c>
      <c r="AJ10">
        <v>674.5</v>
      </c>
      <c r="AK10">
        <v>704.8</v>
      </c>
      <c r="AL10">
        <v>735.1</v>
      </c>
      <c r="AM10">
        <v>765.4</v>
      </c>
      <c r="AN10">
        <v>796.1</v>
      </c>
      <c r="AO10">
        <v>826.7</v>
      </c>
      <c r="AP10">
        <v>857.4</v>
      </c>
      <c r="AQ10">
        <v>888</v>
      </c>
      <c r="AR10">
        <v>918.8</v>
      </c>
      <c r="AS10">
        <v>0.1</v>
      </c>
    </row>
    <row r="11" spans="1:45" x14ac:dyDescent="0.25">
      <c r="A11" s="1">
        <v>36617</v>
      </c>
      <c r="B11">
        <v>17.399999999999999</v>
      </c>
      <c r="C11">
        <v>22.6</v>
      </c>
      <c r="D11">
        <v>28.3</v>
      </c>
      <c r="E11">
        <v>35.9</v>
      </c>
      <c r="F11">
        <v>44.5</v>
      </c>
      <c r="G11">
        <v>56</v>
      </c>
      <c r="H11">
        <v>68.599999999999994</v>
      </c>
      <c r="I11">
        <v>82.9</v>
      </c>
      <c r="J11">
        <v>99</v>
      </c>
      <c r="K11">
        <v>116.7</v>
      </c>
      <c r="L11">
        <v>135.5</v>
      </c>
      <c r="M11">
        <v>155.4</v>
      </c>
      <c r="N11">
        <v>176.5</v>
      </c>
      <c r="O11">
        <v>7.0000000000000007E-2</v>
      </c>
      <c r="P11" s="1">
        <v>36617</v>
      </c>
      <c r="Q11">
        <v>155.4</v>
      </c>
      <c r="R11">
        <v>176.5</v>
      </c>
      <c r="S11">
        <v>198.3</v>
      </c>
      <c r="T11">
        <v>220.8</v>
      </c>
      <c r="U11">
        <v>244.1</v>
      </c>
      <c r="V11">
        <v>267.39999999999998</v>
      </c>
      <c r="W11">
        <v>291.39999999999998</v>
      </c>
      <c r="X11">
        <v>315.8</v>
      </c>
      <c r="Y11">
        <v>341</v>
      </c>
      <c r="Z11">
        <v>366.9</v>
      </c>
      <c r="AA11">
        <v>393.2</v>
      </c>
      <c r="AB11">
        <v>420</v>
      </c>
      <c r="AC11">
        <v>447.4</v>
      </c>
      <c r="AD11">
        <v>7.0000000000000007E-2</v>
      </c>
      <c r="AE11" s="1">
        <v>36617</v>
      </c>
      <c r="AF11">
        <v>393.2</v>
      </c>
      <c r="AG11">
        <v>420</v>
      </c>
      <c r="AH11">
        <v>447.4</v>
      </c>
      <c r="AI11">
        <v>475.6</v>
      </c>
      <c r="AJ11">
        <v>504</v>
      </c>
      <c r="AK11">
        <v>532.5</v>
      </c>
      <c r="AL11">
        <v>561.29999999999995</v>
      </c>
      <c r="AM11">
        <v>590.1</v>
      </c>
      <c r="AN11">
        <v>619.1</v>
      </c>
      <c r="AO11">
        <v>648.20000000000005</v>
      </c>
      <c r="AP11">
        <v>677.4</v>
      </c>
      <c r="AQ11">
        <v>707</v>
      </c>
      <c r="AR11">
        <v>736.6</v>
      </c>
      <c r="AS11">
        <v>7.0000000000000007E-2</v>
      </c>
    </row>
    <row r="12" spans="1:45" x14ac:dyDescent="0.25">
      <c r="A12" s="1">
        <v>36647</v>
      </c>
      <c r="B12">
        <v>1.9</v>
      </c>
      <c r="C12">
        <v>2.6</v>
      </c>
      <c r="D12">
        <v>3.5</v>
      </c>
      <c r="E12">
        <v>4.5999999999999996</v>
      </c>
      <c r="F12">
        <v>5.9</v>
      </c>
      <c r="G12">
        <v>7.5</v>
      </c>
      <c r="H12">
        <v>10.1</v>
      </c>
      <c r="I12">
        <v>13</v>
      </c>
      <c r="J12">
        <v>16.600000000000001</v>
      </c>
      <c r="K12">
        <v>21.2</v>
      </c>
      <c r="L12">
        <v>27.3</v>
      </c>
      <c r="M12">
        <v>33.799999999999997</v>
      </c>
      <c r="N12">
        <v>41.9</v>
      </c>
      <c r="O12">
        <v>0.2</v>
      </c>
      <c r="P12" s="1">
        <v>36647</v>
      </c>
      <c r="Q12">
        <v>33.799999999999997</v>
      </c>
      <c r="R12">
        <v>41.9</v>
      </c>
      <c r="S12">
        <v>52.3</v>
      </c>
      <c r="T12">
        <v>63.8</v>
      </c>
      <c r="U12">
        <v>76</v>
      </c>
      <c r="V12">
        <v>89.9</v>
      </c>
      <c r="W12">
        <v>104.6</v>
      </c>
      <c r="X12">
        <v>120.3</v>
      </c>
      <c r="Y12">
        <v>136.9</v>
      </c>
      <c r="Z12">
        <v>154.9</v>
      </c>
      <c r="AA12">
        <v>173.5</v>
      </c>
      <c r="AB12">
        <v>193.5</v>
      </c>
      <c r="AC12">
        <v>214.9</v>
      </c>
      <c r="AD12">
        <v>0.2</v>
      </c>
      <c r="AE12" s="1">
        <v>36647</v>
      </c>
      <c r="AF12">
        <v>173.5</v>
      </c>
      <c r="AG12">
        <v>193.5</v>
      </c>
      <c r="AH12">
        <v>214.9</v>
      </c>
      <c r="AI12">
        <v>237.2</v>
      </c>
      <c r="AJ12">
        <v>260.3</v>
      </c>
      <c r="AK12">
        <v>285.3</v>
      </c>
      <c r="AL12">
        <v>310.7</v>
      </c>
      <c r="AM12">
        <v>336.7</v>
      </c>
      <c r="AN12">
        <v>362.8</v>
      </c>
      <c r="AO12">
        <v>389.8</v>
      </c>
      <c r="AP12">
        <v>417.1</v>
      </c>
      <c r="AQ12">
        <v>445.1</v>
      </c>
      <c r="AR12">
        <v>473.3</v>
      </c>
      <c r="AS12">
        <v>0.2</v>
      </c>
    </row>
    <row r="13" spans="1:45" x14ac:dyDescent="0.25">
      <c r="A13" s="1">
        <v>36678</v>
      </c>
      <c r="B13">
        <v>0</v>
      </c>
      <c r="C13">
        <v>0</v>
      </c>
      <c r="D13">
        <v>0</v>
      </c>
      <c r="E13">
        <v>0</v>
      </c>
      <c r="F13">
        <v>0</v>
      </c>
      <c r="G13">
        <v>0</v>
      </c>
      <c r="H13">
        <v>0.1</v>
      </c>
      <c r="I13">
        <v>0.2</v>
      </c>
      <c r="J13">
        <v>0.7</v>
      </c>
      <c r="K13">
        <v>1.6</v>
      </c>
      <c r="L13">
        <v>2.6</v>
      </c>
      <c r="M13">
        <v>3.8</v>
      </c>
      <c r="N13">
        <v>5</v>
      </c>
      <c r="O13">
        <v>0.5</v>
      </c>
      <c r="P13" s="1">
        <v>36678</v>
      </c>
      <c r="Q13">
        <v>3.8</v>
      </c>
      <c r="R13">
        <v>5</v>
      </c>
      <c r="S13">
        <v>7</v>
      </c>
      <c r="T13">
        <v>9.6999999999999993</v>
      </c>
      <c r="U13">
        <v>14</v>
      </c>
      <c r="V13">
        <v>18.8</v>
      </c>
      <c r="W13">
        <v>24.4</v>
      </c>
      <c r="X13">
        <v>30.3</v>
      </c>
      <c r="Y13">
        <v>37.1</v>
      </c>
      <c r="Z13">
        <v>44.7</v>
      </c>
      <c r="AA13">
        <v>52.8</v>
      </c>
      <c r="AB13">
        <v>62.1</v>
      </c>
      <c r="AC13">
        <v>71.7</v>
      </c>
      <c r="AD13">
        <v>0.5</v>
      </c>
      <c r="AE13" s="1">
        <v>36678</v>
      </c>
      <c r="AF13">
        <v>52.8</v>
      </c>
      <c r="AG13">
        <v>62.1</v>
      </c>
      <c r="AH13">
        <v>71.7</v>
      </c>
      <c r="AI13">
        <v>82.7</v>
      </c>
      <c r="AJ13">
        <v>94.2</v>
      </c>
      <c r="AK13">
        <v>107.2</v>
      </c>
      <c r="AL13">
        <v>122.3</v>
      </c>
      <c r="AM13">
        <v>138.1</v>
      </c>
      <c r="AN13">
        <v>154.69999999999999</v>
      </c>
      <c r="AO13">
        <v>172.7</v>
      </c>
      <c r="AP13">
        <v>191</v>
      </c>
      <c r="AQ13">
        <v>210.1</v>
      </c>
      <c r="AR13">
        <v>230.3</v>
      </c>
      <c r="AS13">
        <v>0.5</v>
      </c>
    </row>
    <row r="14" spans="1:45" x14ac:dyDescent="0.25">
      <c r="A14" s="1">
        <v>36708</v>
      </c>
      <c r="B14">
        <v>0</v>
      </c>
      <c r="C14">
        <v>0</v>
      </c>
      <c r="D14">
        <v>0</v>
      </c>
      <c r="E14">
        <v>0</v>
      </c>
      <c r="F14">
        <v>0</v>
      </c>
      <c r="G14">
        <v>0</v>
      </c>
      <c r="H14">
        <v>0</v>
      </c>
      <c r="I14">
        <v>0</v>
      </c>
      <c r="J14">
        <v>0</v>
      </c>
      <c r="K14">
        <v>0</v>
      </c>
      <c r="L14">
        <v>0</v>
      </c>
      <c r="M14">
        <v>0</v>
      </c>
      <c r="N14">
        <v>0</v>
      </c>
      <c r="O14">
        <v>0.1</v>
      </c>
      <c r="P14" s="1">
        <v>36708</v>
      </c>
      <c r="Q14">
        <v>0</v>
      </c>
      <c r="R14">
        <v>0</v>
      </c>
      <c r="S14">
        <v>0</v>
      </c>
      <c r="T14">
        <v>0.5</v>
      </c>
      <c r="U14">
        <v>1.2</v>
      </c>
      <c r="V14">
        <v>2.4</v>
      </c>
      <c r="W14">
        <v>3.9</v>
      </c>
      <c r="X14">
        <v>6</v>
      </c>
      <c r="Y14">
        <v>8.6</v>
      </c>
      <c r="Z14">
        <v>11.6</v>
      </c>
      <c r="AA14">
        <v>15.2</v>
      </c>
      <c r="AB14">
        <v>19.5</v>
      </c>
      <c r="AC14">
        <v>24.8</v>
      </c>
      <c r="AD14">
        <v>0.1</v>
      </c>
      <c r="AE14" s="1">
        <v>36708</v>
      </c>
      <c r="AF14">
        <v>15.2</v>
      </c>
      <c r="AG14">
        <v>19.5</v>
      </c>
      <c r="AH14">
        <v>24.8</v>
      </c>
      <c r="AI14">
        <v>31.6</v>
      </c>
      <c r="AJ14">
        <v>40</v>
      </c>
      <c r="AK14">
        <v>49.5</v>
      </c>
      <c r="AL14">
        <v>61.3</v>
      </c>
      <c r="AM14">
        <v>74.5</v>
      </c>
      <c r="AN14">
        <v>89.2</v>
      </c>
      <c r="AO14">
        <v>105.1</v>
      </c>
      <c r="AP14">
        <v>122.6</v>
      </c>
      <c r="AQ14">
        <v>141.19999999999999</v>
      </c>
      <c r="AR14">
        <v>160.69999999999999</v>
      </c>
      <c r="AS14">
        <v>0.1</v>
      </c>
    </row>
    <row r="15" spans="1:45" x14ac:dyDescent="0.25">
      <c r="A15" s="1">
        <v>36739</v>
      </c>
      <c r="B15">
        <v>0</v>
      </c>
      <c r="C15">
        <v>0</v>
      </c>
      <c r="D15">
        <v>0</v>
      </c>
      <c r="E15">
        <v>0</v>
      </c>
      <c r="F15">
        <v>0</v>
      </c>
      <c r="G15">
        <v>0</v>
      </c>
      <c r="H15">
        <v>0</v>
      </c>
      <c r="I15">
        <v>0</v>
      </c>
      <c r="J15">
        <v>0</v>
      </c>
      <c r="K15">
        <v>0</v>
      </c>
      <c r="L15">
        <v>0.1</v>
      </c>
      <c r="M15">
        <v>0.3</v>
      </c>
      <c r="N15">
        <v>0.6</v>
      </c>
      <c r="O15">
        <v>5</v>
      </c>
      <c r="P15" s="1">
        <v>36739</v>
      </c>
      <c r="Q15">
        <v>0.3</v>
      </c>
      <c r="R15">
        <v>0.6</v>
      </c>
      <c r="S15">
        <v>1.3</v>
      </c>
      <c r="T15">
        <v>2.2999999999999998</v>
      </c>
      <c r="U15">
        <v>3.5</v>
      </c>
      <c r="V15">
        <v>4.7</v>
      </c>
      <c r="W15">
        <v>6.6</v>
      </c>
      <c r="X15">
        <v>8.9</v>
      </c>
      <c r="Y15">
        <v>11.7</v>
      </c>
      <c r="Z15">
        <v>14.8</v>
      </c>
      <c r="AA15">
        <v>19</v>
      </c>
      <c r="AB15">
        <v>23.8</v>
      </c>
      <c r="AC15">
        <v>29.1</v>
      </c>
      <c r="AD15">
        <v>5</v>
      </c>
      <c r="AE15" s="1">
        <v>36739</v>
      </c>
      <c r="AF15">
        <v>19</v>
      </c>
      <c r="AG15">
        <v>23.8</v>
      </c>
      <c r="AH15">
        <v>29.1</v>
      </c>
      <c r="AI15">
        <v>36.200000000000003</v>
      </c>
      <c r="AJ15">
        <v>44.8</v>
      </c>
      <c r="AK15">
        <v>55.1</v>
      </c>
      <c r="AL15">
        <v>67.599999999999994</v>
      </c>
      <c r="AM15">
        <v>80.900000000000006</v>
      </c>
      <c r="AN15">
        <v>95.5</v>
      </c>
      <c r="AO15">
        <v>111.3</v>
      </c>
      <c r="AP15">
        <v>128.4</v>
      </c>
      <c r="AQ15">
        <v>147</v>
      </c>
      <c r="AR15">
        <v>166.2</v>
      </c>
      <c r="AS15">
        <v>5</v>
      </c>
    </row>
    <row r="16" spans="1:45" x14ac:dyDescent="0.25">
      <c r="A16" s="1">
        <v>36770</v>
      </c>
      <c r="B16">
        <v>3.6</v>
      </c>
      <c r="C16">
        <v>4.5</v>
      </c>
      <c r="D16">
        <v>5.6</v>
      </c>
      <c r="E16">
        <v>6.8</v>
      </c>
      <c r="F16">
        <v>8</v>
      </c>
      <c r="G16">
        <v>9.3000000000000007</v>
      </c>
      <c r="H16">
        <v>11.1</v>
      </c>
      <c r="I16">
        <v>13.4</v>
      </c>
      <c r="J16">
        <v>16</v>
      </c>
      <c r="K16">
        <v>19.100000000000001</v>
      </c>
      <c r="L16">
        <v>22.2</v>
      </c>
      <c r="M16">
        <v>26.8</v>
      </c>
      <c r="N16">
        <v>31.6</v>
      </c>
      <c r="O16">
        <v>0.03</v>
      </c>
      <c r="P16" s="1">
        <v>36770</v>
      </c>
      <c r="Q16">
        <v>26.8</v>
      </c>
      <c r="R16">
        <v>31.6</v>
      </c>
      <c r="S16">
        <v>37.799999999999997</v>
      </c>
      <c r="T16">
        <v>44.7</v>
      </c>
      <c r="U16">
        <v>52.2</v>
      </c>
      <c r="V16">
        <v>60.7</v>
      </c>
      <c r="W16">
        <v>69.8</v>
      </c>
      <c r="X16">
        <v>80.099999999999994</v>
      </c>
      <c r="Y16">
        <v>90.8</v>
      </c>
      <c r="Z16">
        <v>102.2</v>
      </c>
      <c r="AA16">
        <v>113.9</v>
      </c>
      <c r="AB16">
        <v>126.8</v>
      </c>
      <c r="AC16">
        <v>140.30000000000001</v>
      </c>
      <c r="AD16">
        <v>0.03</v>
      </c>
      <c r="AE16" s="1">
        <v>36770</v>
      </c>
      <c r="AF16">
        <v>113.9</v>
      </c>
      <c r="AG16">
        <v>126.8</v>
      </c>
      <c r="AH16">
        <v>140.30000000000001</v>
      </c>
      <c r="AI16">
        <v>154.6</v>
      </c>
      <c r="AJ16">
        <v>170.3</v>
      </c>
      <c r="AK16">
        <v>186.9</v>
      </c>
      <c r="AL16">
        <v>205</v>
      </c>
      <c r="AM16">
        <v>224.7</v>
      </c>
      <c r="AN16">
        <v>245.2</v>
      </c>
      <c r="AO16">
        <v>267.3</v>
      </c>
      <c r="AP16">
        <v>289.89999999999998</v>
      </c>
      <c r="AQ16">
        <v>313.3</v>
      </c>
      <c r="AR16">
        <v>337.2</v>
      </c>
      <c r="AS16">
        <v>0.03</v>
      </c>
    </row>
    <row r="17" spans="1:45" x14ac:dyDescent="0.25">
      <c r="A17" s="1">
        <v>36800</v>
      </c>
      <c r="B17">
        <v>13.8</v>
      </c>
      <c r="C17">
        <v>18.100000000000001</v>
      </c>
      <c r="D17">
        <v>23.3</v>
      </c>
      <c r="E17">
        <v>29.7</v>
      </c>
      <c r="F17">
        <v>37.200000000000003</v>
      </c>
      <c r="G17">
        <v>45.9</v>
      </c>
      <c r="H17">
        <v>55.7</v>
      </c>
      <c r="I17">
        <v>66.099999999999994</v>
      </c>
      <c r="J17">
        <v>77.599999999999994</v>
      </c>
      <c r="K17">
        <v>89.7</v>
      </c>
      <c r="L17">
        <v>103.1</v>
      </c>
      <c r="M17">
        <v>117.8</v>
      </c>
      <c r="N17">
        <v>133.9</v>
      </c>
      <c r="O17">
        <v>0.03</v>
      </c>
      <c r="P17" s="1">
        <v>36800</v>
      </c>
      <c r="Q17">
        <v>117.8</v>
      </c>
      <c r="R17">
        <v>133.9</v>
      </c>
      <c r="S17">
        <v>151.19999999999999</v>
      </c>
      <c r="T17">
        <v>169.4</v>
      </c>
      <c r="U17">
        <v>188.7</v>
      </c>
      <c r="V17">
        <v>209.3</v>
      </c>
      <c r="W17">
        <v>231.4</v>
      </c>
      <c r="X17">
        <v>254.2</v>
      </c>
      <c r="Y17">
        <v>277.5</v>
      </c>
      <c r="Z17">
        <v>301.5</v>
      </c>
      <c r="AA17">
        <v>325.7</v>
      </c>
      <c r="AB17">
        <v>350.5</v>
      </c>
      <c r="AC17">
        <v>376.2</v>
      </c>
      <c r="AD17">
        <v>0.03</v>
      </c>
      <c r="AE17" s="1">
        <v>36800</v>
      </c>
      <c r="AF17">
        <v>325.7</v>
      </c>
      <c r="AG17">
        <v>350.5</v>
      </c>
      <c r="AH17">
        <v>376.2</v>
      </c>
      <c r="AI17">
        <v>402.3</v>
      </c>
      <c r="AJ17">
        <v>428.8</v>
      </c>
      <c r="AK17">
        <v>455.5</v>
      </c>
      <c r="AL17">
        <v>483</v>
      </c>
      <c r="AM17">
        <v>511.1</v>
      </c>
      <c r="AN17">
        <v>539.6</v>
      </c>
      <c r="AO17">
        <v>568.5</v>
      </c>
      <c r="AP17">
        <v>597.79999999999995</v>
      </c>
      <c r="AQ17">
        <v>627.20000000000005</v>
      </c>
      <c r="AR17">
        <v>657</v>
      </c>
      <c r="AS17">
        <v>0.03</v>
      </c>
    </row>
    <row r="18" spans="1:45" x14ac:dyDescent="0.25">
      <c r="A18" s="1">
        <v>36831</v>
      </c>
      <c r="B18">
        <v>84.2</v>
      </c>
      <c r="C18">
        <v>94.2</v>
      </c>
      <c r="D18">
        <v>105.2</v>
      </c>
      <c r="E18">
        <v>117.5</v>
      </c>
      <c r="F18">
        <v>131.1</v>
      </c>
      <c r="G18">
        <v>145.80000000000001</v>
      </c>
      <c r="H18">
        <v>162.19999999999999</v>
      </c>
      <c r="I18">
        <v>179.9</v>
      </c>
      <c r="J18">
        <v>199.5</v>
      </c>
      <c r="K18">
        <v>220.9</v>
      </c>
      <c r="L18">
        <v>244.3</v>
      </c>
      <c r="M18">
        <v>269.2</v>
      </c>
      <c r="N18">
        <v>295.60000000000002</v>
      </c>
      <c r="O18">
        <v>0.03</v>
      </c>
      <c r="P18" s="1">
        <v>36831</v>
      </c>
      <c r="Q18">
        <v>269.2</v>
      </c>
      <c r="R18">
        <v>295.60000000000002</v>
      </c>
      <c r="S18">
        <v>322.8</v>
      </c>
      <c r="T18">
        <v>350.2</v>
      </c>
      <c r="U18">
        <v>378</v>
      </c>
      <c r="V18">
        <v>406.4</v>
      </c>
      <c r="W18">
        <v>434.9</v>
      </c>
      <c r="X18">
        <v>463.8</v>
      </c>
      <c r="Y18">
        <v>492.8</v>
      </c>
      <c r="Z18">
        <v>522</v>
      </c>
      <c r="AA18">
        <v>551.5</v>
      </c>
      <c r="AB18">
        <v>581</v>
      </c>
      <c r="AC18">
        <v>610.70000000000005</v>
      </c>
      <c r="AD18">
        <v>0.03</v>
      </c>
      <c r="AE18" s="1">
        <v>36831</v>
      </c>
      <c r="AF18">
        <v>551.5</v>
      </c>
      <c r="AG18">
        <v>581</v>
      </c>
      <c r="AH18">
        <v>610.70000000000005</v>
      </c>
      <c r="AI18">
        <v>640.5</v>
      </c>
      <c r="AJ18">
        <v>670.5</v>
      </c>
      <c r="AK18">
        <v>700.5</v>
      </c>
      <c r="AL18">
        <v>730.5</v>
      </c>
      <c r="AM18">
        <v>760.5</v>
      </c>
      <c r="AN18">
        <v>790.5</v>
      </c>
      <c r="AO18">
        <v>820.5</v>
      </c>
      <c r="AP18">
        <v>850.5</v>
      </c>
      <c r="AQ18">
        <v>880.5</v>
      </c>
      <c r="AR18">
        <v>910.5</v>
      </c>
      <c r="AS18">
        <v>0.03</v>
      </c>
    </row>
    <row r="19" spans="1:45" x14ac:dyDescent="0.25">
      <c r="A19" s="1">
        <v>36861</v>
      </c>
      <c r="B19">
        <v>399.8</v>
      </c>
      <c r="C19">
        <v>428.2</v>
      </c>
      <c r="D19">
        <v>457.3</v>
      </c>
      <c r="E19">
        <v>486.1</v>
      </c>
      <c r="F19">
        <v>515.5</v>
      </c>
      <c r="G19">
        <v>545.1</v>
      </c>
      <c r="H19">
        <v>574.70000000000005</v>
      </c>
      <c r="I19">
        <v>604.5</v>
      </c>
      <c r="J19">
        <v>634.6</v>
      </c>
      <c r="K19">
        <v>664.5</v>
      </c>
      <c r="L19">
        <v>694.6</v>
      </c>
      <c r="M19">
        <v>724.8</v>
      </c>
      <c r="N19">
        <v>754.9</v>
      </c>
      <c r="O19">
        <v>0.03</v>
      </c>
      <c r="P19" s="1">
        <v>36861</v>
      </c>
      <c r="Q19">
        <v>724.8</v>
      </c>
      <c r="R19">
        <v>754.9</v>
      </c>
      <c r="S19">
        <v>785.1</v>
      </c>
      <c r="T19">
        <v>815.3</v>
      </c>
      <c r="U19">
        <v>845.7</v>
      </c>
      <c r="V19">
        <v>876.2</v>
      </c>
      <c r="W19">
        <v>906.6</v>
      </c>
      <c r="X19">
        <v>937</v>
      </c>
      <c r="Y19">
        <v>967.5</v>
      </c>
      <c r="Z19">
        <v>998</v>
      </c>
      <c r="AA19">
        <v>1028.5</v>
      </c>
      <c r="AB19">
        <v>1059</v>
      </c>
      <c r="AC19">
        <v>1089.5999999999999</v>
      </c>
      <c r="AD19">
        <v>0.03</v>
      </c>
      <c r="AE19" s="1">
        <v>36861</v>
      </c>
      <c r="AF19">
        <v>1028.5</v>
      </c>
      <c r="AG19">
        <v>1059</v>
      </c>
      <c r="AH19">
        <v>1089.5999999999999</v>
      </c>
      <c r="AI19">
        <v>1120.3</v>
      </c>
      <c r="AJ19">
        <v>1151.2</v>
      </c>
      <c r="AK19">
        <v>1182.2</v>
      </c>
      <c r="AL19">
        <v>1213.2</v>
      </c>
      <c r="AM19">
        <v>1244.2</v>
      </c>
      <c r="AN19">
        <v>1275.2</v>
      </c>
      <c r="AO19">
        <v>1306.2</v>
      </c>
      <c r="AP19">
        <v>1337.2</v>
      </c>
      <c r="AQ19">
        <v>1368.2</v>
      </c>
      <c r="AR19">
        <v>1399.2</v>
      </c>
      <c r="AS19">
        <v>0.03</v>
      </c>
    </row>
    <row r="20" spans="1:45" x14ac:dyDescent="0.25">
      <c r="A20" s="1">
        <v>36892</v>
      </c>
      <c r="B20">
        <v>398</v>
      </c>
      <c r="C20">
        <v>428.3</v>
      </c>
      <c r="D20">
        <v>458.8</v>
      </c>
      <c r="E20">
        <v>489.6</v>
      </c>
      <c r="F20">
        <v>520.4</v>
      </c>
      <c r="G20">
        <v>551.4</v>
      </c>
      <c r="H20">
        <v>582.4</v>
      </c>
      <c r="I20">
        <v>613.4</v>
      </c>
      <c r="J20">
        <v>644.4</v>
      </c>
      <c r="K20">
        <v>675.4</v>
      </c>
      <c r="L20">
        <v>706.4</v>
      </c>
      <c r="M20">
        <v>737.4</v>
      </c>
      <c r="N20">
        <v>768.4</v>
      </c>
      <c r="O20">
        <v>0</v>
      </c>
      <c r="P20" s="1">
        <v>36892</v>
      </c>
      <c r="Q20">
        <v>737.4</v>
      </c>
      <c r="R20">
        <v>768.4</v>
      </c>
      <c r="S20">
        <v>799.4</v>
      </c>
      <c r="T20">
        <v>830.4</v>
      </c>
      <c r="U20">
        <v>861.4</v>
      </c>
      <c r="V20">
        <v>892.4</v>
      </c>
      <c r="W20">
        <v>923.4</v>
      </c>
      <c r="X20">
        <v>954.4</v>
      </c>
      <c r="Y20">
        <v>985.4</v>
      </c>
      <c r="Z20">
        <v>1016.4</v>
      </c>
      <c r="AA20">
        <v>1047.4000000000001</v>
      </c>
      <c r="AB20">
        <v>1078.4000000000001</v>
      </c>
      <c r="AC20">
        <v>1109.4000000000001</v>
      </c>
      <c r="AD20">
        <v>0</v>
      </c>
      <c r="AE20" s="1">
        <v>36892</v>
      </c>
      <c r="AF20">
        <v>1047.4000000000001</v>
      </c>
      <c r="AG20">
        <v>1078.4000000000001</v>
      </c>
      <c r="AH20">
        <v>1109.4000000000001</v>
      </c>
      <c r="AI20">
        <v>1140.4000000000001</v>
      </c>
      <c r="AJ20">
        <v>1171.4000000000001</v>
      </c>
      <c r="AK20">
        <v>1202.4000000000001</v>
      </c>
      <c r="AL20">
        <v>1233.4000000000001</v>
      </c>
      <c r="AM20">
        <v>1264.4000000000001</v>
      </c>
      <c r="AN20">
        <v>1295.4000000000001</v>
      </c>
      <c r="AO20">
        <v>1326.4</v>
      </c>
      <c r="AP20">
        <v>1357.4</v>
      </c>
      <c r="AQ20">
        <v>1388.4</v>
      </c>
      <c r="AR20">
        <v>1419.4</v>
      </c>
      <c r="AS20">
        <v>0</v>
      </c>
    </row>
    <row r="21" spans="1:45" x14ac:dyDescent="0.25">
      <c r="A21" s="1">
        <v>36923</v>
      </c>
      <c r="B21">
        <v>279.5</v>
      </c>
      <c r="C21">
        <v>304</v>
      </c>
      <c r="D21">
        <v>329.5</v>
      </c>
      <c r="E21">
        <v>355.3</v>
      </c>
      <c r="F21">
        <v>381.9</v>
      </c>
      <c r="G21">
        <v>408.9</v>
      </c>
      <c r="H21">
        <v>435.9</v>
      </c>
      <c r="I21">
        <v>463.1</v>
      </c>
      <c r="J21">
        <v>490.4</v>
      </c>
      <c r="K21">
        <v>517.79999999999995</v>
      </c>
      <c r="L21">
        <v>545.70000000000005</v>
      </c>
      <c r="M21">
        <v>573.6</v>
      </c>
      <c r="N21">
        <v>601.5</v>
      </c>
      <c r="O21">
        <v>0</v>
      </c>
      <c r="P21" s="1">
        <v>36923</v>
      </c>
      <c r="Q21">
        <v>573.6</v>
      </c>
      <c r="R21">
        <v>601.5</v>
      </c>
      <c r="S21">
        <v>629.5</v>
      </c>
      <c r="T21">
        <v>657.5</v>
      </c>
      <c r="U21">
        <v>685.5</v>
      </c>
      <c r="V21">
        <v>713.5</v>
      </c>
      <c r="W21">
        <v>741.5</v>
      </c>
      <c r="X21">
        <v>769.5</v>
      </c>
      <c r="Y21">
        <v>797.5</v>
      </c>
      <c r="Z21">
        <v>825.5</v>
      </c>
      <c r="AA21">
        <v>853.5</v>
      </c>
      <c r="AB21">
        <v>881.5</v>
      </c>
      <c r="AC21">
        <v>909.5</v>
      </c>
      <c r="AD21">
        <v>0</v>
      </c>
      <c r="AE21" s="1">
        <v>36923</v>
      </c>
      <c r="AF21">
        <v>853.5</v>
      </c>
      <c r="AG21">
        <v>881.5</v>
      </c>
      <c r="AH21">
        <v>909.5</v>
      </c>
      <c r="AI21">
        <v>937.5</v>
      </c>
      <c r="AJ21">
        <v>965.5</v>
      </c>
      <c r="AK21">
        <v>993.5</v>
      </c>
      <c r="AL21">
        <v>1021.5</v>
      </c>
      <c r="AM21">
        <v>1049.5</v>
      </c>
      <c r="AN21">
        <v>1077.5</v>
      </c>
      <c r="AO21">
        <v>1105.5</v>
      </c>
      <c r="AP21">
        <v>1133.5</v>
      </c>
      <c r="AQ21">
        <v>1161.5</v>
      </c>
      <c r="AR21">
        <v>1189.5</v>
      </c>
      <c r="AS21">
        <v>0</v>
      </c>
    </row>
    <row r="22" spans="1:45" x14ac:dyDescent="0.25">
      <c r="A22" s="1">
        <v>36951</v>
      </c>
      <c r="B22">
        <v>180.1</v>
      </c>
      <c r="C22">
        <v>203.5</v>
      </c>
      <c r="D22">
        <v>228.1</v>
      </c>
      <c r="E22">
        <v>254.7</v>
      </c>
      <c r="F22">
        <v>281.60000000000002</v>
      </c>
      <c r="G22">
        <v>309.89999999999998</v>
      </c>
      <c r="H22">
        <v>338.4</v>
      </c>
      <c r="I22">
        <v>368</v>
      </c>
      <c r="J22">
        <v>397.7</v>
      </c>
      <c r="K22">
        <v>427.7</v>
      </c>
      <c r="L22">
        <v>458</v>
      </c>
      <c r="M22">
        <v>488.7</v>
      </c>
      <c r="N22">
        <v>519.6</v>
      </c>
      <c r="O22">
        <v>0</v>
      </c>
      <c r="P22" s="1">
        <v>36951</v>
      </c>
      <c r="Q22">
        <v>488.7</v>
      </c>
      <c r="R22">
        <v>519.6</v>
      </c>
      <c r="S22">
        <v>550.6</v>
      </c>
      <c r="T22">
        <v>581.6</v>
      </c>
      <c r="U22">
        <v>612.6</v>
      </c>
      <c r="V22">
        <v>643.6</v>
      </c>
      <c r="W22">
        <v>674.6</v>
      </c>
      <c r="X22">
        <v>705.6</v>
      </c>
      <c r="Y22">
        <v>736.6</v>
      </c>
      <c r="Z22">
        <v>767.6</v>
      </c>
      <c r="AA22">
        <v>798.6</v>
      </c>
      <c r="AB22">
        <v>829.6</v>
      </c>
      <c r="AC22">
        <v>860.6</v>
      </c>
      <c r="AD22">
        <v>0</v>
      </c>
      <c r="AE22" s="1">
        <v>36951</v>
      </c>
      <c r="AF22">
        <v>798.6</v>
      </c>
      <c r="AG22">
        <v>829.6</v>
      </c>
      <c r="AH22">
        <v>860.6</v>
      </c>
      <c r="AI22">
        <v>891.6</v>
      </c>
      <c r="AJ22">
        <v>922.6</v>
      </c>
      <c r="AK22">
        <v>953.6</v>
      </c>
      <c r="AL22">
        <v>984.6</v>
      </c>
      <c r="AM22">
        <v>1015.6</v>
      </c>
      <c r="AN22">
        <v>1046.5999999999999</v>
      </c>
      <c r="AO22">
        <v>1077.5999999999999</v>
      </c>
      <c r="AP22">
        <v>1108.5999999999999</v>
      </c>
      <c r="AQ22">
        <v>1139.5999999999999</v>
      </c>
      <c r="AR22">
        <v>1170.5999999999999</v>
      </c>
      <c r="AS22">
        <v>0</v>
      </c>
    </row>
    <row r="23" spans="1:45" x14ac:dyDescent="0.25">
      <c r="A23" s="1">
        <v>36982</v>
      </c>
      <c r="B23">
        <v>28.6</v>
      </c>
      <c r="C23">
        <v>35.9</v>
      </c>
      <c r="D23">
        <v>44.8</v>
      </c>
      <c r="E23">
        <v>54.1</v>
      </c>
      <c r="F23">
        <v>64.599999999999994</v>
      </c>
      <c r="G23">
        <v>76.2</v>
      </c>
      <c r="H23">
        <v>89.2</v>
      </c>
      <c r="I23">
        <v>103.4</v>
      </c>
      <c r="J23">
        <v>118.3</v>
      </c>
      <c r="K23">
        <v>134.6</v>
      </c>
      <c r="L23">
        <v>151.5</v>
      </c>
      <c r="M23">
        <v>169.1</v>
      </c>
      <c r="N23">
        <v>187.7</v>
      </c>
      <c r="O23">
        <v>7.0000000000000007E-2</v>
      </c>
      <c r="P23" s="1">
        <v>36982</v>
      </c>
      <c r="Q23">
        <v>169.1</v>
      </c>
      <c r="R23">
        <v>187.7</v>
      </c>
      <c r="S23">
        <v>206.5</v>
      </c>
      <c r="T23">
        <v>226.6</v>
      </c>
      <c r="U23">
        <v>247.6</v>
      </c>
      <c r="V23">
        <v>269</v>
      </c>
      <c r="W23">
        <v>291.8</v>
      </c>
      <c r="X23">
        <v>315.10000000000002</v>
      </c>
      <c r="Y23">
        <v>339.3</v>
      </c>
      <c r="Z23">
        <v>364.6</v>
      </c>
      <c r="AA23">
        <v>390.4</v>
      </c>
      <c r="AB23">
        <v>416.6</v>
      </c>
      <c r="AC23">
        <v>443.2</v>
      </c>
      <c r="AD23">
        <v>7.0000000000000007E-2</v>
      </c>
      <c r="AE23" s="1">
        <v>36982</v>
      </c>
      <c r="AF23">
        <v>390.4</v>
      </c>
      <c r="AG23">
        <v>416.6</v>
      </c>
      <c r="AH23">
        <v>443.2</v>
      </c>
      <c r="AI23">
        <v>470.2</v>
      </c>
      <c r="AJ23">
        <v>497.5</v>
      </c>
      <c r="AK23">
        <v>524.70000000000005</v>
      </c>
      <c r="AL23">
        <v>552.4</v>
      </c>
      <c r="AM23">
        <v>580.29999999999995</v>
      </c>
      <c r="AN23">
        <v>608.6</v>
      </c>
      <c r="AO23">
        <v>637</v>
      </c>
      <c r="AP23">
        <v>665.5</v>
      </c>
      <c r="AQ23">
        <v>694.2</v>
      </c>
      <c r="AR23">
        <v>723.2</v>
      </c>
      <c r="AS23">
        <v>7.0000000000000007E-2</v>
      </c>
    </row>
    <row r="24" spans="1:45" x14ac:dyDescent="0.25">
      <c r="A24" s="1">
        <v>37012</v>
      </c>
      <c r="B24">
        <v>3.6</v>
      </c>
      <c r="C24">
        <v>4.3</v>
      </c>
      <c r="D24">
        <v>5.0999999999999996</v>
      </c>
      <c r="E24">
        <v>6</v>
      </c>
      <c r="F24">
        <v>7.2</v>
      </c>
      <c r="G24">
        <v>8.4</v>
      </c>
      <c r="H24">
        <v>10</v>
      </c>
      <c r="I24">
        <v>11.9</v>
      </c>
      <c r="J24">
        <v>14.1</v>
      </c>
      <c r="K24">
        <v>17</v>
      </c>
      <c r="L24">
        <v>20.5</v>
      </c>
      <c r="M24">
        <v>25.7</v>
      </c>
      <c r="N24">
        <v>32.6</v>
      </c>
      <c r="O24">
        <v>0.03</v>
      </c>
      <c r="P24" s="1">
        <v>37012</v>
      </c>
      <c r="Q24">
        <v>25.7</v>
      </c>
      <c r="R24">
        <v>32.6</v>
      </c>
      <c r="S24">
        <v>41.1</v>
      </c>
      <c r="T24">
        <v>51.1</v>
      </c>
      <c r="U24">
        <v>62.1</v>
      </c>
      <c r="V24">
        <v>74.7</v>
      </c>
      <c r="W24">
        <v>88.6</v>
      </c>
      <c r="X24">
        <v>103.7</v>
      </c>
      <c r="Y24">
        <v>120.3</v>
      </c>
      <c r="Z24">
        <v>138.5</v>
      </c>
      <c r="AA24">
        <v>157.69999999999999</v>
      </c>
      <c r="AB24">
        <v>177.7</v>
      </c>
      <c r="AC24">
        <v>199</v>
      </c>
      <c r="AD24">
        <v>0.03</v>
      </c>
      <c r="AE24" s="1">
        <v>37012</v>
      </c>
      <c r="AF24">
        <v>157.69999999999999</v>
      </c>
      <c r="AG24">
        <v>177.7</v>
      </c>
      <c r="AH24">
        <v>199</v>
      </c>
      <c r="AI24">
        <v>220.5</v>
      </c>
      <c r="AJ24">
        <v>243.2</v>
      </c>
      <c r="AK24">
        <v>266.3</v>
      </c>
      <c r="AL24">
        <v>290.3</v>
      </c>
      <c r="AM24">
        <v>314.89999999999998</v>
      </c>
      <c r="AN24">
        <v>340</v>
      </c>
      <c r="AO24">
        <v>365.8</v>
      </c>
      <c r="AP24">
        <v>391.8</v>
      </c>
      <c r="AQ24">
        <v>418.4</v>
      </c>
      <c r="AR24">
        <v>445.2</v>
      </c>
      <c r="AS24">
        <v>0.03</v>
      </c>
    </row>
    <row r="25" spans="1:45" x14ac:dyDescent="0.25">
      <c r="A25" s="1">
        <v>37043</v>
      </c>
      <c r="B25">
        <v>0</v>
      </c>
      <c r="C25">
        <v>0</v>
      </c>
      <c r="D25">
        <v>0</v>
      </c>
      <c r="E25">
        <v>0.1</v>
      </c>
      <c r="F25">
        <v>0.3</v>
      </c>
      <c r="G25">
        <v>0.5</v>
      </c>
      <c r="H25">
        <v>0.7</v>
      </c>
      <c r="I25">
        <v>1</v>
      </c>
      <c r="J25">
        <v>1.3</v>
      </c>
      <c r="K25">
        <v>1.6</v>
      </c>
      <c r="L25">
        <v>1.9</v>
      </c>
      <c r="M25">
        <v>2.4</v>
      </c>
      <c r="N25">
        <v>3.2</v>
      </c>
      <c r="O25">
        <v>0</v>
      </c>
      <c r="P25" s="1">
        <v>37043</v>
      </c>
      <c r="Q25">
        <v>2.4</v>
      </c>
      <c r="R25">
        <v>3.2</v>
      </c>
      <c r="S25">
        <v>4.3</v>
      </c>
      <c r="T25">
        <v>5.4</v>
      </c>
      <c r="U25">
        <v>7.2</v>
      </c>
      <c r="V25">
        <v>9.6999999999999993</v>
      </c>
      <c r="W25">
        <v>12.3</v>
      </c>
      <c r="X25">
        <v>15.6</v>
      </c>
      <c r="Y25">
        <v>19.5</v>
      </c>
      <c r="Z25">
        <v>23.7</v>
      </c>
      <c r="AA25">
        <v>28.5</v>
      </c>
      <c r="AB25">
        <v>34</v>
      </c>
      <c r="AC25">
        <v>39.9</v>
      </c>
      <c r="AD25">
        <v>0</v>
      </c>
      <c r="AE25" s="1">
        <v>37043</v>
      </c>
      <c r="AF25">
        <v>28.5</v>
      </c>
      <c r="AG25">
        <v>34</v>
      </c>
      <c r="AH25">
        <v>39.9</v>
      </c>
      <c r="AI25">
        <v>46.8</v>
      </c>
      <c r="AJ25">
        <v>54.8</v>
      </c>
      <c r="AK25">
        <v>64.5</v>
      </c>
      <c r="AL25">
        <v>74.5</v>
      </c>
      <c r="AM25">
        <v>86.1</v>
      </c>
      <c r="AN25">
        <v>98.7</v>
      </c>
      <c r="AO25">
        <v>113.1</v>
      </c>
      <c r="AP25">
        <v>128.6</v>
      </c>
      <c r="AQ25">
        <v>145</v>
      </c>
      <c r="AR25">
        <v>162.9</v>
      </c>
      <c r="AS25">
        <v>0</v>
      </c>
    </row>
    <row r="26" spans="1:45" x14ac:dyDescent="0.25">
      <c r="A26" s="1">
        <v>37073</v>
      </c>
      <c r="B26">
        <v>0</v>
      </c>
      <c r="C26">
        <v>0</v>
      </c>
      <c r="D26">
        <v>0</v>
      </c>
      <c r="E26">
        <v>0</v>
      </c>
      <c r="F26">
        <v>0</v>
      </c>
      <c r="G26">
        <v>0</v>
      </c>
      <c r="H26">
        <v>0</v>
      </c>
      <c r="I26">
        <v>0</v>
      </c>
      <c r="J26">
        <v>0</v>
      </c>
      <c r="K26">
        <v>0.1</v>
      </c>
      <c r="L26">
        <v>0.2</v>
      </c>
      <c r="M26">
        <v>0.6</v>
      </c>
      <c r="N26">
        <v>1</v>
      </c>
      <c r="O26">
        <v>1</v>
      </c>
      <c r="P26" s="1">
        <v>37073</v>
      </c>
      <c r="Q26">
        <v>0.6</v>
      </c>
      <c r="R26">
        <v>1</v>
      </c>
      <c r="S26">
        <v>1.6</v>
      </c>
      <c r="T26">
        <v>2.7</v>
      </c>
      <c r="U26">
        <v>3.7</v>
      </c>
      <c r="V26">
        <v>5.4</v>
      </c>
      <c r="W26">
        <v>7.4</v>
      </c>
      <c r="X26">
        <v>10.1</v>
      </c>
      <c r="Y26">
        <v>13.4</v>
      </c>
      <c r="Z26">
        <v>17.8</v>
      </c>
      <c r="AA26">
        <v>22.9</v>
      </c>
      <c r="AB26">
        <v>28.8</v>
      </c>
      <c r="AC26">
        <v>35.5</v>
      </c>
      <c r="AD26">
        <v>1</v>
      </c>
      <c r="AE26" s="1">
        <v>37073</v>
      </c>
      <c r="AF26">
        <v>22.9</v>
      </c>
      <c r="AG26">
        <v>28.8</v>
      </c>
      <c r="AH26">
        <v>35.5</v>
      </c>
      <c r="AI26">
        <v>42.7</v>
      </c>
      <c r="AJ26">
        <v>50.9</v>
      </c>
      <c r="AK26">
        <v>60.2</v>
      </c>
      <c r="AL26">
        <v>72.099999999999994</v>
      </c>
      <c r="AM26">
        <v>85.6</v>
      </c>
      <c r="AN26">
        <v>99.9</v>
      </c>
      <c r="AO26">
        <v>115.5</v>
      </c>
      <c r="AP26">
        <v>133.1</v>
      </c>
      <c r="AQ26">
        <v>151.5</v>
      </c>
      <c r="AR26">
        <v>171.1</v>
      </c>
      <c r="AS26">
        <v>1</v>
      </c>
    </row>
    <row r="27" spans="1:45" x14ac:dyDescent="0.25">
      <c r="A27" s="1">
        <v>37104</v>
      </c>
      <c r="B27">
        <v>0</v>
      </c>
      <c r="C27">
        <v>0</v>
      </c>
      <c r="D27">
        <v>0</v>
      </c>
      <c r="E27">
        <v>0</v>
      </c>
      <c r="F27">
        <v>0</v>
      </c>
      <c r="G27">
        <v>0</v>
      </c>
      <c r="H27">
        <v>0</v>
      </c>
      <c r="I27">
        <v>0</v>
      </c>
      <c r="J27">
        <v>0</v>
      </c>
      <c r="K27">
        <v>0</v>
      </c>
      <c r="L27">
        <v>0</v>
      </c>
      <c r="M27">
        <v>0</v>
      </c>
      <c r="N27">
        <v>0</v>
      </c>
      <c r="O27">
        <v>0</v>
      </c>
      <c r="P27" s="1">
        <v>37104</v>
      </c>
      <c r="Q27">
        <v>0</v>
      </c>
      <c r="R27">
        <v>0</v>
      </c>
      <c r="S27">
        <v>0</v>
      </c>
      <c r="T27">
        <v>0.1</v>
      </c>
      <c r="U27">
        <v>0.3</v>
      </c>
      <c r="V27">
        <v>0.7</v>
      </c>
      <c r="W27">
        <v>1.2</v>
      </c>
      <c r="X27">
        <v>1.8</v>
      </c>
      <c r="Y27">
        <v>3</v>
      </c>
      <c r="Z27">
        <v>4.2</v>
      </c>
      <c r="AA27">
        <v>5.9</v>
      </c>
      <c r="AB27">
        <v>8</v>
      </c>
      <c r="AC27">
        <v>10.5</v>
      </c>
      <c r="AD27">
        <v>0</v>
      </c>
      <c r="AE27" s="1">
        <v>37104</v>
      </c>
      <c r="AF27">
        <v>5.9</v>
      </c>
      <c r="AG27">
        <v>8</v>
      </c>
      <c r="AH27">
        <v>10.5</v>
      </c>
      <c r="AI27">
        <v>13.4</v>
      </c>
      <c r="AJ27">
        <v>17.100000000000001</v>
      </c>
      <c r="AK27">
        <v>21.5</v>
      </c>
      <c r="AL27">
        <v>26.8</v>
      </c>
      <c r="AM27">
        <v>33.4</v>
      </c>
      <c r="AN27">
        <v>41.4</v>
      </c>
      <c r="AO27">
        <v>50.3</v>
      </c>
      <c r="AP27">
        <v>61.4</v>
      </c>
      <c r="AQ27">
        <v>73</v>
      </c>
      <c r="AR27">
        <v>86.5</v>
      </c>
      <c r="AS27">
        <v>0</v>
      </c>
    </row>
    <row r="28" spans="1:45" x14ac:dyDescent="0.25">
      <c r="A28" s="1">
        <v>37135</v>
      </c>
      <c r="B28">
        <v>0.1</v>
      </c>
      <c r="C28">
        <v>0.2</v>
      </c>
      <c r="D28">
        <v>0.4</v>
      </c>
      <c r="E28">
        <v>0.8</v>
      </c>
      <c r="F28">
        <v>1.2</v>
      </c>
      <c r="G28">
        <v>1.8</v>
      </c>
      <c r="H28">
        <v>2.7</v>
      </c>
      <c r="I28">
        <v>4.0999999999999996</v>
      </c>
      <c r="J28">
        <v>6.1</v>
      </c>
      <c r="K28">
        <v>8.6</v>
      </c>
      <c r="L28">
        <v>11.5</v>
      </c>
      <c r="M28">
        <v>14.8</v>
      </c>
      <c r="N28">
        <v>18.100000000000001</v>
      </c>
      <c r="O28">
        <v>7.0000000000000007E-2</v>
      </c>
      <c r="P28" s="1">
        <v>37135</v>
      </c>
      <c r="Q28">
        <v>14.8</v>
      </c>
      <c r="R28">
        <v>18.100000000000001</v>
      </c>
      <c r="S28">
        <v>22.3</v>
      </c>
      <c r="T28">
        <v>27.2</v>
      </c>
      <c r="U28">
        <v>33.299999999999997</v>
      </c>
      <c r="V28">
        <v>40.700000000000003</v>
      </c>
      <c r="W28">
        <v>48.5</v>
      </c>
      <c r="X28">
        <v>57.5</v>
      </c>
      <c r="Y28">
        <v>66.8</v>
      </c>
      <c r="Z28">
        <v>77.2</v>
      </c>
      <c r="AA28">
        <v>88.3</v>
      </c>
      <c r="AB28">
        <v>100.3</v>
      </c>
      <c r="AC28">
        <v>112.9</v>
      </c>
      <c r="AD28">
        <v>7.0000000000000007E-2</v>
      </c>
      <c r="AE28" s="1">
        <v>37135</v>
      </c>
      <c r="AF28">
        <v>88.3</v>
      </c>
      <c r="AG28">
        <v>100.3</v>
      </c>
      <c r="AH28">
        <v>112.9</v>
      </c>
      <c r="AI28">
        <v>125.9</v>
      </c>
      <c r="AJ28">
        <v>140.5</v>
      </c>
      <c r="AK28">
        <v>156.19999999999999</v>
      </c>
      <c r="AL28">
        <v>172.9</v>
      </c>
      <c r="AM28">
        <v>190.5</v>
      </c>
      <c r="AN28">
        <v>209.2</v>
      </c>
      <c r="AO28">
        <v>229.1</v>
      </c>
      <c r="AP28">
        <v>249.7</v>
      </c>
      <c r="AQ28">
        <v>272.10000000000002</v>
      </c>
      <c r="AR28">
        <v>295.3</v>
      </c>
      <c r="AS28">
        <v>7.0000000000000007E-2</v>
      </c>
    </row>
    <row r="29" spans="1:45" x14ac:dyDescent="0.25">
      <c r="A29" s="1">
        <v>37165</v>
      </c>
      <c r="B29">
        <v>23</v>
      </c>
      <c r="C29">
        <v>27.3</v>
      </c>
      <c r="D29">
        <v>31.5</v>
      </c>
      <c r="E29">
        <v>36.200000000000003</v>
      </c>
      <c r="F29">
        <v>41.7</v>
      </c>
      <c r="G29">
        <v>47.3</v>
      </c>
      <c r="H29">
        <v>53.6</v>
      </c>
      <c r="I29">
        <v>60.2</v>
      </c>
      <c r="J29">
        <v>67.900000000000006</v>
      </c>
      <c r="K29">
        <v>76.2</v>
      </c>
      <c r="L29">
        <v>85.8</v>
      </c>
      <c r="M29">
        <v>96.8</v>
      </c>
      <c r="N29">
        <v>108.7</v>
      </c>
      <c r="O29">
        <v>0.5</v>
      </c>
      <c r="P29" s="1">
        <v>37165</v>
      </c>
      <c r="Q29">
        <v>96.8</v>
      </c>
      <c r="R29">
        <v>108.7</v>
      </c>
      <c r="S29">
        <v>121.6</v>
      </c>
      <c r="T29">
        <v>135.19999999999999</v>
      </c>
      <c r="U29">
        <v>150</v>
      </c>
      <c r="V29">
        <v>166</v>
      </c>
      <c r="W29">
        <v>183</v>
      </c>
      <c r="X29">
        <v>201.5</v>
      </c>
      <c r="Y29">
        <v>221</v>
      </c>
      <c r="Z29">
        <v>241.4</v>
      </c>
      <c r="AA29">
        <v>262.89999999999998</v>
      </c>
      <c r="AB29">
        <v>284.8</v>
      </c>
      <c r="AC29">
        <v>307.60000000000002</v>
      </c>
      <c r="AD29">
        <v>0.5</v>
      </c>
      <c r="AE29" s="1">
        <v>37165</v>
      </c>
      <c r="AF29">
        <v>262.89999999999998</v>
      </c>
      <c r="AG29">
        <v>284.8</v>
      </c>
      <c r="AH29">
        <v>307.60000000000002</v>
      </c>
      <c r="AI29">
        <v>331.1</v>
      </c>
      <c r="AJ29">
        <v>355.6</v>
      </c>
      <c r="AK29">
        <v>380.6</v>
      </c>
      <c r="AL29">
        <v>406.7</v>
      </c>
      <c r="AM29">
        <v>433.5</v>
      </c>
      <c r="AN29">
        <v>460.2</v>
      </c>
      <c r="AO29">
        <v>487.5</v>
      </c>
      <c r="AP29">
        <v>515.5</v>
      </c>
      <c r="AQ29">
        <v>543.79999999999995</v>
      </c>
      <c r="AR29">
        <v>572.1</v>
      </c>
      <c r="AS29">
        <v>0.5</v>
      </c>
    </row>
    <row r="30" spans="1:45" x14ac:dyDescent="0.25">
      <c r="A30" s="1">
        <v>37196</v>
      </c>
      <c r="B30">
        <v>52.5</v>
      </c>
      <c r="C30">
        <v>60.7</v>
      </c>
      <c r="D30">
        <v>69.8</v>
      </c>
      <c r="E30">
        <v>80.099999999999994</v>
      </c>
      <c r="F30">
        <v>91.3</v>
      </c>
      <c r="G30">
        <v>104</v>
      </c>
      <c r="H30">
        <v>117.5</v>
      </c>
      <c r="I30">
        <v>132.19999999999999</v>
      </c>
      <c r="J30">
        <v>147.80000000000001</v>
      </c>
      <c r="K30">
        <v>164.4</v>
      </c>
      <c r="L30">
        <v>181.7</v>
      </c>
      <c r="M30">
        <v>200</v>
      </c>
      <c r="N30">
        <v>219</v>
      </c>
      <c r="O30">
        <v>7.0000000000000007E-2</v>
      </c>
      <c r="P30" s="1">
        <v>37196</v>
      </c>
      <c r="Q30">
        <v>200</v>
      </c>
      <c r="R30">
        <v>219</v>
      </c>
      <c r="S30">
        <v>239.6</v>
      </c>
      <c r="T30">
        <v>261</v>
      </c>
      <c r="U30">
        <v>283.39999999999998</v>
      </c>
      <c r="V30">
        <v>306.2</v>
      </c>
      <c r="W30">
        <v>330.1</v>
      </c>
      <c r="X30">
        <v>355</v>
      </c>
      <c r="Y30">
        <v>380.8</v>
      </c>
      <c r="Z30">
        <v>407.1</v>
      </c>
      <c r="AA30">
        <v>433.7</v>
      </c>
      <c r="AB30">
        <v>460.5</v>
      </c>
      <c r="AC30">
        <v>488.2</v>
      </c>
      <c r="AD30">
        <v>7.0000000000000007E-2</v>
      </c>
      <c r="AE30" s="1">
        <v>37196</v>
      </c>
      <c r="AF30">
        <v>433.7</v>
      </c>
      <c r="AG30">
        <v>460.5</v>
      </c>
      <c r="AH30">
        <v>488.2</v>
      </c>
      <c r="AI30">
        <v>516</v>
      </c>
      <c r="AJ30">
        <v>544.1</v>
      </c>
      <c r="AK30">
        <v>572.29999999999995</v>
      </c>
      <c r="AL30">
        <v>601.4</v>
      </c>
      <c r="AM30">
        <v>630.6</v>
      </c>
      <c r="AN30">
        <v>660</v>
      </c>
      <c r="AO30">
        <v>689.5</v>
      </c>
      <c r="AP30">
        <v>719.3</v>
      </c>
      <c r="AQ30">
        <v>749</v>
      </c>
      <c r="AR30">
        <v>778.8</v>
      </c>
      <c r="AS30">
        <v>7.0000000000000007E-2</v>
      </c>
    </row>
    <row r="31" spans="1:45" x14ac:dyDescent="0.25">
      <c r="A31" s="1">
        <v>37226</v>
      </c>
      <c r="B31">
        <v>168.1</v>
      </c>
      <c r="C31">
        <v>189.4</v>
      </c>
      <c r="D31">
        <v>211.5</v>
      </c>
      <c r="E31">
        <v>234.2</v>
      </c>
      <c r="F31">
        <v>257.5</v>
      </c>
      <c r="G31">
        <v>281</v>
      </c>
      <c r="H31">
        <v>305.10000000000002</v>
      </c>
      <c r="I31">
        <v>329.4</v>
      </c>
      <c r="J31">
        <v>354.1</v>
      </c>
      <c r="K31">
        <v>379.6</v>
      </c>
      <c r="L31">
        <v>405.5</v>
      </c>
      <c r="M31">
        <v>432.3</v>
      </c>
      <c r="N31">
        <v>459.5</v>
      </c>
      <c r="O31">
        <v>0.03</v>
      </c>
      <c r="P31" s="1">
        <v>37226</v>
      </c>
      <c r="Q31">
        <v>432.3</v>
      </c>
      <c r="R31">
        <v>459.5</v>
      </c>
      <c r="S31">
        <v>487</v>
      </c>
      <c r="T31">
        <v>514.79999999999995</v>
      </c>
      <c r="U31">
        <v>542.6</v>
      </c>
      <c r="V31">
        <v>571.1</v>
      </c>
      <c r="W31">
        <v>599.79999999999995</v>
      </c>
      <c r="X31">
        <v>628.6</v>
      </c>
      <c r="Y31">
        <v>657.7</v>
      </c>
      <c r="Z31">
        <v>686.9</v>
      </c>
      <c r="AA31">
        <v>716.3</v>
      </c>
      <c r="AB31">
        <v>745.9</v>
      </c>
      <c r="AC31">
        <v>775.7</v>
      </c>
      <c r="AD31">
        <v>0.03</v>
      </c>
      <c r="AE31" s="1">
        <v>37226</v>
      </c>
      <c r="AF31">
        <v>716.3</v>
      </c>
      <c r="AG31">
        <v>745.9</v>
      </c>
      <c r="AH31">
        <v>775.7</v>
      </c>
      <c r="AI31">
        <v>805.4</v>
      </c>
      <c r="AJ31">
        <v>835.4</v>
      </c>
      <c r="AK31">
        <v>865.5</v>
      </c>
      <c r="AL31">
        <v>895.7</v>
      </c>
      <c r="AM31">
        <v>926.2</v>
      </c>
      <c r="AN31">
        <v>956.7</v>
      </c>
      <c r="AO31">
        <v>987.4</v>
      </c>
      <c r="AP31">
        <v>1018.1</v>
      </c>
      <c r="AQ31">
        <v>1049</v>
      </c>
      <c r="AR31">
        <v>1079.9000000000001</v>
      </c>
      <c r="AS31">
        <v>0.03</v>
      </c>
    </row>
    <row r="32" spans="1:45" x14ac:dyDescent="0.25">
      <c r="A32" s="1">
        <v>37257</v>
      </c>
      <c r="B32">
        <v>183.9</v>
      </c>
      <c r="C32">
        <v>208.6</v>
      </c>
      <c r="D32">
        <v>234.1</v>
      </c>
      <c r="E32">
        <v>260.8</v>
      </c>
      <c r="F32">
        <v>288</v>
      </c>
      <c r="G32">
        <v>315.5</v>
      </c>
      <c r="H32">
        <v>343.4</v>
      </c>
      <c r="I32">
        <v>372</v>
      </c>
      <c r="J32">
        <v>401.1</v>
      </c>
      <c r="K32">
        <v>430.3</v>
      </c>
      <c r="L32">
        <v>459.9</v>
      </c>
      <c r="M32">
        <v>489.9</v>
      </c>
      <c r="N32">
        <v>519.79999999999995</v>
      </c>
      <c r="O32">
        <v>0.03</v>
      </c>
      <c r="P32" s="1">
        <v>37257</v>
      </c>
      <c r="Q32">
        <v>489.9</v>
      </c>
      <c r="R32">
        <v>519.79999999999995</v>
      </c>
      <c r="S32">
        <v>549.9</v>
      </c>
      <c r="T32">
        <v>580.4</v>
      </c>
      <c r="U32">
        <v>610.70000000000005</v>
      </c>
      <c r="V32">
        <v>641.20000000000005</v>
      </c>
      <c r="W32">
        <v>671.8</v>
      </c>
      <c r="X32">
        <v>702.3</v>
      </c>
      <c r="Y32">
        <v>733</v>
      </c>
      <c r="Z32">
        <v>763.8</v>
      </c>
      <c r="AA32">
        <v>794.5</v>
      </c>
      <c r="AB32">
        <v>825.3</v>
      </c>
      <c r="AC32">
        <v>856.2</v>
      </c>
      <c r="AD32">
        <v>0.03</v>
      </c>
      <c r="AE32" s="1">
        <v>37257</v>
      </c>
      <c r="AF32">
        <v>794.5</v>
      </c>
      <c r="AG32">
        <v>825.3</v>
      </c>
      <c r="AH32">
        <v>856.2</v>
      </c>
      <c r="AI32">
        <v>887</v>
      </c>
      <c r="AJ32">
        <v>917.9</v>
      </c>
      <c r="AK32">
        <v>948.9</v>
      </c>
      <c r="AL32">
        <v>979.9</v>
      </c>
      <c r="AM32">
        <v>1010.9</v>
      </c>
      <c r="AN32">
        <v>1041.9000000000001</v>
      </c>
      <c r="AO32">
        <v>1072.9000000000001</v>
      </c>
      <c r="AP32">
        <v>1103.9000000000001</v>
      </c>
      <c r="AQ32">
        <v>1134.9000000000001</v>
      </c>
      <c r="AR32">
        <v>1165.9000000000001</v>
      </c>
      <c r="AS32">
        <v>0.03</v>
      </c>
    </row>
    <row r="33" spans="1:45" x14ac:dyDescent="0.25">
      <c r="A33" s="1">
        <v>37288</v>
      </c>
      <c r="B33">
        <v>199.1</v>
      </c>
      <c r="C33">
        <v>219</v>
      </c>
      <c r="D33">
        <v>239.9</v>
      </c>
      <c r="E33">
        <v>261.39999999999998</v>
      </c>
      <c r="F33">
        <v>283.39999999999998</v>
      </c>
      <c r="G33">
        <v>306.10000000000002</v>
      </c>
      <c r="H33">
        <v>329.4</v>
      </c>
      <c r="I33">
        <v>353.2</v>
      </c>
      <c r="J33">
        <v>377.5</v>
      </c>
      <c r="K33">
        <v>402</v>
      </c>
      <c r="L33">
        <v>427</v>
      </c>
      <c r="M33">
        <v>452.5</v>
      </c>
      <c r="N33">
        <v>478.4</v>
      </c>
      <c r="O33">
        <v>0.04</v>
      </c>
      <c r="P33" s="1">
        <v>37288</v>
      </c>
      <c r="Q33">
        <v>452.5</v>
      </c>
      <c r="R33">
        <v>478.4</v>
      </c>
      <c r="S33">
        <v>504.8</v>
      </c>
      <c r="T33">
        <v>531.4</v>
      </c>
      <c r="U33">
        <v>558.29999999999995</v>
      </c>
      <c r="V33">
        <v>585.70000000000005</v>
      </c>
      <c r="W33">
        <v>613.1</v>
      </c>
      <c r="X33">
        <v>640.70000000000005</v>
      </c>
      <c r="Y33">
        <v>668.4</v>
      </c>
      <c r="Z33">
        <v>696.2</v>
      </c>
      <c r="AA33">
        <v>724</v>
      </c>
      <c r="AB33">
        <v>751.9</v>
      </c>
      <c r="AC33">
        <v>779.8</v>
      </c>
      <c r="AD33">
        <v>0.04</v>
      </c>
      <c r="AE33" s="1">
        <v>37288</v>
      </c>
      <c r="AF33">
        <v>724</v>
      </c>
      <c r="AG33">
        <v>751.9</v>
      </c>
      <c r="AH33">
        <v>779.8</v>
      </c>
      <c r="AI33">
        <v>807.7</v>
      </c>
      <c r="AJ33">
        <v>835.7</v>
      </c>
      <c r="AK33">
        <v>863.7</v>
      </c>
      <c r="AL33">
        <v>891.7</v>
      </c>
      <c r="AM33">
        <v>919.7</v>
      </c>
      <c r="AN33">
        <v>947.7</v>
      </c>
      <c r="AO33">
        <v>975.7</v>
      </c>
      <c r="AP33">
        <v>1003.7</v>
      </c>
      <c r="AQ33">
        <v>1031.7</v>
      </c>
      <c r="AR33">
        <v>1059.7</v>
      </c>
      <c r="AS33">
        <v>0.04</v>
      </c>
    </row>
    <row r="34" spans="1:45" x14ac:dyDescent="0.25">
      <c r="A34" s="1">
        <v>37316</v>
      </c>
      <c r="B34">
        <v>123.5</v>
      </c>
      <c r="C34">
        <v>141</v>
      </c>
      <c r="D34">
        <v>160</v>
      </c>
      <c r="E34">
        <v>180.5</v>
      </c>
      <c r="F34">
        <v>201.8</v>
      </c>
      <c r="G34">
        <v>224.5</v>
      </c>
      <c r="H34">
        <v>248.6</v>
      </c>
      <c r="I34">
        <v>272.89999999999998</v>
      </c>
      <c r="J34">
        <v>298.3</v>
      </c>
      <c r="K34">
        <v>324.2</v>
      </c>
      <c r="L34">
        <v>351</v>
      </c>
      <c r="M34">
        <v>377.8</v>
      </c>
      <c r="N34">
        <v>404.8</v>
      </c>
      <c r="O34">
        <v>0.2</v>
      </c>
      <c r="P34" s="1">
        <v>37316</v>
      </c>
      <c r="Q34">
        <v>377.8</v>
      </c>
      <c r="R34">
        <v>404.8</v>
      </c>
      <c r="S34">
        <v>432.4</v>
      </c>
      <c r="T34">
        <v>460</v>
      </c>
      <c r="U34">
        <v>487.7</v>
      </c>
      <c r="V34">
        <v>515.6</v>
      </c>
      <c r="W34">
        <v>544.20000000000005</v>
      </c>
      <c r="X34">
        <v>572.6</v>
      </c>
      <c r="Y34">
        <v>601.6</v>
      </c>
      <c r="Z34">
        <v>630.79999999999995</v>
      </c>
      <c r="AA34">
        <v>660.1</v>
      </c>
      <c r="AB34">
        <v>690</v>
      </c>
      <c r="AC34">
        <v>720.1</v>
      </c>
      <c r="AD34">
        <v>0.2</v>
      </c>
      <c r="AE34" s="1">
        <v>37316</v>
      </c>
      <c r="AF34">
        <v>660.1</v>
      </c>
      <c r="AG34">
        <v>690</v>
      </c>
      <c r="AH34">
        <v>720.1</v>
      </c>
      <c r="AI34">
        <v>750.7</v>
      </c>
      <c r="AJ34">
        <v>781.2</v>
      </c>
      <c r="AK34">
        <v>812</v>
      </c>
      <c r="AL34">
        <v>842.8</v>
      </c>
      <c r="AM34">
        <v>873.6</v>
      </c>
      <c r="AN34">
        <v>904.5</v>
      </c>
      <c r="AO34">
        <v>935.5</v>
      </c>
      <c r="AP34">
        <v>966.5</v>
      </c>
      <c r="AQ34">
        <v>997.5</v>
      </c>
      <c r="AR34">
        <v>1028.5</v>
      </c>
      <c r="AS34">
        <v>0.2</v>
      </c>
    </row>
    <row r="35" spans="1:45" x14ac:dyDescent="0.25">
      <c r="A35" s="1">
        <v>37347</v>
      </c>
      <c r="B35">
        <v>25.4</v>
      </c>
      <c r="C35">
        <v>32.200000000000003</v>
      </c>
      <c r="D35">
        <v>40.1</v>
      </c>
      <c r="E35">
        <v>48.9</v>
      </c>
      <c r="F35">
        <v>58.9</v>
      </c>
      <c r="G35">
        <v>69.3</v>
      </c>
      <c r="H35">
        <v>81.2</v>
      </c>
      <c r="I35">
        <v>94.1</v>
      </c>
      <c r="J35">
        <v>108</v>
      </c>
      <c r="K35">
        <v>123.2</v>
      </c>
      <c r="L35">
        <v>139.30000000000001</v>
      </c>
      <c r="M35">
        <v>156.1</v>
      </c>
      <c r="N35">
        <v>173.7</v>
      </c>
      <c r="O35">
        <v>0.03</v>
      </c>
      <c r="P35" s="1">
        <v>37347</v>
      </c>
      <c r="Q35">
        <v>156.1</v>
      </c>
      <c r="R35">
        <v>173.7</v>
      </c>
      <c r="S35">
        <v>192.1</v>
      </c>
      <c r="T35">
        <v>211</v>
      </c>
      <c r="U35">
        <v>230.9</v>
      </c>
      <c r="V35">
        <v>251.3</v>
      </c>
      <c r="W35">
        <v>273.10000000000002</v>
      </c>
      <c r="X35">
        <v>295.3</v>
      </c>
      <c r="Y35">
        <v>317.60000000000002</v>
      </c>
      <c r="Z35">
        <v>340.8</v>
      </c>
      <c r="AA35">
        <v>364.5</v>
      </c>
      <c r="AB35">
        <v>388.9</v>
      </c>
      <c r="AC35">
        <v>413.5</v>
      </c>
      <c r="AD35">
        <v>0.03</v>
      </c>
      <c r="AE35" s="1">
        <v>37347</v>
      </c>
      <c r="AF35">
        <v>364.5</v>
      </c>
      <c r="AG35">
        <v>388.9</v>
      </c>
      <c r="AH35">
        <v>413.5</v>
      </c>
      <c r="AI35">
        <v>438.7</v>
      </c>
      <c r="AJ35">
        <v>464.8</v>
      </c>
      <c r="AK35">
        <v>490.5</v>
      </c>
      <c r="AL35">
        <v>517.1</v>
      </c>
      <c r="AM35">
        <v>543.9</v>
      </c>
      <c r="AN35">
        <v>570.9</v>
      </c>
      <c r="AO35">
        <v>598.20000000000005</v>
      </c>
      <c r="AP35">
        <v>625.79999999999995</v>
      </c>
      <c r="AQ35">
        <v>653.9</v>
      </c>
      <c r="AR35">
        <v>681.9</v>
      </c>
      <c r="AS35">
        <v>0.03</v>
      </c>
    </row>
    <row r="36" spans="1:45" x14ac:dyDescent="0.25">
      <c r="A36" s="1">
        <v>37377</v>
      </c>
      <c r="B36">
        <v>3.1</v>
      </c>
      <c r="C36">
        <v>4.5999999999999996</v>
      </c>
      <c r="D36">
        <v>6.5</v>
      </c>
      <c r="E36">
        <v>8.9</v>
      </c>
      <c r="F36">
        <v>11.7</v>
      </c>
      <c r="G36">
        <v>15</v>
      </c>
      <c r="H36">
        <v>19.100000000000001</v>
      </c>
      <c r="I36">
        <v>24</v>
      </c>
      <c r="J36">
        <v>29.7</v>
      </c>
      <c r="K36">
        <v>36.5</v>
      </c>
      <c r="L36">
        <v>45.1</v>
      </c>
      <c r="M36">
        <v>54.5</v>
      </c>
      <c r="N36">
        <v>64.900000000000006</v>
      </c>
      <c r="O36">
        <v>0.03</v>
      </c>
      <c r="P36" s="1">
        <v>37377</v>
      </c>
      <c r="Q36">
        <v>54.5</v>
      </c>
      <c r="R36">
        <v>64.900000000000006</v>
      </c>
      <c r="S36">
        <v>76.2</v>
      </c>
      <c r="T36">
        <v>88.3</v>
      </c>
      <c r="U36">
        <v>101.7</v>
      </c>
      <c r="V36">
        <v>115.7</v>
      </c>
      <c r="W36">
        <v>131.30000000000001</v>
      </c>
      <c r="X36">
        <v>147.30000000000001</v>
      </c>
      <c r="Y36">
        <v>164.3</v>
      </c>
      <c r="Z36">
        <v>182</v>
      </c>
      <c r="AA36">
        <v>200.8</v>
      </c>
      <c r="AB36">
        <v>219.6</v>
      </c>
      <c r="AC36">
        <v>239.8</v>
      </c>
      <c r="AD36">
        <v>0.03</v>
      </c>
      <c r="AE36" s="1">
        <v>37377</v>
      </c>
      <c r="AF36">
        <v>200.8</v>
      </c>
      <c r="AG36">
        <v>219.6</v>
      </c>
      <c r="AH36">
        <v>239.8</v>
      </c>
      <c r="AI36">
        <v>260.7</v>
      </c>
      <c r="AJ36">
        <v>282.5</v>
      </c>
      <c r="AK36">
        <v>305.3</v>
      </c>
      <c r="AL36">
        <v>328.7</v>
      </c>
      <c r="AM36">
        <v>353.2</v>
      </c>
      <c r="AN36">
        <v>378.7</v>
      </c>
      <c r="AO36">
        <v>404.8</v>
      </c>
      <c r="AP36">
        <v>431.2</v>
      </c>
      <c r="AQ36">
        <v>458.5</v>
      </c>
      <c r="AR36">
        <v>485.8</v>
      </c>
      <c r="AS36">
        <v>0.03</v>
      </c>
    </row>
    <row r="37" spans="1:45" x14ac:dyDescent="0.25">
      <c r="A37" s="1">
        <v>37408</v>
      </c>
      <c r="B37">
        <v>0</v>
      </c>
      <c r="C37">
        <v>0.1</v>
      </c>
      <c r="D37">
        <v>0.4</v>
      </c>
      <c r="E37">
        <v>0.6</v>
      </c>
      <c r="F37">
        <v>1</v>
      </c>
      <c r="G37">
        <v>1.5</v>
      </c>
      <c r="H37">
        <v>1.9</v>
      </c>
      <c r="I37">
        <v>2.5</v>
      </c>
      <c r="J37">
        <v>3.2</v>
      </c>
      <c r="K37">
        <v>4</v>
      </c>
      <c r="L37">
        <v>5.0999999999999996</v>
      </c>
      <c r="M37">
        <v>6.5</v>
      </c>
      <c r="N37">
        <v>8.3000000000000007</v>
      </c>
      <c r="O37">
        <v>0.03</v>
      </c>
      <c r="P37" s="1">
        <v>37408</v>
      </c>
      <c r="Q37">
        <v>6.5</v>
      </c>
      <c r="R37">
        <v>8.3000000000000007</v>
      </c>
      <c r="S37">
        <v>10.6</v>
      </c>
      <c r="T37">
        <v>13.8</v>
      </c>
      <c r="U37">
        <v>18</v>
      </c>
      <c r="V37">
        <v>23.5</v>
      </c>
      <c r="W37">
        <v>30.6</v>
      </c>
      <c r="X37">
        <v>38.700000000000003</v>
      </c>
      <c r="Y37">
        <v>47.2</v>
      </c>
      <c r="Z37">
        <v>57</v>
      </c>
      <c r="AA37">
        <v>66.900000000000006</v>
      </c>
      <c r="AB37">
        <v>77.900000000000006</v>
      </c>
      <c r="AC37">
        <v>89.6</v>
      </c>
      <c r="AD37">
        <v>0.03</v>
      </c>
      <c r="AE37" s="1">
        <v>37408</v>
      </c>
      <c r="AF37">
        <v>66.900000000000006</v>
      </c>
      <c r="AG37">
        <v>77.900000000000006</v>
      </c>
      <c r="AH37">
        <v>89.6</v>
      </c>
      <c r="AI37">
        <v>102.6</v>
      </c>
      <c r="AJ37">
        <v>116.3</v>
      </c>
      <c r="AK37">
        <v>130.69999999999999</v>
      </c>
      <c r="AL37">
        <v>146</v>
      </c>
      <c r="AM37">
        <v>162.19999999999999</v>
      </c>
      <c r="AN37">
        <v>179.5</v>
      </c>
      <c r="AO37">
        <v>197.8</v>
      </c>
      <c r="AP37">
        <v>217.1</v>
      </c>
      <c r="AQ37">
        <v>237.1</v>
      </c>
      <c r="AR37">
        <v>257.89999999999998</v>
      </c>
      <c r="AS37">
        <v>0.03</v>
      </c>
    </row>
    <row r="38" spans="1:45" x14ac:dyDescent="0.25">
      <c r="A38" s="1">
        <v>37438</v>
      </c>
      <c r="B38">
        <v>0</v>
      </c>
      <c r="C38">
        <v>0</v>
      </c>
      <c r="D38">
        <v>0</v>
      </c>
      <c r="E38">
        <v>0</v>
      </c>
      <c r="F38">
        <v>0</v>
      </c>
      <c r="G38">
        <v>0</v>
      </c>
      <c r="H38">
        <v>0</v>
      </c>
      <c r="I38">
        <v>0</v>
      </c>
      <c r="J38">
        <v>0</v>
      </c>
      <c r="K38">
        <v>0</v>
      </c>
      <c r="L38">
        <v>0</v>
      </c>
      <c r="M38">
        <v>0.3</v>
      </c>
      <c r="N38">
        <v>0.8</v>
      </c>
      <c r="O38">
        <v>0.1</v>
      </c>
      <c r="P38" s="1">
        <v>37438</v>
      </c>
      <c r="Q38">
        <v>0.3</v>
      </c>
      <c r="R38">
        <v>0.8</v>
      </c>
      <c r="S38">
        <v>1.5</v>
      </c>
      <c r="T38">
        <v>2.4</v>
      </c>
      <c r="U38">
        <v>3.5</v>
      </c>
      <c r="V38">
        <v>5</v>
      </c>
      <c r="W38">
        <v>6.4</v>
      </c>
      <c r="X38">
        <v>8.1</v>
      </c>
      <c r="Y38">
        <v>9.6999999999999993</v>
      </c>
      <c r="Z38">
        <v>11.7</v>
      </c>
      <c r="AA38">
        <v>13.7</v>
      </c>
      <c r="AB38">
        <v>16.5</v>
      </c>
      <c r="AC38">
        <v>19.7</v>
      </c>
      <c r="AD38">
        <v>0.1</v>
      </c>
      <c r="AE38" s="1">
        <v>37438</v>
      </c>
      <c r="AF38">
        <v>13.7</v>
      </c>
      <c r="AG38">
        <v>16.5</v>
      </c>
      <c r="AH38">
        <v>19.7</v>
      </c>
      <c r="AI38">
        <v>24</v>
      </c>
      <c r="AJ38">
        <v>28.8</v>
      </c>
      <c r="AK38">
        <v>34.9</v>
      </c>
      <c r="AL38">
        <v>42.1</v>
      </c>
      <c r="AM38">
        <v>50.3</v>
      </c>
      <c r="AN38">
        <v>59.7</v>
      </c>
      <c r="AO38">
        <v>70.3</v>
      </c>
      <c r="AP38">
        <v>82.1</v>
      </c>
      <c r="AQ38">
        <v>94.7</v>
      </c>
      <c r="AR38">
        <v>108.3</v>
      </c>
      <c r="AS38">
        <v>0.1</v>
      </c>
    </row>
    <row r="39" spans="1:45" x14ac:dyDescent="0.25">
      <c r="A39" s="1">
        <v>37469</v>
      </c>
      <c r="B39">
        <v>0</v>
      </c>
      <c r="C39">
        <v>0</v>
      </c>
      <c r="D39">
        <v>0</v>
      </c>
      <c r="E39">
        <v>0</v>
      </c>
      <c r="F39">
        <v>0</v>
      </c>
      <c r="G39">
        <v>0</v>
      </c>
      <c r="H39">
        <v>0</v>
      </c>
      <c r="I39">
        <v>0</v>
      </c>
      <c r="J39">
        <v>0</v>
      </c>
      <c r="K39">
        <v>0.1</v>
      </c>
      <c r="L39">
        <v>0.2</v>
      </c>
      <c r="M39">
        <v>0.2</v>
      </c>
      <c r="N39">
        <v>0.3</v>
      </c>
      <c r="O39">
        <v>0.1</v>
      </c>
      <c r="P39" s="1">
        <v>37469</v>
      </c>
      <c r="Q39">
        <v>0.2</v>
      </c>
      <c r="R39">
        <v>0.3</v>
      </c>
      <c r="S39">
        <v>0.7</v>
      </c>
      <c r="T39">
        <v>1.1000000000000001</v>
      </c>
      <c r="U39">
        <v>1.9</v>
      </c>
      <c r="V39">
        <v>2.6</v>
      </c>
      <c r="W39">
        <v>3.4</v>
      </c>
      <c r="X39">
        <v>4.5999999999999996</v>
      </c>
      <c r="Y39">
        <v>6.2</v>
      </c>
      <c r="Z39">
        <v>8.8000000000000007</v>
      </c>
      <c r="AA39">
        <v>12.4</v>
      </c>
      <c r="AB39">
        <v>16.899999999999999</v>
      </c>
      <c r="AC39">
        <v>22.2</v>
      </c>
      <c r="AD39">
        <v>0.1</v>
      </c>
      <c r="AE39" s="1">
        <v>37469</v>
      </c>
      <c r="AF39">
        <v>12.4</v>
      </c>
      <c r="AG39">
        <v>16.899999999999999</v>
      </c>
      <c r="AH39">
        <v>22.2</v>
      </c>
      <c r="AI39">
        <v>28.3</v>
      </c>
      <c r="AJ39">
        <v>34.9</v>
      </c>
      <c r="AK39">
        <v>42.2</v>
      </c>
      <c r="AL39">
        <v>50.3</v>
      </c>
      <c r="AM39">
        <v>59.5</v>
      </c>
      <c r="AN39">
        <v>70</v>
      </c>
      <c r="AO39">
        <v>81.5</v>
      </c>
      <c r="AP39">
        <v>94.3</v>
      </c>
      <c r="AQ39">
        <v>107.9</v>
      </c>
      <c r="AR39">
        <v>122.7</v>
      </c>
      <c r="AS39">
        <v>0.1</v>
      </c>
    </row>
    <row r="40" spans="1:45" x14ac:dyDescent="0.25">
      <c r="A40" s="1">
        <v>37500</v>
      </c>
      <c r="B40">
        <v>0</v>
      </c>
      <c r="C40">
        <v>0</v>
      </c>
      <c r="D40">
        <v>0</v>
      </c>
      <c r="E40">
        <v>0.1</v>
      </c>
      <c r="F40">
        <v>0.2</v>
      </c>
      <c r="G40">
        <v>0.4</v>
      </c>
      <c r="H40">
        <v>0.6</v>
      </c>
      <c r="I40">
        <v>0.9</v>
      </c>
      <c r="J40">
        <v>1.2</v>
      </c>
      <c r="K40">
        <v>1.8</v>
      </c>
      <c r="L40">
        <v>2.8</v>
      </c>
      <c r="M40">
        <v>4</v>
      </c>
      <c r="N40">
        <v>6.1</v>
      </c>
      <c r="O40">
        <v>0.03</v>
      </c>
      <c r="P40" s="1">
        <v>37500</v>
      </c>
      <c r="Q40">
        <v>4</v>
      </c>
      <c r="R40">
        <v>6.1</v>
      </c>
      <c r="S40">
        <v>8.3000000000000007</v>
      </c>
      <c r="T40">
        <v>11.3</v>
      </c>
      <c r="U40">
        <v>14.6</v>
      </c>
      <c r="V40">
        <v>18.399999999999999</v>
      </c>
      <c r="W40">
        <v>22.6</v>
      </c>
      <c r="X40">
        <v>27.2</v>
      </c>
      <c r="Y40">
        <v>32.4</v>
      </c>
      <c r="Z40">
        <v>38.5</v>
      </c>
      <c r="AA40">
        <v>45.7</v>
      </c>
      <c r="AB40">
        <v>54.1</v>
      </c>
      <c r="AC40">
        <v>63.6</v>
      </c>
      <c r="AD40">
        <v>0.03</v>
      </c>
      <c r="AE40" s="1">
        <v>37500</v>
      </c>
      <c r="AF40">
        <v>45.7</v>
      </c>
      <c r="AG40">
        <v>54.1</v>
      </c>
      <c r="AH40">
        <v>63.6</v>
      </c>
      <c r="AI40">
        <v>74</v>
      </c>
      <c r="AJ40">
        <v>85.9</v>
      </c>
      <c r="AK40">
        <v>99.1</v>
      </c>
      <c r="AL40">
        <v>113.8</v>
      </c>
      <c r="AM40">
        <v>129</v>
      </c>
      <c r="AN40">
        <v>145.80000000000001</v>
      </c>
      <c r="AO40">
        <v>163.1</v>
      </c>
      <c r="AP40">
        <v>181.4</v>
      </c>
      <c r="AQ40">
        <v>200.6</v>
      </c>
      <c r="AR40">
        <v>221.6</v>
      </c>
      <c r="AS40">
        <v>0.03</v>
      </c>
    </row>
    <row r="41" spans="1:45" x14ac:dyDescent="0.25">
      <c r="A41" s="1">
        <v>37530</v>
      </c>
      <c r="B41">
        <v>37.6</v>
      </c>
      <c r="C41">
        <v>44.8</v>
      </c>
      <c r="D41">
        <v>52.8</v>
      </c>
      <c r="E41">
        <v>61.6</v>
      </c>
      <c r="F41">
        <v>70.7</v>
      </c>
      <c r="G41">
        <v>80.7</v>
      </c>
      <c r="H41">
        <v>92.2</v>
      </c>
      <c r="I41">
        <v>103.7</v>
      </c>
      <c r="J41">
        <v>115.7</v>
      </c>
      <c r="K41">
        <v>129.1</v>
      </c>
      <c r="L41">
        <v>143</v>
      </c>
      <c r="M41">
        <v>158.1</v>
      </c>
      <c r="N41">
        <v>174</v>
      </c>
      <c r="O41">
        <v>0.03</v>
      </c>
      <c r="P41" s="1">
        <v>37530</v>
      </c>
      <c r="Q41">
        <v>158.1</v>
      </c>
      <c r="R41">
        <v>174</v>
      </c>
      <c r="S41">
        <v>191.2</v>
      </c>
      <c r="T41">
        <v>209.6</v>
      </c>
      <c r="U41">
        <v>228.5</v>
      </c>
      <c r="V41">
        <v>248.1</v>
      </c>
      <c r="W41">
        <v>269.10000000000002</v>
      </c>
      <c r="X41">
        <v>291.2</v>
      </c>
      <c r="Y41">
        <v>314.7</v>
      </c>
      <c r="Z41">
        <v>339.7</v>
      </c>
      <c r="AA41">
        <v>365.6</v>
      </c>
      <c r="AB41">
        <v>392</v>
      </c>
      <c r="AC41">
        <v>419.2</v>
      </c>
      <c r="AD41">
        <v>0.03</v>
      </c>
      <c r="AE41" s="1">
        <v>37530</v>
      </c>
      <c r="AF41">
        <v>365.6</v>
      </c>
      <c r="AG41">
        <v>392</v>
      </c>
      <c r="AH41">
        <v>419.2</v>
      </c>
      <c r="AI41">
        <v>446.7</v>
      </c>
      <c r="AJ41">
        <v>474.3</v>
      </c>
      <c r="AK41">
        <v>502.2</v>
      </c>
      <c r="AL41">
        <v>530.1</v>
      </c>
      <c r="AM41">
        <v>558.29999999999995</v>
      </c>
      <c r="AN41">
        <v>586.6</v>
      </c>
      <c r="AO41">
        <v>615.20000000000005</v>
      </c>
      <c r="AP41">
        <v>644.29999999999995</v>
      </c>
      <c r="AQ41">
        <v>673.4</v>
      </c>
      <c r="AR41">
        <v>703.1</v>
      </c>
      <c r="AS41">
        <v>0.03</v>
      </c>
    </row>
    <row r="42" spans="1:45" x14ac:dyDescent="0.25">
      <c r="A42" s="1">
        <v>37561</v>
      </c>
      <c r="B42">
        <v>97.1</v>
      </c>
      <c r="C42">
        <v>112.3</v>
      </c>
      <c r="D42">
        <v>128.69999999999999</v>
      </c>
      <c r="E42">
        <v>146</v>
      </c>
      <c r="F42">
        <v>164.7</v>
      </c>
      <c r="G42">
        <v>183.8</v>
      </c>
      <c r="H42">
        <v>203.8</v>
      </c>
      <c r="I42">
        <v>225</v>
      </c>
      <c r="J42">
        <v>247.4</v>
      </c>
      <c r="K42">
        <v>271.2</v>
      </c>
      <c r="L42">
        <v>295.39999999999998</v>
      </c>
      <c r="M42">
        <v>320.3</v>
      </c>
      <c r="N42">
        <v>345.6</v>
      </c>
      <c r="O42">
        <v>0</v>
      </c>
      <c r="P42" s="1">
        <v>37561</v>
      </c>
      <c r="Q42">
        <v>320.3</v>
      </c>
      <c r="R42">
        <v>345.6</v>
      </c>
      <c r="S42">
        <v>371.4</v>
      </c>
      <c r="T42">
        <v>397.5</v>
      </c>
      <c r="U42">
        <v>424.2</v>
      </c>
      <c r="V42">
        <v>451.2</v>
      </c>
      <c r="W42">
        <v>478.5</v>
      </c>
      <c r="X42">
        <v>505.7</v>
      </c>
      <c r="Y42">
        <v>533.5</v>
      </c>
      <c r="Z42">
        <v>561.4</v>
      </c>
      <c r="AA42">
        <v>589.5</v>
      </c>
      <c r="AB42">
        <v>617.9</v>
      </c>
      <c r="AC42">
        <v>646.20000000000005</v>
      </c>
      <c r="AD42">
        <v>0</v>
      </c>
      <c r="AE42" s="1">
        <v>37561</v>
      </c>
      <c r="AF42">
        <v>589.5</v>
      </c>
      <c r="AG42">
        <v>617.9</v>
      </c>
      <c r="AH42">
        <v>646.20000000000005</v>
      </c>
      <c r="AI42">
        <v>674.9</v>
      </c>
      <c r="AJ42">
        <v>703.5</v>
      </c>
      <c r="AK42">
        <v>732.1</v>
      </c>
      <c r="AL42">
        <v>761</v>
      </c>
      <c r="AM42">
        <v>790.2</v>
      </c>
      <c r="AN42">
        <v>819.5</v>
      </c>
      <c r="AO42">
        <v>849</v>
      </c>
      <c r="AP42">
        <v>878.9</v>
      </c>
      <c r="AQ42">
        <v>908.8</v>
      </c>
      <c r="AR42">
        <v>938.8</v>
      </c>
      <c r="AS42">
        <v>0</v>
      </c>
    </row>
    <row r="43" spans="1:45" x14ac:dyDescent="0.25">
      <c r="A43" s="1">
        <v>37591</v>
      </c>
      <c r="B43">
        <v>281.3</v>
      </c>
      <c r="C43">
        <v>307.3</v>
      </c>
      <c r="D43">
        <v>334.5</v>
      </c>
      <c r="E43">
        <v>362.3</v>
      </c>
      <c r="F43">
        <v>390.8</v>
      </c>
      <c r="G43">
        <v>419.6</v>
      </c>
      <c r="H43">
        <v>448.9</v>
      </c>
      <c r="I43">
        <v>478.9</v>
      </c>
      <c r="J43">
        <v>509.1</v>
      </c>
      <c r="K43">
        <v>539.29999999999995</v>
      </c>
      <c r="L43">
        <v>569.6</v>
      </c>
      <c r="M43">
        <v>600</v>
      </c>
      <c r="N43">
        <v>630.4</v>
      </c>
      <c r="O43">
        <v>0.03</v>
      </c>
      <c r="P43" s="1">
        <v>37591</v>
      </c>
      <c r="Q43">
        <v>600</v>
      </c>
      <c r="R43">
        <v>630.4</v>
      </c>
      <c r="S43">
        <v>660.9</v>
      </c>
      <c r="T43">
        <v>691.5</v>
      </c>
      <c r="U43">
        <v>722.1</v>
      </c>
      <c r="V43">
        <v>752.7</v>
      </c>
      <c r="W43">
        <v>783.4</v>
      </c>
      <c r="X43">
        <v>814.1</v>
      </c>
      <c r="Y43">
        <v>844.8</v>
      </c>
      <c r="Z43">
        <v>875.6</v>
      </c>
      <c r="AA43">
        <v>906.4</v>
      </c>
      <c r="AB43">
        <v>937.4</v>
      </c>
      <c r="AC43">
        <v>968.4</v>
      </c>
      <c r="AD43">
        <v>0.03</v>
      </c>
      <c r="AE43" s="1">
        <v>37591</v>
      </c>
      <c r="AF43">
        <v>906.4</v>
      </c>
      <c r="AG43">
        <v>937.4</v>
      </c>
      <c r="AH43">
        <v>968.4</v>
      </c>
      <c r="AI43">
        <v>999.4</v>
      </c>
      <c r="AJ43">
        <v>1030.4000000000001</v>
      </c>
      <c r="AK43">
        <v>1061.4000000000001</v>
      </c>
      <c r="AL43">
        <v>1092.4000000000001</v>
      </c>
      <c r="AM43">
        <v>1123.4000000000001</v>
      </c>
      <c r="AN43">
        <v>1154.4000000000001</v>
      </c>
      <c r="AO43">
        <v>1185.4000000000001</v>
      </c>
      <c r="AP43">
        <v>1216.4000000000001</v>
      </c>
      <c r="AQ43">
        <v>1247.4000000000001</v>
      </c>
      <c r="AR43">
        <v>1278.4000000000001</v>
      </c>
      <c r="AS43">
        <v>0.03</v>
      </c>
    </row>
    <row r="44" spans="1:45" x14ac:dyDescent="0.25">
      <c r="A44" s="1">
        <v>37622</v>
      </c>
      <c r="B44">
        <v>572.5</v>
      </c>
      <c r="C44">
        <v>603</v>
      </c>
      <c r="D44">
        <v>633.70000000000005</v>
      </c>
      <c r="E44">
        <v>664.6</v>
      </c>
      <c r="F44">
        <v>695.6</v>
      </c>
      <c r="G44">
        <v>726.6</v>
      </c>
      <c r="H44">
        <v>757.6</v>
      </c>
      <c r="I44">
        <v>788.6</v>
      </c>
      <c r="J44">
        <v>819.6</v>
      </c>
      <c r="K44">
        <v>850.6</v>
      </c>
      <c r="L44">
        <v>881.6</v>
      </c>
      <c r="M44">
        <v>912.6</v>
      </c>
      <c r="N44">
        <v>943.6</v>
      </c>
      <c r="O44">
        <v>13</v>
      </c>
      <c r="P44" s="1">
        <v>37622</v>
      </c>
      <c r="Q44">
        <v>912.6</v>
      </c>
      <c r="R44">
        <v>943.6</v>
      </c>
      <c r="S44">
        <v>974.6</v>
      </c>
      <c r="T44">
        <v>1005.6</v>
      </c>
      <c r="U44">
        <v>1036.5999999999999</v>
      </c>
      <c r="V44">
        <v>1067.5999999999999</v>
      </c>
      <c r="W44">
        <v>1098.5999999999999</v>
      </c>
      <c r="X44">
        <v>1129.5999999999999</v>
      </c>
      <c r="Y44">
        <v>1160.5999999999999</v>
      </c>
      <c r="Z44">
        <v>1191.5999999999999</v>
      </c>
      <c r="AA44">
        <v>1222.5999999999999</v>
      </c>
      <c r="AB44">
        <v>1253.5999999999999</v>
      </c>
      <c r="AC44">
        <v>1284.5999999999999</v>
      </c>
      <c r="AD44">
        <v>13</v>
      </c>
      <c r="AE44" s="1">
        <v>37622</v>
      </c>
      <c r="AF44">
        <v>1222.5999999999999</v>
      </c>
      <c r="AG44">
        <v>1253.5999999999999</v>
      </c>
      <c r="AH44">
        <v>1284.5999999999999</v>
      </c>
      <c r="AI44">
        <v>1315.6</v>
      </c>
      <c r="AJ44">
        <v>1346.6</v>
      </c>
      <c r="AK44">
        <v>1377.6</v>
      </c>
      <c r="AL44">
        <v>1408.6</v>
      </c>
      <c r="AM44">
        <v>1439.6</v>
      </c>
      <c r="AN44">
        <v>1470.6</v>
      </c>
      <c r="AO44">
        <v>1501.6</v>
      </c>
      <c r="AP44">
        <v>1532.6</v>
      </c>
      <c r="AQ44">
        <v>1563.6</v>
      </c>
      <c r="AR44">
        <v>1594.6</v>
      </c>
      <c r="AS44">
        <v>13</v>
      </c>
    </row>
    <row r="45" spans="1:45" x14ac:dyDescent="0.25">
      <c r="A45" s="1">
        <v>37653</v>
      </c>
      <c r="B45">
        <v>401.4</v>
      </c>
      <c r="C45">
        <v>427.6</v>
      </c>
      <c r="D45">
        <v>454.2</v>
      </c>
      <c r="E45">
        <v>480.8</v>
      </c>
      <c r="F45">
        <v>507.7</v>
      </c>
      <c r="G45">
        <v>534.70000000000005</v>
      </c>
      <c r="H45">
        <v>562</v>
      </c>
      <c r="I45">
        <v>589.4</v>
      </c>
      <c r="J45">
        <v>616.9</v>
      </c>
      <c r="K45">
        <v>644.5</v>
      </c>
      <c r="L45">
        <v>672.2</v>
      </c>
      <c r="M45">
        <v>699.9</v>
      </c>
      <c r="N45">
        <v>727.7</v>
      </c>
      <c r="O45">
        <v>0.04</v>
      </c>
      <c r="P45" s="1">
        <v>37653</v>
      </c>
      <c r="Q45">
        <v>699.9</v>
      </c>
      <c r="R45">
        <v>727.7</v>
      </c>
      <c r="S45">
        <v>755.5</v>
      </c>
      <c r="T45">
        <v>783.4</v>
      </c>
      <c r="U45">
        <v>811.4</v>
      </c>
      <c r="V45">
        <v>839.4</v>
      </c>
      <c r="W45">
        <v>867.4</v>
      </c>
      <c r="X45">
        <v>895.4</v>
      </c>
      <c r="Y45">
        <v>923.4</v>
      </c>
      <c r="Z45">
        <v>951.4</v>
      </c>
      <c r="AA45">
        <v>979.4</v>
      </c>
      <c r="AB45">
        <v>1007.4</v>
      </c>
      <c r="AC45">
        <v>1035.4000000000001</v>
      </c>
      <c r="AD45">
        <v>0.04</v>
      </c>
      <c r="AE45" s="1">
        <v>37653</v>
      </c>
      <c r="AF45">
        <v>979.4</v>
      </c>
      <c r="AG45">
        <v>1007.4</v>
      </c>
      <c r="AH45">
        <v>1035.4000000000001</v>
      </c>
      <c r="AI45">
        <v>1063.4000000000001</v>
      </c>
      <c r="AJ45">
        <v>1091.4000000000001</v>
      </c>
      <c r="AK45">
        <v>1119.4000000000001</v>
      </c>
      <c r="AL45">
        <v>1147.4000000000001</v>
      </c>
      <c r="AM45">
        <v>1175.4000000000001</v>
      </c>
      <c r="AN45">
        <v>1203.4000000000001</v>
      </c>
      <c r="AO45">
        <v>1231.4000000000001</v>
      </c>
      <c r="AP45">
        <v>1259.4000000000001</v>
      </c>
      <c r="AQ45">
        <v>1287.4000000000001</v>
      </c>
      <c r="AR45">
        <v>1315.4</v>
      </c>
      <c r="AS45">
        <v>0.04</v>
      </c>
    </row>
    <row r="46" spans="1:45" x14ac:dyDescent="0.25">
      <c r="A46" s="1">
        <v>37681</v>
      </c>
      <c r="B46">
        <v>209.4</v>
      </c>
      <c r="C46">
        <v>228.5</v>
      </c>
      <c r="D46">
        <v>248.8</v>
      </c>
      <c r="E46">
        <v>269.7</v>
      </c>
      <c r="F46">
        <v>291.3</v>
      </c>
      <c r="G46">
        <v>313.89999999999998</v>
      </c>
      <c r="H46">
        <v>337.3</v>
      </c>
      <c r="I46">
        <v>361.4</v>
      </c>
      <c r="J46">
        <v>385.9</v>
      </c>
      <c r="K46">
        <v>410.8</v>
      </c>
      <c r="L46">
        <v>436.8</v>
      </c>
      <c r="M46">
        <v>463</v>
      </c>
      <c r="N46">
        <v>489.8</v>
      </c>
      <c r="O46">
        <v>0.2</v>
      </c>
      <c r="P46" s="1">
        <v>37681</v>
      </c>
      <c r="Q46">
        <v>463</v>
      </c>
      <c r="R46">
        <v>489.8</v>
      </c>
      <c r="S46">
        <v>517</v>
      </c>
      <c r="T46">
        <v>544.6</v>
      </c>
      <c r="U46">
        <v>572.6</v>
      </c>
      <c r="V46">
        <v>601</v>
      </c>
      <c r="W46">
        <v>629.6</v>
      </c>
      <c r="X46">
        <v>658.6</v>
      </c>
      <c r="Y46">
        <v>687.4</v>
      </c>
      <c r="Z46">
        <v>716.8</v>
      </c>
      <c r="AA46">
        <v>746.2</v>
      </c>
      <c r="AB46">
        <v>775.8</v>
      </c>
      <c r="AC46">
        <v>805.6</v>
      </c>
      <c r="AD46">
        <v>0.2</v>
      </c>
      <c r="AE46" s="1">
        <v>37681</v>
      </c>
      <c r="AF46">
        <v>746.2</v>
      </c>
      <c r="AG46">
        <v>775.8</v>
      </c>
      <c r="AH46">
        <v>805.6</v>
      </c>
      <c r="AI46">
        <v>835.3</v>
      </c>
      <c r="AJ46">
        <v>865.2</v>
      </c>
      <c r="AK46">
        <v>895.5</v>
      </c>
      <c r="AL46">
        <v>925.7</v>
      </c>
      <c r="AM46">
        <v>956.2</v>
      </c>
      <c r="AN46">
        <v>986.8</v>
      </c>
      <c r="AO46">
        <v>1017.7</v>
      </c>
      <c r="AP46">
        <v>1048.5999999999999</v>
      </c>
      <c r="AQ46">
        <v>1079.5</v>
      </c>
      <c r="AR46">
        <v>1110.5</v>
      </c>
      <c r="AS46">
        <v>0.2</v>
      </c>
    </row>
    <row r="47" spans="1:45" x14ac:dyDescent="0.25">
      <c r="A47" s="1">
        <v>37712</v>
      </c>
      <c r="B47">
        <v>72</v>
      </c>
      <c r="C47">
        <v>84.7</v>
      </c>
      <c r="D47">
        <v>98.5</v>
      </c>
      <c r="E47">
        <v>113.1</v>
      </c>
      <c r="F47">
        <v>128.19999999999999</v>
      </c>
      <c r="G47">
        <v>144.19999999999999</v>
      </c>
      <c r="H47">
        <v>160.69999999999999</v>
      </c>
      <c r="I47">
        <v>178.2</v>
      </c>
      <c r="J47">
        <v>196.6</v>
      </c>
      <c r="K47">
        <v>215.9</v>
      </c>
      <c r="L47">
        <v>235.7</v>
      </c>
      <c r="M47">
        <v>256.5</v>
      </c>
      <c r="N47">
        <v>278.2</v>
      </c>
      <c r="O47">
        <v>0.1</v>
      </c>
      <c r="P47" s="1">
        <v>37712</v>
      </c>
      <c r="Q47">
        <v>256.5</v>
      </c>
      <c r="R47">
        <v>278.2</v>
      </c>
      <c r="S47">
        <v>301</v>
      </c>
      <c r="T47">
        <v>324.10000000000002</v>
      </c>
      <c r="U47">
        <v>347.6</v>
      </c>
      <c r="V47">
        <v>371.1</v>
      </c>
      <c r="W47">
        <v>395.5</v>
      </c>
      <c r="X47">
        <v>419.6</v>
      </c>
      <c r="Y47">
        <v>444.5</v>
      </c>
      <c r="Z47">
        <v>469.6</v>
      </c>
      <c r="AA47">
        <v>495.3</v>
      </c>
      <c r="AB47">
        <v>521.29999999999995</v>
      </c>
      <c r="AC47">
        <v>547.6</v>
      </c>
      <c r="AD47">
        <v>0.1</v>
      </c>
      <c r="AE47" s="1">
        <v>37712</v>
      </c>
      <c r="AF47">
        <v>495.3</v>
      </c>
      <c r="AG47">
        <v>521.29999999999995</v>
      </c>
      <c r="AH47">
        <v>547.6</v>
      </c>
      <c r="AI47">
        <v>574.6</v>
      </c>
      <c r="AJ47">
        <v>601.70000000000005</v>
      </c>
      <c r="AK47">
        <v>629.20000000000005</v>
      </c>
      <c r="AL47">
        <v>656.9</v>
      </c>
      <c r="AM47">
        <v>684.7</v>
      </c>
      <c r="AN47">
        <v>713</v>
      </c>
      <c r="AO47">
        <v>741.4</v>
      </c>
      <c r="AP47">
        <v>769.7</v>
      </c>
      <c r="AQ47">
        <v>798.2</v>
      </c>
      <c r="AR47">
        <v>826.7</v>
      </c>
      <c r="AS47">
        <v>0.1</v>
      </c>
    </row>
    <row r="48" spans="1:45" x14ac:dyDescent="0.25">
      <c r="A48" s="1">
        <v>37742</v>
      </c>
      <c r="B48">
        <v>2.4</v>
      </c>
      <c r="C48">
        <v>3.1</v>
      </c>
      <c r="D48">
        <v>4</v>
      </c>
      <c r="E48">
        <v>4.9000000000000004</v>
      </c>
      <c r="F48">
        <v>6.1</v>
      </c>
      <c r="G48">
        <v>7.8</v>
      </c>
      <c r="H48">
        <v>10</v>
      </c>
      <c r="I48">
        <v>13.2</v>
      </c>
      <c r="J48">
        <v>16.399999999999999</v>
      </c>
      <c r="K48">
        <v>21.1</v>
      </c>
      <c r="L48">
        <v>27.9</v>
      </c>
      <c r="M48">
        <v>37.200000000000003</v>
      </c>
      <c r="N48">
        <v>48.1</v>
      </c>
      <c r="O48">
        <v>0.2</v>
      </c>
      <c r="P48" s="1">
        <v>37742</v>
      </c>
      <c r="Q48">
        <v>37.200000000000003</v>
      </c>
      <c r="R48">
        <v>48.1</v>
      </c>
      <c r="S48">
        <v>60.3</v>
      </c>
      <c r="T48">
        <v>74.2</v>
      </c>
      <c r="U48">
        <v>88.9</v>
      </c>
      <c r="V48">
        <v>105.9</v>
      </c>
      <c r="W48">
        <v>123.6</v>
      </c>
      <c r="X48">
        <v>142.5</v>
      </c>
      <c r="Y48">
        <v>162.6</v>
      </c>
      <c r="Z48">
        <v>184</v>
      </c>
      <c r="AA48">
        <v>206.2</v>
      </c>
      <c r="AB48">
        <v>229.1</v>
      </c>
      <c r="AC48">
        <v>253.2</v>
      </c>
      <c r="AD48">
        <v>0.2</v>
      </c>
      <c r="AE48" s="1">
        <v>37742</v>
      </c>
      <c r="AF48">
        <v>206.2</v>
      </c>
      <c r="AG48">
        <v>229.1</v>
      </c>
      <c r="AH48">
        <v>253.2</v>
      </c>
      <c r="AI48">
        <v>278</v>
      </c>
      <c r="AJ48">
        <v>303.8</v>
      </c>
      <c r="AK48">
        <v>330.2</v>
      </c>
      <c r="AL48">
        <v>357</v>
      </c>
      <c r="AM48">
        <v>384.3</v>
      </c>
      <c r="AN48">
        <v>412.2</v>
      </c>
      <c r="AO48">
        <v>440.1</v>
      </c>
      <c r="AP48">
        <v>468.2</v>
      </c>
      <c r="AQ48">
        <v>497</v>
      </c>
      <c r="AR48">
        <v>526</v>
      </c>
      <c r="AS48">
        <v>0.2</v>
      </c>
    </row>
    <row r="49" spans="1:45" x14ac:dyDescent="0.25">
      <c r="A49" s="1">
        <v>37773</v>
      </c>
      <c r="B49">
        <v>0</v>
      </c>
      <c r="C49">
        <v>0</v>
      </c>
      <c r="D49">
        <v>0</v>
      </c>
      <c r="E49">
        <v>0</v>
      </c>
      <c r="F49">
        <v>0</v>
      </c>
      <c r="G49">
        <v>0</v>
      </c>
      <c r="H49">
        <v>0</v>
      </c>
      <c r="I49">
        <v>0.1</v>
      </c>
      <c r="J49">
        <v>0.2</v>
      </c>
      <c r="K49">
        <v>0.3</v>
      </c>
      <c r="L49">
        <v>0.8</v>
      </c>
      <c r="M49">
        <v>1.3</v>
      </c>
      <c r="N49">
        <v>2</v>
      </c>
      <c r="O49">
        <v>0.03</v>
      </c>
      <c r="P49" s="1">
        <v>37773</v>
      </c>
      <c r="Q49">
        <v>1.3</v>
      </c>
      <c r="R49">
        <v>2</v>
      </c>
      <c r="S49">
        <v>2.8</v>
      </c>
      <c r="T49">
        <v>3.9</v>
      </c>
      <c r="U49">
        <v>5.3</v>
      </c>
      <c r="V49">
        <v>7.2</v>
      </c>
      <c r="W49">
        <v>10</v>
      </c>
      <c r="X49">
        <v>13.7</v>
      </c>
      <c r="Y49">
        <v>18.5</v>
      </c>
      <c r="Z49">
        <v>25.6</v>
      </c>
      <c r="AA49">
        <v>34.5</v>
      </c>
      <c r="AB49">
        <v>45.4</v>
      </c>
      <c r="AC49">
        <v>57.3</v>
      </c>
      <c r="AD49">
        <v>0.03</v>
      </c>
      <c r="AE49" s="1">
        <v>37773</v>
      </c>
      <c r="AF49">
        <v>34.5</v>
      </c>
      <c r="AG49">
        <v>45.4</v>
      </c>
      <c r="AH49">
        <v>57.3</v>
      </c>
      <c r="AI49">
        <v>70.2</v>
      </c>
      <c r="AJ49">
        <v>84.1</v>
      </c>
      <c r="AK49">
        <v>99.5</v>
      </c>
      <c r="AL49">
        <v>116.2</v>
      </c>
      <c r="AM49">
        <v>133.80000000000001</v>
      </c>
      <c r="AN49">
        <v>152.30000000000001</v>
      </c>
      <c r="AO49">
        <v>172</v>
      </c>
      <c r="AP49">
        <v>192.3</v>
      </c>
      <c r="AQ49">
        <v>213.2</v>
      </c>
      <c r="AR49">
        <v>235.3</v>
      </c>
      <c r="AS49">
        <v>0.03</v>
      </c>
    </row>
    <row r="50" spans="1:45" x14ac:dyDescent="0.25">
      <c r="A50" s="1">
        <v>37803</v>
      </c>
      <c r="B50">
        <v>0</v>
      </c>
      <c r="C50">
        <v>0</v>
      </c>
      <c r="D50">
        <v>0</v>
      </c>
      <c r="E50">
        <v>0</v>
      </c>
      <c r="F50">
        <v>0</v>
      </c>
      <c r="G50">
        <v>0</v>
      </c>
      <c r="H50">
        <v>0</v>
      </c>
      <c r="I50">
        <v>0</v>
      </c>
      <c r="J50">
        <v>0</v>
      </c>
      <c r="K50">
        <v>0</v>
      </c>
      <c r="L50">
        <v>0</v>
      </c>
      <c r="M50">
        <v>0</v>
      </c>
      <c r="N50">
        <v>0</v>
      </c>
      <c r="O50">
        <v>0</v>
      </c>
      <c r="P50" s="1">
        <v>37803</v>
      </c>
      <c r="Q50">
        <v>0</v>
      </c>
      <c r="R50">
        <v>0</v>
      </c>
      <c r="S50">
        <v>0</v>
      </c>
      <c r="T50">
        <v>0</v>
      </c>
      <c r="U50">
        <v>0</v>
      </c>
      <c r="V50">
        <v>0</v>
      </c>
      <c r="W50">
        <v>0.1</v>
      </c>
      <c r="X50">
        <v>0.3</v>
      </c>
      <c r="Y50">
        <v>0.7</v>
      </c>
      <c r="Z50">
        <v>1.1000000000000001</v>
      </c>
      <c r="AA50">
        <v>2.1</v>
      </c>
      <c r="AB50">
        <v>3.5</v>
      </c>
      <c r="AC50">
        <v>5.9</v>
      </c>
      <c r="AD50">
        <v>0</v>
      </c>
      <c r="AE50" s="1">
        <v>37803</v>
      </c>
      <c r="AF50">
        <v>2.1</v>
      </c>
      <c r="AG50">
        <v>3.5</v>
      </c>
      <c r="AH50">
        <v>5.9</v>
      </c>
      <c r="AI50">
        <v>8.6</v>
      </c>
      <c r="AJ50">
        <v>12.3</v>
      </c>
      <c r="AK50">
        <v>17.5</v>
      </c>
      <c r="AL50">
        <v>23.4</v>
      </c>
      <c r="AM50">
        <v>30.4</v>
      </c>
      <c r="AN50">
        <v>38.1</v>
      </c>
      <c r="AO50">
        <v>47.3</v>
      </c>
      <c r="AP50">
        <v>57.6</v>
      </c>
      <c r="AQ50">
        <v>68.8</v>
      </c>
      <c r="AR50">
        <v>81.400000000000006</v>
      </c>
      <c r="AS50">
        <v>0</v>
      </c>
    </row>
    <row r="51" spans="1:45" x14ac:dyDescent="0.25">
      <c r="A51" s="1">
        <v>37834</v>
      </c>
      <c r="B51">
        <v>0</v>
      </c>
      <c r="C51">
        <v>0</v>
      </c>
      <c r="D51">
        <v>0</v>
      </c>
      <c r="E51">
        <v>0</v>
      </c>
      <c r="F51">
        <v>0</v>
      </c>
      <c r="G51">
        <v>0</v>
      </c>
      <c r="H51">
        <v>0</v>
      </c>
      <c r="I51">
        <v>0</v>
      </c>
      <c r="J51">
        <v>0</v>
      </c>
      <c r="K51">
        <v>0</v>
      </c>
      <c r="L51">
        <v>0</v>
      </c>
      <c r="M51">
        <v>0</v>
      </c>
      <c r="N51">
        <v>0.1</v>
      </c>
      <c r="O51">
        <v>0.06</v>
      </c>
      <c r="P51" s="1">
        <v>37834</v>
      </c>
      <c r="Q51">
        <v>0</v>
      </c>
      <c r="R51">
        <v>0.1</v>
      </c>
      <c r="S51">
        <v>0.6</v>
      </c>
      <c r="T51">
        <v>1.2</v>
      </c>
      <c r="U51">
        <v>1.9</v>
      </c>
      <c r="V51">
        <v>2.6</v>
      </c>
      <c r="W51">
        <v>3.6</v>
      </c>
      <c r="X51">
        <v>4.5999999999999996</v>
      </c>
      <c r="Y51">
        <v>5.8</v>
      </c>
      <c r="Z51">
        <v>7.2</v>
      </c>
      <c r="AA51">
        <v>8.8000000000000007</v>
      </c>
      <c r="AB51">
        <v>10.6</v>
      </c>
      <c r="AC51">
        <v>13.2</v>
      </c>
      <c r="AD51">
        <v>0.06</v>
      </c>
      <c r="AE51" s="1">
        <v>37834</v>
      </c>
      <c r="AF51">
        <v>8.8000000000000007</v>
      </c>
      <c r="AG51">
        <v>10.6</v>
      </c>
      <c r="AH51">
        <v>13.2</v>
      </c>
      <c r="AI51">
        <v>16.100000000000001</v>
      </c>
      <c r="AJ51">
        <v>19.7</v>
      </c>
      <c r="AK51">
        <v>24.2</v>
      </c>
      <c r="AL51">
        <v>29.4</v>
      </c>
      <c r="AM51">
        <v>35.200000000000003</v>
      </c>
      <c r="AN51">
        <v>42.3</v>
      </c>
      <c r="AO51">
        <v>50.5</v>
      </c>
      <c r="AP51">
        <v>59.7</v>
      </c>
      <c r="AQ51">
        <v>69.900000000000006</v>
      </c>
      <c r="AR51">
        <v>81.599999999999994</v>
      </c>
      <c r="AS51">
        <v>0.06</v>
      </c>
    </row>
    <row r="52" spans="1:45" x14ac:dyDescent="0.25">
      <c r="A52" s="1">
        <v>37865</v>
      </c>
      <c r="B52">
        <v>0</v>
      </c>
      <c r="C52">
        <v>0</v>
      </c>
      <c r="D52">
        <v>0.1</v>
      </c>
      <c r="E52">
        <v>0.3</v>
      </c>
      <c r="F52">
        <v>0.4</v>
      </c>
      <c r="G52">
        <v>0.7</v>
      </c>
      <c r="H52">
        <v>1.1000000000000001</v>
      </c>
      <c r="I52">
        <v>1.5</v>
      </c>
      <c r="J52">
        <v>2.1</v>
      </c>
      <c r="K52">
        <v>2.8</v>
      </c>
      <c r="L52">
        <v>3.6</v>
      </c>
      <c r="M52">
        <v>4.5999999999999996</v>
      </c>
      <c r="N52">
        <v>5.7</v>
      </c>
      <c r="O52">
        <v>0.03</v>
      </c>
      <c r="P52" s="1">
        <v>37865</v>
      </c>
      <c r="Q52">
        <v>4.5999999999999996</v>
      </c>
      <c r="R52">
        <v>5.7</v>
      </c>
      <c r="S52">
        <v>7.4</v>
      </c>
      <c r="T52">
        <v>9.4</v>
      </c>
      <c r="U52">
        <v>12.6</v>
      </c>
      <c r="V52">
        <v>17.100000000000001</v>
      </c>
      <c r="W52">
        <v>21.6</v>
      </c>
      <c r="X52">
        <v>27.1</v>
      </c>
      <c r="Y52">
        <v>33</v>
      </c>
      <c r="Z52">
        <v>40</v>
      </c>
      <c r="AA52">
        <v>48</v>
      </c>
      <c r="AB52">
        <v>57.7</v>
      </c>
      <c r="AC52">
        <v>68.2</v>
      </c>
      <c r="AD52">
        <v>0.03</v>
      </c>
      <c r="AE52" s="1">
        <v>37865</v>
      </c>
      <c r="AF52">
        <v>48</v>
      </c>
      <c r="AG52">
        <v>57.7</v>
      </c>
      <c r="AH52">
        <v>68.2</v>
      </c>
      <c r="AI52">
        <v>80</v>
      </c>
      <c r="AJ52">
        <v>93.6</v>
      </c>
      <c r="AK52">
        <v>108.9</v>
      </c>
      <c r="AL52">
        <v>125.5</v>
      </c>
      <c r="AM52">
        <v>143.19999999999999</v>
      </c>
      <c r="AN52">
        <v>162.5</v>
      </c>
      <c r="AO52">
        <v>183.1</v>
      </c>
      <c r="AP52">
        <v>204.5</v>
      </c>
      <c r="AQ52">
        <v>227.7</v>
      </c>
      <c r="AR52">
        <v>251.7</v>
      </c>
      <c r="AS52">
        <v>0.03</v>
      </c>
    </row>
    <row r="53" spans="1:45" x14ac:dyDescent="0.25">
      <c r="A53" s="1">
        <v>37895</v>
      </c>
      <c r="B53">
        <v>22.2</v>
      </c>
      <c r="C53">
        <v>27.6</v>
      </c>
      <c r="D53">
        <v>33.4</v>
      </c>
      <c r="E53">
        <v>40.299999999999997</v>
      </c>
      <c r="F53">
        <v>48.3</v>
      </c>
      <c r="G53">
        <v>56.8</v>
      </c>
      <c r="H53">
        <v>66</v>
      </c>
      <c r="I53">
        <v>76</v>
      </c>
      <c r="J53">
        <v>87</v>
      </c>
      <c r="K53">
        <v>99</v>
      </c>
      <c r="L53">
        <v>111.6</v>
      </c>
      <c r="M53">
        <v>125.5</v>
      </c>
      <c r="N53">
        <v>140.19999999999999</v>
      </c>
      <c r="O53">
        <v>0.06</v>
      </c>
      <c r="P53" s="1">
        <v>37895</v>
      </c>
      <c r="Q53">
        <v>125.5</v>
      </c>
      <c r="R53">
        <v>140.19999999999999</v>
      </c>
      <c r="S53">
        <v>156.19999999999999</v>
      </c>
      <c r="T53">
        <v>173.1</v>
      </c>
      <c r="U53">
        <v>190.9</v>
      </c>
      <c r="V53">
        <v>209.8</v>
      </c>
      <c r="W53">
        <v>230.4</v>
      </c>
      <c r="X53">
        <v>252</v>
      </c>
      <c r="Y53">
        <v>275</v>
      </c>
      <c r="Z53">
        <v>299</v>
      </c>
      <c r="AA53">
        <v>324.3</v>
      </c>
      <c r="AB53">
        <v>350.1</v>
      </c>
      <c r="AC53">
        <v>377</v>
      </c>
      <c r="AD53">
        <v>0.06</v>
      </c>
      <c r="AE53" s="1">
        <v>37895</v>
      </c>
      <c r="AF53">
        <v>324.3</v>
      </c>
      <c r="AG53">
        <v>350.1</v>
      </c>
      <c r="AH53">
        <v>377</v>
      </c>
      <c r="AI53">
        <v>404.4</v>
      </c>
      <c r="AJ53">
        <v>432.7</v>
      </c>
      <c r="AK53">
        <v>461.5</v>
      </c>
      <c r="AL53">
        <v>490.4</v>
      </c>
      <c r="AM53">
        <v>519.9</v>
      </c>
      <c r="AN53">
        <v>549.70000000000005</v>
      </c>
      <c r="AO53">
        <v>579.70000000000005</v>
      </c>
      <c r="AP53">
        <v>610.1</v>
      </c>
      <c r="AQ53">
        <v>640.5</v>
      </c>
      <c r="AR53">
        <v>671.3</v>
      </c>
      <c r="AS53">
        <v>0.06</v>
      </c>
    </row>
    <row r="54" spans="1:45" x14ac:dyDescent="0.25">
      <c r="A54" s="1">
        <v>37926</v>
      </c>
      <c r="B54">
        <v>62.7</v>
      </c>
      <c r="C54">
        <v>72.599999999999994</v>
      </c>
      <c r="D54">
        <v>84.1</v>
      </c>
      <c r="E54">
        <v>96.2</v>
      </c>
      <c r="F54">
        <v>109.7</v>
      </c>
      <c r="G54">
        <v>124.5</v>
      </c>
      <c r="H54">
        <v>140.69999999999999</v>
      </c>
      <c r="I54">
        <v>158.19999999999999</v>
      </c>
      <c r="J54">
        <v>177</v>
      </c>
      <c r="K54">
        <v>197.2</v>
      </c>
      <c r="L54">
        <v>218.1</v>
      </c>
      <c r="M54">
        <v>239.8</v>
      </c>
      <c r="N54">
        <v>262.10000000000002</v>
      </c>
      <c r="O54">
        <v>0</v>
      </c>
      <c r="P54" s="1">
        <v>37926</v>
      </c>
      <c r="Q54">
        <v>239.8</v>
      </c>
      <c r="R54">
        <v>262.10000000000002</v>
      </c>
      <c r="S54">
        <v>285.39999999999998</v>
      </c>
      <c r="T54">
        <v>309.60000000000002</v>
      </c>
      <c r="U54">
        <v>334.8</v>
      </c>
      <c r="V54">
        <v>361.2</v>
      </c>
      <c r="W54">
        <v>388.1</v>
      </c>
      <c r="X54">
        <v>415.4</v>
      </c>
      <c r="Y54">
        <v>443.1</v>
      </c>
      <c r="Z54">
        <v>471.1</v>
      </c>
      <c r="AA54">
        <v>499</v>
      </c>
      <c r="AB54">
        <v>527.70000000000005</v>
      </c>
      <c r="AC54">
        <v>556.4</v>
      </c>
      <c r="AD54">
        <v>0</v>
      </c>
      <c r="AE54" s="1">
        <v>37926</v>
      </c>
      <c r="AF54">
        <v>499</v>
      </c>
      <c r="AG54">
        <v>527.70000000000005</v>
      </c>
      <c r="AH54">
        <v>556.4</v>
      </c>
      <c r="AI54">
        <v>585.5</v>
      </c>
      <c r="AJ54">
        <v>614.70000000000005</v>
      </c>
      <c r="AK54">
        <v>644</v>
      </c>
      <c r="AL54">
        <v>673.5</v>
      </c>
      <c r="AM54">
        <v>703.2</v>
      </c>
      <c r="AN54">
        <v>732.8</v>
      </c>
      <c r="AO54">
        <v>762.5</v>
      </c>
      <c r="AP54">
        <v>792.2</v>
      </c>
      <c r="AQ54">
        <v>821.9</v>
      </c>
      <c r="AR54">
        <v>851.7</v>
      </c>
      <c r="AS54">
        <v>0</v>
      </c>
    </row>
    <row r="55" spans="1:45" x14ac:dyDescent="0.25">
      <c r="A55" s="1">
        <v>37956</v>
      </c>
      <c r="B55">
        <v>228.2</v>
      </c>
      <c r="C55">
        <v>250.4</v>
      </c>
      <c r="D55">
        <v>273.8</v>
      </c>
      <c r="E55">
        <v>297.89999999999998</v>
      </c>
      <c r="F55">
        <v>322.8</v>
      </c>
      <c r="G55">
        <v>348.3</v>
      </c>
      <c r="H55">
        <v>374.4</v>
      </c>
      <c r="I55">
        <v>400.8</v>
      </c>
      <c r="J55">
        <v>427.7</v>
      </c>
      <c r="K55">
        <v>455.3</v>
      </c>
      <c r="L55">
        <v>483.3</v>
      </c>
      <c r="M55">
        <v>512</v>
      </c>
      <c r="N55">
        <v>540.79999999999995</v>
      </c>
      <c r="O55">
        <v>0.1</v>
      </c>
      <c r="P55" s="1">
        <v>37956</v>
      </c>
      <c r="Q55">
        <v>512</v>
      </c>
      <c r="R55">
        <v>540.79999999999995</v>
      </c>
      <c r="S55">
        <v>569.9</v>
      </c>
      <c r="T55">
        <v>599.29999999999995</v>
      </c>
      <c r="U55">
        <v>629.1</v>
      </c>
      <c r="V55">
        <v>659.2</v>
      </c>
      <c r="W55">
        <v>689.5</v>
      </c>
      <c r="X55">
        <v>720</v>
      </c>
      <c r="Y55">
        <v>750.7</v>
      </c>
      <c r="Z55">
        <v>781.6</v>
      </c>
      <c r="AA55">
        <v>812.6</v>
      </c>
      <c r="AB55">
        <v>843.6</v>
      </c>
      <c r="AC55">
        <v>874.6</v>
      </c>
      <c r="AD55">
        <v>0.1</v>
      </c>
      <c r="AE55" s="1">
        <v>37956</v>
      </c>
      <c r="AF55">
        <v>812.6</v>
      </c>
      <c r="AG55">
        <v>843.6</v>
      </c>
      <c r="AH55">
        <v>874.6</v>
      </c>
      <c r="AI55">
        <v>905.6</v>
      </c>
      <c r="AJ55">
        <v>936.6</v>
      </c>
      <c r="AK55">
        <v>967.6</v>
      </c>
      <c r="AL55">
        <v>998.6</v>
      </c>
      <c r="AM55">
        <v>1029.5999999999999</v>
      </c>
      <c r="AN55">
        <v>1060.5999999999999</v>
      </c>
      <c r="AO55">
        <v>1091.5999999999999</v>
      </c>
      <c r="AP55">
        <v>1122.5999999999999</v>
      </c>
      <c r="AQ55">
        <v>1153.5999999999999</v>
      </c>
      <c r="AR55">
        <v>1184.5999999999999</v>
      </c>
      <c r="AS55">
        <v>0.1</v>
      </c>
    </row>
    <row r="56" spans="1:45" x14ac:dyDescent="0.25">
      <c r="A56" s="1">
        <v>37987</v>
      </c>
      <c r="B56">
        <v>620.5</v>
      </c>
      <c r="C56">
        <v>650.29999999999995</v>
      </c>
      <c r="D56">
        <v>680.2</v>
      </c>
      <c r="E56">
        <v>710.5</v>
      </c>
      <c r="F56">
        <v>740.8</v>
      </c>
      <c r="G56">
        <v>771.4</v>
      </c>
      <c r="H56">
        <v>802</v>
      </c>
      <c r="I56">
        <v>832.6</v>
      </c>
      <c r="J56">
        <v>863.4</v>
      </c>
      <c r="K56">
        <v>894.2</v>
      </c>
      <c r="L56">
        <v>925.1</v>
      </c>
      <c r="M56">
        <v>956.1</v>
      </c>
      <c r="N56">
        <v>987.1</v>
      </c>
      <c r="O56">
        <v>0.3</v>
      </c>
      <c r="P56" s="1">
        <v>37987</v>
      </c>
      <c r="Q56">
        <v>956.1</v>
      </c>
      <c r="R56">
        <v>987.1</v>
      </c>
      <c r="S56">
        <v>1018.1</v>
      </c>
      <c r="T56">
        <v>1049.0999999999999</v>
      </c>
      <c r="U56">
        <v>1080.0999999999999</v>
      </c>
      <c r="V56">
        <v>1111.0999999999999</v>
      </c>
      <c r="W56">
        <v>1142.0999999999999</v>
      </c>
      <c r="X56">
        <v>1173.0999999999999</v>
      </c>
      <c r="Y56">
        <v>1204.0999999999999</v>
      </c>
      <c r="Z56">
        <v>1235.0999999999999</v>
      </c>
      <c r="AA56">
        <v>1266.0999999999999</v>
      </c>
      <c r="AB56">
        <v>1297.0999999999999</v>
      </c>
      <c r="AC56">
        <v>1328.1</v>
      </c>
      <c r="AD56">
        <v>0.3</v>
      </c>
      <c r="AE56" s="1">
        <v>37987</v>
      </c>
      <c r="AF56">
        <v>1266.0999999999999</v>
      </c>
      <c r="AG56">
        <v>1297.0999999999999</v>
      </c>
      <c r="AH56">
        <v>1328.1</v>
      </c>
      <c r="AI56">
        <v>1359.1</v>
      </c>
      <c r="AJ56">
        <v>1390.1</v>
      </c>
      <c r="AK56">
        <v>1421.1</v>
      </c>
      <c r="AL56">
        <v>1452.1</v>
      </c>
      <c r="AM56">
        <v>1483.1</v>
      </c>
      <c r="AN56">
        <v>1514.1</v>
      </c>
      <c r="AO56">
        <v>1545.1</v>
      </c>
      <c r="AP56">
        <v>1576.1</v>
      </c>
      <c r="AQ56">
        <v>1607.1</v>
      </c>
      <c r="AR56">
        <v>1638.1</v>
      </c>
      <c r="AS56">
        <v>0.3</v>
      </c>
    </row>
    <row r="57" spans="1:45" x14ac:dyDescent="0.25">
      <c r="A57" s="1">
        <v>38018</v>
      </c>
      <c r="B57">
        <v>261.10000000000002</v>
      </c>
      <c r="C57">
        <v>285.89999999999998</v>
      </c>
      <c r="D57">
        <v>311.5</v>
      </c>
      <c r="E57">
        <v>337.8</v>
      </c>
      <c r="F57">
        <v>364.9</v>
      </c>
      <c r="G57">
        <v>392.5</v>
      </c>
      <c r="H57">
        <v>420.2</v>
      </c>
      <c r="I57">
        <v>448.2</v>
      </c>
      <c r="J57">
        <v>476.3</v>
      </c>
      <c r="K57">
        <v>504.6</v>
      </c>
      <c r="L57">
        <v>533</v>
      </c>
      <c r="M57">
        <v>561.6</v>
      </c>
      <c r="N57">
        <v>590.20000000000005</v>
      </c>
      <c r="O57">
        <v>0</v>
      </c>
      <c r="P57" s="1">
        <v>38018</v>
      </c>
      <c r="Q57">
        <v>561.6</v>
      </c>
      <c r="R57">
        <v>590.20000000000005</v>
      </c>
      <c r="S57">
        <v>618.79999999999995</v>
      </c>
      <c r="T57">
        <v>647.5</v>
      </c>
      <c r="U57">
        <v>676.5</v>
      </c>
      <c r="V57">
        <v>705.5</v>
      </c>
      <c r="W57">
        <v>734.5</v>
      </c>
      <c r="X57">
        <v>763.5</v>
      </c>
      <c r="Y57">
        <v>792.5</v>
      </c>
      <c r="Z57">
        <v>821.5</v>
      </c>
      <c r="AA57">
        <v>850.5</v>
      </c>
      <c r="AB57">
        <v>879.5</v>
      </c>
      <c r="AC57">
        <v>908.5</v>
      </c>
      <c r="AD57">
        <v>0</v>
      </c>
      <c r="AE57" s="1">
        <v>38018</v>
      </c>
      <c r="AF57">
        <v>850.5</v>
      </c>
      <c r="AG57">
        <v>879.5</v>
      </c>
      <c r="AH57">
        <v>908.5</v>
      </c>
      <c r="AI57">
        <v>937.5</v>
      </c>
      <c r="AJ57">
        <v>966.5</v>
      </c>
      <c r="AK57">
        <v>995.5</v>
      </c>
      <c r="AL57">
        <v>1024.5</v>
      </c>
      <c r="AM57">
        <v>1053.5</v>
      </c>
      <c r="AN57">
        <v>1082.5</v>
      </c>
      <c r="AO57">
        <v>1111.5</v>
      </c>
      <c r="AP57">
        <v>1140.5</v>
      </c>
      <c r="AQ57">
        <v>1169.5</v>
      </c>
      <c r="AR57">
        <v>1198.5</v>
      </c>
      <c r="AS57">
        <v>0</v>
      </c>
    </row>
    <row r="58" spans="1:45" x14ac:dyDescent="0.25">
      <c r="A58" s="1">
        <v>38047</v>
      </c>
      <c r="B58">
        <v>138.9</v>
      </c>
      <c r="C58">
        <v>157</v>
      </c>
      <c r="D58">
        <v>176.8</v>
      </c>
      <c r="E58">
        <v>197.8</v>
      </c>
      <c r="F58">
        <v>219.1</v>
      </c>
      <c r="G58">
        <v>242.1</v>
      </c>
      <c r="H58">
        <v>265.3</v>
      </c>
      <c r="I58">
        <v>289.8</v>
      </c>
      <c r="J58">
        <v>315</v>
      </c>
      <c r="K58">
        <v>341.2</v>
      </c>
      <c r="L58">
        <v>367.8</v>
      </c>
      <c r="M58">
        <v>395</v>
      </c>
      <c r="N58">
        <v>422.8</v>
      </c>
      <c r="O58">
        <v>0.03</v>
      </c>
      <c r="P58" s="1">
        <v>38047</v>
      </c>
      <c r="Q58">
        <v>395</v>
      </c>
      <c r="R58">
        <v>422.8</v>
      </c>
      <c r="S58">
        <v>451.5</v>
      </c>
      <c r="T58">
        <v>480.2</v>
      </c>
      <c r="U58">
        <v>509.4</v>
      </c>
      <c r="V58">
        <v>538.79999999999995</v>
      </c>
      <c r="W58">
        <v>568.5</v>
      </c>
      <c r="X58">
        <v>598.29999999999995</v>
      </c>
      <c r="Y58">
        <v>628.4</v>
      </c>
      <c r="Z58">
        <v>658.7</v>
      </c>
      <c r="AA58">
        <v>688.9</v>
      </c>
      <c r="AB58">
        <v>719.3</v>
      </c>
      <c r="AC58">
        <v>749.7</v>
      </c>
      <c r="AD58">
        <v>0.03</v>
      </c>
      <c r="AE58" s="1">
        <v>38047</v>
      </c>
      <c r="AF58">
        <v>688.9</v>
      </c>
      <c r="AG58">
        <v>719.3</v>
      </c>
      <c r="AH58">
        <v>749.7</v>
      </c>
      <c r="AI58">
        <v>780.2</v>
      </c>
      <c r="AJ58">
        <v>810.8</v>
      </c>
      <c r="AK58">
        <v>841.4</v>
      </c>
      <c r="AL58">
        <v>872.1</v>
      </c>
      <c r="AM58">
        <v>902.9</v>
      </c>
      <c r="AN58">
        <v>933.8</v>
      </c>
      <c r="AO58">
        <v>964.7</v>
      </c>
      <c r="AP58">
        <v>995.7</v>
      </c>
      <c r="AQ58">
        <v>1026.7</v>
      </c>
      <c r="AR58">
        <v>1057.7</v>
      </c>
      <c r="AS58">
        <v>0.03</v>
      </c>
    </row>
    <row r="59" spans="1:45" x14ac:dyDescent="0.25">
      <c r="A59" s="1">
        <v>38078</v>
      </c>
      <c r="B59">
        <v>17</v>
      </c>
      <c r="C59">
        <v>23.2</v>
      </c>
      <c r="D59">
        <v>31.3</v>
      </c>
      <c r="E59">
        <v>40.1</v>
      </c>
      <c r="F59">
        <v>50.9</v>
      </c>
      <c r="G59">
        <v>62.4</v>
      </c>
      <c r="H59">
        <v>74.8</v>
      </c>
      <c r="I59">
        <v>88.5</v>
      </c>
      <c r="J59">
        <v>102.9</v>
      </c>
      <c r="K59">
        <v>118.4</v>
      </c>
      <c r="L59">
        <v>134.4</v>
      </c>
      <c r="M59">
        <v>151.5</v>
      </c>
      <c r="N59">
        <v>168.9</v>
      </c>
      <c r="O59">
        <v>0</v>
      </c>
      <c r="P59" s="1">
        <v>38078</v>
      </c>
      <c r="Q59">
        <v>151.5</v>
      </c>
      <c r="R59">
        <v>168.9</v>
      </c>
      <c r="S59">
        <v>187.6</v>
      </c>
      <c r="T59">
        <v>207.3</v>
      </c>
      <c r="U59">
        <v>227.4</v>
      </c>
      <c r="V59">
        <v>248.3</v>
      </c>
      <c r="W59">
        <v>270.10000000000002</v>
      </c>
      <c r="X59">
        <v>292.8</v>
      </c>
      <c r="Y59">
        <v>316.10000000000002</v>
      </c>
      <c r="Z59">
        <v>340</v>
      </c>
      <c r="AA59">
        <v>364.6</v>
      </c>
      <c r="AB59">
        <v>390.1</v>
      </c>
      <c r="AC59">
        <v>415.4</v>
      </c>
      <c r="AD59">
        <v>0</v>
      </c>
      <c r="AE59" s="1">
        <v>38078</v>
      </c>
      <c r="AF59">
        <v>364.6</v>
      </c>
      <c r="AG59">
        <v>390.1</v>
      </c>
      <c r="AH59">
        <v>415.4</v>
      </c>
      <c r="AI59">
        <v>441.3</v>
      </c>
      <c r="AJ59">
        <v>467.3</v>
      </c>
      <c r="AK59">
        <v>494.1</v>
      </c>
      <c r="AL59">
        <v>521.20000000000005</v>
      </c>
      <c r="AM59">
        <v>548.4</v>
      </c>
      <c r="AN59">
        <v>576.29999999999995</v>
      </c>
      <c r="AO59">
        <v>603.79999999999995</v>
      </c>
      <c r="AP59">
        <v>631.79999999999995</v>
      </c>
      <c r="AQ59">
        <v>659.8</v>
      </c>
      <c r="AR59">
        <v>687.8</v>
      </c>
      <c r="AS59">
        <v>0</v>
      </c>
    </row>
    <row r="60" spans="1:45" x14ac:dyDescent="0.25">
      <c r="A60" s="1">
        <v>38108</v>
      </c>
      <c r="B60">
        <v>1</v>
      </c>
      <c r="C60">
        <v>1.2</v>
      </c>
      <c r="D60">
        <v>1.6</v>
      </c>
      <c r="E60">
        <v>2</v>
      </c>
      <c r="F60">
        <v>2.5</v>
      </c>
      <c r="G60">
        <v>3.6</v>
      </c>
      <c r="H60">
        <v>4.7</v>
      </c>
      <c r="I60">
        <v>6.1</v>
      </c>
      <c r="J60">
        <v>7.9</v>
      </c>
      <c r="K60">
        <v>10.5</v>
      </c>
      <c r="L60">
        <v>14.4</v>
      </c>
      <c r="M60">
        <v>20.2</v>
      </c>
      <c r="N60">
        <v>27</v>
      </c>
      <c r="O60">
        <v>0.2</v>
      </c>
      <c r="P60" s="1">
        <v>38108</v>
      </c>
      <c r="Q60">
        <v>20.2</v>
      </c>
      <c r="R60">
        <v>27</v>
      </c>
      <c r="S60">
        <v>34.700000000000003</v>
      </c>
      <c r="T60">
        <v>43.5</v>
      </c>
      <c r="U60">
        <v>53.9</v>
      </c>
      <c r="V60">
        <v>65.599999999999994</v>
      </c>
      <c r="W60">
        <v>78.5</v>
      </c>
      <c r="X60">
        <v>92.7</v>
      </c>
      <c r="Y60">
        <v>107.7</v>
      </c>
      <c r="Z60">
        <v>123.9</v>
      </c>
      <c r="AA60">
        <v>141.30000000000001</v>
      </c>
      <c r="AB60">
        <v>159.6</v>
      </c>
      <c r="AC60">
        <v>178.8</v>
      </c>
      <c r="AD60">
        <v>0.2</v>
      </c>
      <c r="AE60" s="1">
        <v>38108</v>
      </c>
      <c r="AF60">
        <v>141.30000000000001</v>
      </c>
      <c r="AG60">
        <v>159.6</v>
      </c>
      <c r="AH60">
        <v>178.8</v>
      </c>
      <c r="AI60">
        <v>199.3</v>
      </c>
      <c r="AJ60">
        <v>220.9</v>
      </c>
      <c r="AK60">
        <v>243.7</v>
      </c>
      <c r="AL60">
        <v>267.10000000000002</v>
      </c>
      <c r="AM60">
        <v>291.60000000000002</v>
      </c>
      <c r="AN60">
        <v>316.3</v>
      </c>
      <c r="AO60">
        <v>342.3</v>
      </c>
      <c r="AP60">
        <v>368.8</v>
      </c>
      <c r="AQ60">
        <v>395.8</v>
      </c>
      <c r="AR60">
        <v>423.2</v>
      </c>
      <c r="AS60">
        <v>0.2</v>
      </c>
    </row>
    <row r="61" spans="1:45" x14ac:dyDescent="0.25">
      <c r="A61" s="1">
        <v>38139</v>
      </c>
      <c r="B61">
        <v>0</v>
      </c>
      <c r="C61">
        <v>0</v>
      </c>
      <c r="D61">
        <v>0</v>
      </c>
      <c r="E61">
        <v>0.1</v>
      </c>
      <c r="F61">
        <v>0.2</v>
      </c>
      <c r="G61">
        <v>0.3</v>
      </c>
      <c r="H61">
        <v>0.6</v>
      </c>
      <c r="I61">
        <v>1</v>
      </c>
      <c r="J61">
        <v>1.5</v>
      </c>
      <c r="K61">
        <v>2.1</v>
      </c>
      <c r="L61">
        <v>2.9</v>
      </c>
      <c r="M61">
        <v>4.0999999999999996</v>
      </c>
      <c r="N61">
        <v>6.6</v>
      </c>
      <c r="O61">
        <v>0.1</v>
      </c>
      <c r="P61" s="1">
        <v>38139</v>
      </c>
      <c r="Q61">
        <v>4.0999999999999996</v>
      </c>
      <c r="R61">
        <v>6.6</v>
      </c>
      <c r="S61">
        <v>9.5</v>
      </c>
      <c r="T61">
        <v>13.4</v>
      </c>
      <c r="U61">
        <v>17.899999999999999</v>
      </c>
      <c r="V61">
        <v>23.2</v>
      </c>
      <c r="W61">
        <v>29.1</v>
      </c>
      <c r="X61">
        <v>35.6</v>
      </c>
      <c r="Y61">
        <v>43</v>
      </c>
      <c r="Z61">
        <v>50.8</v>
      </c>
      <c r="AA61">
        <v>59.5</v>
      </c>
      <c r="AB61">
        <v>69.3</v>
      </c>
      <c r="AC61">
        <v>80</v>
      </c>
      <c r="AD61">
        <v>0.1</v>
      </c>
      <c r="AE61" s="1">
        <v>38139</v>
      </c>
      <c r="AF61">
        <v>59.5</v>
      </c>
      <c r="AG61">
        <v>69.3</v>
      </c>
      <c r="AH61">
        <v>80</v>
      </c>
      <c r="AI61">
        <v>91.2</v>
      </c>
      <c r="AJ61">
        <v>103.7</v>
      </c>
      <c r="AK61">
        <v>117</v>
      </c>
      <c r="AL61">
        <v>131.5</v>
      </c>
      <c r="AM61">
        <v>146.9</v>
      </c>
      <c r="AN61">
        <v>163.69999999999999</v>
      </c>
      <c r="AO61">
        <v>181.9</v>
      </c>
      <c r="AP61">
        <v>201.6</v>
      </c>
      <c r="AQ61">
        <v>222.4</v>
      </c>
      <c r="AR61">
        <v>244.7</v>
      </c>
      <c r="AS61">
        <v>0.1</v>
      </c>
    </row>
    <row r="62" spans="1:45" x14ac:dyDescent="0.25">
      <c r="A62" s="1">
        <v>38169</v>
      </c>
      <c r="B62">
        <v>0</v>
      </c>
      <c r="C62">
        <v>0</v>
      </c>
      <c r="D62">
        <v>0</v>
      </c>
      <c r="E62">
        <v>0</v>
      </c>
      <c r="F62">
        <v>0</v>
      </c>
      <c r="G62">
        <v>0</v>
      </c>
      <c r="H62">
        <v>0</v>
      </c>
      <c r="I62">
        <v>0</v>
      </c>
      <c r="J62">
        <v>0</v>
      </c>
      <c r="K62">
        <v>0</v>
      </c>
      <c r="L62">
        <v>0</v>
      </c>
      <c r="M62">
        <v>0</v>
      </c>
      <c r="N62">
        <v>0</v>
      </c>
      <c r="O62">
        <v>0</v>
      </c>
      <c r="P62" s="1">
        <v>38169</v>
      </c>
      <c r="Q62">
        <v>0</v>
      </c>
      <c r="R62">
        <v>0</v>
      </c>
      <c r="S62">
        <v>0</v>
      </c>
      <c r="T62">
        <v>0</v>
      </c>
      <c r="U62">
        <v>0</v>
      </c>
      <c r="V62">
        <v>0</v>
      </c>
      <c r="W62">
        <v>0.1</v>
      </c>
      <c r="X62">
        <v>0.3</v>
      </c>
      <c r="Y62">
        <v>1</v>
      </c>
      <c r="Z62">
        <v>2</v>
      </c>
      <c r="AA62">
        <v>3.4</v>
      </c>
      <c r="AB62">
        <v>5.8</v>
      </c>
      <c r="AC62">
        <v>8.6</v>
      </c>
      <c r="AD62">
        <v>0</v>
      </c>
      <c r="AE62" s="1">
        <v>38169</v>
      </c>
      <c r="AF62">
        <v>3.4</v>
      </c>
      <c r="AG62">
        <v>5.8</v>
      </c>
      <c r="AH62">
        <v>8.6</v>
      </c>
      <c r="AI62">
        <v>12.6</v>
      </c>
      <c r="AJ62">
        <v>18.399999999999999</v>
      </c>
      <c r="AK62">
        <v>25.8</v>
      </c>
      <c r="AL62">
        <v>34.6</v>
      </c>
      <c r="AM62">
        <v>45.5</v>
      </c>
      <c r="AN62">
        <v>58.5</v>
      </c>
      <c r="AO62">
        <v>71.7</v>
      </c>
      <c r="AP62">
        <v>87</v>
      </c>
      <c r="AQ62">
        <v>103.2</v>
      </c>
      <c r="AR62">
        <v>120.9</v>
      </c>
      <c r="AS62">
        <v>0</v>
      </c>
    </row>
    <row r="63" spans="1:45" x14ac:dyDescent="0.25">
      <c r="A63" s="1">
        <v>38200</v>
      </c>
      <c r="B63">
        <v>0</v>
      </c>
      <c r="C63">
        <v>0</v>
      </c>
      <c r="D63">
        <v>0</v>
      </c>
      <c r="E63">
        <v>0</v>
      </c>
      <c r="F63">
        <v>0</v>
      </c>
      <c r="G63">
        <v>0</v>
      </c>
      <c r="H63">
        <v>0</v>
      </c>
      <c r="I63">
        <v>0</v>
      </c>
      <c r="J63">
        <v>0</v>
      </c>
      <c r="K63">
        <v>0</v>
      </c>
      <c r="L63">
        <v>0.1</v>
      </c>
      <c r="M63">
        <v>0.2</v>
      </c>
      <c r="N63">
        <v>0.5</v>
      </c>
      <c r="O63">
        <v>0</v>
      </c>
      <c r="P63" s="1">
        <v>38200</v>
      </c>
      <c r="Q63">
        <v>0.2</v>
      </c>
      <c r="R63">
        <v>0.5</v>
      </c>
      <c r="S63">
        <v>0.8</v>
      </c>
      <c r="T63">
        <v>1.5</v>
      </c>
      <c r="U63">
        <v>2.6</v>
      </c>
      <c r="V63">
        <v>3.8</v>
      </c>
      <c r="W63">
        <v>5.2</v>
      </c>
      <c r="X63">
        <v>7.1</v>
      </c>
      <c r="Y63">
        <v>9.3000000000000007</v>
      </c>
      <c r="Z63">
        <v>11.9</v>
      </c>
      <c r="AA63">
        <v>14.7</v>
      </c>
      <c r="AB63">
        <v>18.5</v>
      </c>
      <c r="AC63">
        <v>22.2</v>
      </c>
      <c r="AD63">
        <v>0</v>
      </c>
      <c r="AE63" s="1">
        <v>38200</v>
      </c>
      <c r="AF63">
        <v>14.7</v>
      </c>
      <c r="AG63">
        <v>18.5</v>
      </c>
      <c r="AH63">
        <v>22.2</v>
      </c>
      <c r="AI63">
        <v>27.1</v>
      </c>
      <c r="AJ63">
        <v>33.4</v>
      </c>
      <c r="AK63">
        <v>41</v>
      </c>
      <c r="AL63">
        <v>49.4</v>
      </c>
      <c r="AM63">
        <v>58.5</v>
      </c>
      <c r="AN63">
        <v>69</v>
      </c>
      <c r="AO63">
        <v>79.599999999999994</v>
      </c>
      <c r="AP63">
        <v>92.4</v>
      </c>
      <c r="AQ63">
        <v>106.3</v>
      </c>
      <c r="AR63">
        <v>121.7</v>
      </c>
      <c r="AS63">
        <v>0</v>
      </c>
    </row>
    <row r="64" spans="1:45" x14ac:dyDescent="0.25">
      <c r="A64" s="1">
        <v>38231</v>
      </c>
      <c r="B64">
        <v>0</v>
      </c>
      <c r="C64">
        <v>0</v>
      </c>
      <c r="D64">
        <v>0</v>
      </c>
      <c r="E64">
        <v>0.1</v>
      </c>
      <c r="F64">
        <v>0.2</v>
      </c>
      <c r="G64">
        <v>0.6</v>
      </c>
      <c r="H64">
        <v>1.3</v>
      </c>
      <c r="I64">
        <v>2.2000000000000002</v>
      </c>
      <c r="J64">
        <v>3.3</v>
      </c>
      <c r="K64">
        <v>4.7</v>
      </c>
      <c r="L64">
        <v>6.3</v>
      </c>
      <c r="M64">
        <v>8.3000000000000007</v>
      </c>
      <c r="N64">
        <v>10.6</v>
      </c>
      <c r="O64">
        <v>0</v>
      </c>
      <c r="P64" s="1">
        <v>38231</v>
      </c>
      <c r="Q64">
        <v>8.3000000000000007</v>
      </c>
      <c r="R64">
        <v>10.6</v>
      </c>
      <c r="S64">
        <v>13.7</v>
      </c>
      <c r="T64">
        <v>17.7</v>
      </c>
      <c r="U64">
        <v>22</v>
      </c>
      <c r="V64">
        <v>27.6</v>
      </c>
      <c r="W64">
        <v>33.5</v>
      </c>
      <c r="X64">
        <v>40.6</v>
      </c>
      <c r="Y64">
        <v>49.1</v>
      </c>
      <c r="Z64">
        <v>58.4</v>
      </c>
      <c r="AA64">
        <v>68.900000000000006</v>
      </c>
      <c r="AB64">
        <v>80.2</v>
      </c>
      <c r="AC64">
        <v>93</v>
      </c>
      <c r="AD64">
        <v>0</v>
      </c>
      <c r="AE64" s="1">
        <v>38231</v>
      </c>
      <c r="AF64">
        <v>68.900000000000006</v>
      </c>
      <c r="AG64">
        <v>80.2</v>
      </c>
      <c r="AH64">
        <v>93</v>
      </c>
      <c r="AI64">
        <v>106.7</v>
      </c>
      <c r="AJ64">
        <v>121.5</v>
      </c>
      <c r="AK64">
        <v>137.80000000000001</v>
      </c>
      <c r="AL64">
        <v>155.19999999999999</v>
      </c>
      <c r="AM64">
        <v>173.8</v>
      </c>
      <c r="AN64">
        <v>193.6</v>
      </c>
      <c r="AO64">
        <v>214.3</v>
      </c>
      <c r="AP64">
        <v>236</v>
      </c>
      <c r="AQ64">
        <v>259.3</v>
      </c>
      <c r="AR64">
        <v>283.5</v>
      </c>
      <c r="AS64">
        <v>0</v>
      </c>
    </row>
    <row r="65" spans="1:45" x14ac:dyDescent="0.25">
      <c r="A65" s="1">
        <v>38261</v>
      </c>
      <c r="B65">
        <v>8.6</v>
      </c>
      <c r="C65">
        <v>11.7</v>
      </c>
      <c r="D65">
        <v>15.2</v>
      </c>
      <c r="E65">
        <v>19.399999999999999</v>
      </c>
      <c r="F65">
        <v>24.4</v>
      </c>
      <c r="G65">
        <v>30.5</v>
      </c>
      <c r="H65">
        <v>37.299999999999997</v>
      </c>
      <c r="I65">
        <v>46.1</v>
      </c>
      <c r="J65">
        <v>56.5</v>
      </c>
      <c r="K65">
        <v>68.400000000000006</v>
      </c>
      <c r="L65">
        <v>81.599999999999994</v>
      </c>
      <c r="M65">
        <v>96.2</v>
      </c>
      <c r="N65">
        <v>112.4</v>
      </c>
      <c r="O65">
        <v>0.1</v>
      </c>
      <c r="P65" s="1">
        <v>38261</v>
      </c>
      <c r="Q65">
        <v>96.2</v>
      </c>
      <c r="R65">
        <v>112.4</v>
      </c>
      <c r="S65">
        <v>129.1</v>
      </c>
      <c r="T65">
        <v>146.9</v>
      </c>
      <c r="U65">
        <v>165.3</v>
      </c>
      <c r="V65">
        <v>185.2</v>
      </c>
      <c r="W65">
        <v>205.9</v>
      </c>
      <c r="X65">
        <v>228.4</v>
      </c>
      <c r="Y65">
        <v>251.8</v>
      </c>
      <c r="Z65">
        <v>276.60000000000002</v>
      </c>
      <c r="AA65">
        <v>302.10000000000002</v>
      </c>
      <c r="AB65">
        <v>328.8</v>
      </c>
      <c r="AC65">
        <v>356</v>
      </c>
      <c r="AD65">
        <v>0.1</v>
      </c>
      <c r="AE65" s="1">
        <v>38261</v>
      </c>
      <c r="AF65">
        <v>302.10000000000002</v>
      </c>
      <c r="AG65">
        <v>328.8</v>
      </c>
      <c r="AH65">
        <v>356</v>
      </c>
      <c r="AI65">
        <v>383.8</v>
      </c>
      <c r="AJ65">
        <v>412.2</v>
      </c>
      <c r="AK65">
        <v>441.2</v>
      </c>
      <c r="AL65">
        <v>470.3</v>
      </c>
      <c r="AM65">
        <v>499.9</v>
      </c>
      <c r="AN65">
        <v>529.70000000000005</v>
      </c>
      <c r="AO65">
        <v>559.6</v>
      </c>
      <c r="AP65">
        <v>589.79999999999995</v>
      </c>
      <c r="AQ65">
        <v>620.5</v>
      </c>
      <c r="AR65">
        <v>651.29999999999995</v>
      </c>
      <c r="AS65">
        <v>0.1</v>
      </c>
    </row>
    <row r="66" spans="1:45" x14ac:dyDescent="0.25">
      <c r="A66" s="1">
        <v>38292</v>
      </c>
      <c r="B66">
        <v>74.400000000000006</v>
      </c>
      <c r="C66">
        <v>85.6</v>
      </c>
      <c r="D66">
        <v>97.9</v>
      </c>
      <c r="E66">
        <v>112.2</v>
      </c>
      <c r="F66">
        <v>127.5</v>
      </c>
      <c r="G66">
        <v>143.80000000000001</v>
      </c>
      <c r="H66">
        <v>161.30000000000001</v>
      </c>
      <c r="I66">
        <v>180.3</v>
      </c>
      <c r="J66">
        <v>200.4</v>
      </c>
      <c r="K66">
        <v>221.4</v>
      </c>
      <c r="L66">
        <v>243.1</v>
      </c>
      <c r="M66">
        <v>266.10000000000002</v>
      </c>
      <c r="N66">
        <v>289.7</v>
      </c>
      <c r="O66">
        <v>7.0000000000000007E-2</v>
      </c>
      <c r="P66" s="1">
        <v>38292</v>
      </c>
      <c r="Q66">
        <v>266.10000000000002</v>
      </c>
      <c r="R66">
        <v>289.7</v>
      </c>
      <c r="S66">
        <v>314.8</v>
      </c>
      <c r="T66">
        <v>340.5</v>
      </c>
      <c r="U66">
        <v>367</v>
      </c>
      <c r="V66">
        <v>394.3</v>
      </c>
      <c r="W66">
        <v>422</v>
      </c>
      <c r="X66">
        <v>449.4</v>
      </c>
      <c r="Y66">
        <v>477.8</v>
      </c>
      <c r="Z66">
        <v>506.4</v>
      </c>
      <c r="AA66">
        <v>535.20000000000005</v>
      </c>
      <c r="AB66">
        <v>564.20000000000005</v>
      </c>
      <c r="AC66">
        <v>593.29999999999995</v>
      </c>
      <c r="AD66">
        <v>7.0000000000000007E-2</v>
      </c>
      <c r="AE66" s="1">
        <v>38292</v>
      </c>
      <c r="AF66">
        <v>535.20000000000005</v>
      </c>
      <c r="AG66">
        <v>564.20000000000005</v>
      </c>
      <c r="AH66">
        <v>593.29999999999995</v>
      </c>
      <c r="AI66">
        <v>622.6</v>
      </c>
      <c r="AJ66">
        <v>652.4</v>
      </c>
      <c r="AK66">
        <v>682.1</v>
      </c>
      <c r="AL66">
        <v>712</v>
      </c>
      <c r="AM66">
        <v>742</v>
      </c>
      <c r="AN66">
        <v>772</v>
      </c>
      <c r="AO66">
        <v>802</v>
      </c>
      <c r="AP66">
        <v>832</v>
      </c>
      <c r="AQ66">
        <v>862</v>
      </c>
      <c r="AR66">
        <v>892</v>
      </c>
      <c r="AS66">
        <v>7.0000000000000007E-2</v>
      </c>
    </row>
    <row r="67" spans="1:45" x14ac:dyDescent="0.25">
      <c r="A67" s="1">
        <v>38322</v>
      </c>
      <c r="B67">
        <v>262.7</v>
      </c>
      <c r="C67">
        <v>285.39999999999998</v>
      </c>
      <c r="D67">
        <v>309.60000000000002</v>
      </c>
      <c r="E67">
        <v>334.7</v>
      </c>
      <c r="F67">
        <v>361</v>
      </c>
      <c r="G67">
        <v>387.9</v>
      </c>
      <c r="H67">
        <v>415.7</v>
      </c>
      <c r="I67">
        <v>444.2</v>
      </c>
      <c r="J67">
        <v>473.2</v>
      </c>
      <c r="K67">
        <v>502.7</v>
      </c>
      <c r="L67">
        <v>532.29999999999995</v>
      </c>
      <c r="M67">
        <v>562</v>
      </c>
      <c r="N67">
        <v>591.9</v>
      </c>
      <c r="O67">
        <v>0</v>
      </c>
      <c r="P67" s="1">
        <v>38322</v>
      </c>
      <c r="Q67">
        <v>562</v>
      </c>
      <c r="R67">
        <v>591.9</v>
      </c>
      <c r="S67">
        <v>622</v>
      </c>
      <c r="T67">
        <v>652.29999999999995</v>
      </c>
      <c r="U67">
        <v>682.6</v>
      </c>
      <c r="V67">
        <v>712.9</v>
      </c>
      <c r="W67">
        <v>743.4</v>
      </c>
      <c r="X67">
        <v>773.9</v>
      </c>
      <c r="Y67">
        <v>804.6</v>
      </c>
      <c r="Z67">
        <v>835.2</v>
      </c>
      <c r="AA67">
        <v>866</v>
      </c>
      <c r="AB67">
        <v>896.9</v>
      </c>
      <c r="AC67">
        <v>927.9</v>
      </c>
      <c r="AD67">
        <v>0</v>
      </c>
      <c r="AE67" s="1">
        <v>38322</v>
      </c>
      <c r="AF67">
        <v>866</v>
      </c>
      <c r="AG67">
        <v>896.9</v>
      </c>
      <c r="AH67">
        <v>927.9</v>
      </c>
      <c r="AI67">
        <v>958.9</v>
      </c>
      <c r="AJ67">
        <v>989.9</v>
      </c>
      <c r="AK67">
        <v>1020.9</v>
      </c>
      <c r="AL67">
        <v>1051.9000000000001</v>
      </c>
      <c r="AM67">
        <v>1082.9000000000001</v>
      </c>
      <c r="AN67">
        <v>1113.9000000000001</v>
      </c>
      <c r="AO67">
        <v>1144.9000000000001</v>
      </c>
      <c r="AP67">
        <v>1175.9000000000001</v>
      </c>
      <c r="AQ67">
        <v>1206.9000000000001</v>
      </c>
      <c r="AR67">
        <v>1237.9000000000001</v>
      </c>
      <c r="AS67">
        <v>0</v>
      </c>
    </row>
    <row r="68" spans="1:45" x14ac:dyDescent="0.25">
      <c r="A68" s="1">
        <v>38353</v>
      </c>
      <c r="B68">
        <v>470.7</v>
      </c>
      <c r="C68">
        <v>498.2</v>
      </c>
      <c r="D68">
        <v>526.20000000000005</v>
      </c>
      <c r="E68">
        <v>554.5</v>
      </c>
      <c r="F68">
        <v>582.79999999999995</v>
      </c>
      <c r="G68">
        <v>611.6</v>
      </c>
      <c r="H68">
        <v>640.79999999999995</v>
      </c>
      <c r="I68">
        <v>670.2</v>
      </c>
      <c r="J68">
        <v>699.9</v>
      </c>
      <c r="K68">
        <v>729.5</v>
      </c>
      <c r="L68">
        <v>759.4</v>
      </c>
      <c r="M68">
        <v>789.3</v>
      </c>
      <c r="N68">
        <v>819.3</v>
      </c>
      <c r="O68">
        <v>0.2</v>
      </c>
      <c r="P68" s="1">
        <v>38353</v>
      </c>
      <c r="Q68">
        <v>789.3</v>
      </c>
      <c r="R68">
        <v>819.3</v>
      </c>
      <c r="S68">
        <v>849.5</v>
      </c>
      <c r="T68">
        <v>879.9</v>
      </c>
      <c r="U68">
        <v>910.4</v>
      </c>
      <c r="V68">
        <v>941</v>
      </c>
      <c r="W68">
        <v>971.6</v>
      </c>
      <c r="X68">
        <v>1002.2</v>
      </c>
      <c r="Y68">
        <v>1032.9000000000001</v>
      </c>
      <c r="Z68">
        <v>1063.5999999999999</v>
      </c>
      <c r="AA68">
        <v>1094.3</v>
      </c>
      <c r="AB68">
        <v>1125.0999999999999</v>
      </c>
      <c r="AC68">
        <v>1155.9000000000001</v>
      </c>
      <c r="AD68">
        <v>0.2</v>
      </c>
      <c r="AE68" s="1">
        <v>38353</v>
      </c>
      <c r="AF68">
        <v>1094.3</v>
      </c>
      <c r="AG68">
        <v>1125.0999999999999</v>
      </c>
      <c r="AH68">
        <v>1155.9000000000001</v>
      </c>
      <c r="AI68">
        <v>1186.8</v>
      </c>
      <c r="AJ68">
        <v>1217.8</v>
      </c>
      <c r="AK68">
        <v>1248.8</v>
      </c>
      <c r="AL68">
        <v>1279.8</v>
      </c>
      <c r="AM68">
        <v>1310.8</v>
      </c>
      <c r="AN68">
        <v>1341.8</v>
      </c>
      <c r="AO68">
        <v>1372.8</v>
      </c>
      <c r="AP68">
        <v>1403.8</v>
      </c>
      <c r="AQ68">
        <v>1434.8</v>
      </c>
      <c r="AR68">
        <v>1465.8</v>
      </c>
      <c r="AS68">
        <v>0.2</v>
      </c>
    </row>
    <row r="69" spans="1:45" x14ac:dyDescent="0.25">
      <c r="A69" s="1">
        <v>38384</v>
      </c>
      <c r="B69">
        <v>312.8</v>
      </c>
      <c r="C69">
        <v>337.2</v>
      </c>
      <c r="D69">
        <v>362.2</v>
      </c>
      <c r="E69">
        <v>387.3</v>
      </c>
      <c r="F69">
        <v>412.9</v>
      </c>
      <c r="G69">
        <v>438.4</v>
      </c>
      <c r="H69">
        <v>464.6</v>
      </c>
      <c r="I69">
        <v>490.9</v>
      </c>
      <c r="J69">
        <v>517.29999999999995</v>
      </c>
      <c r="K69">
        <v>544.1</v>
      </c>
      <c r="L69">
        <v>571.1</v>
      </c>
      <c r="M69">
        <v>598.70000000000005</v>
      </c>
      <c r="N69">
        <v>626.29999999999995</v>
      </c>
      <c r="O69">
        <v>7.0000000000000007E-2</v>
      </c>
      <c r="P69" s="1">
        <v>38384</v>
      </c>
      <c r="Q69">
        <v>598.70000000000005</v>
      </c>
      <c r="R69">
        <v>626.29999999999995</v>
      </c>
      <c r="S69">
        <v>654</v>
      </c>
      <c r="T69">
        <v>681.7</v>
      </c>
      <c r="U69">
        <v>709.7</v>
      </c>
      <c r="V69">
        <v>737.7</v>
      </c>
      <c r="W69">
        <v>765.7</v>
      </c>
      <c r="X69">
        <v>793.7</v>
      </c>
      <c r="Y69">
        <v>821.7</v>
      </c>
      <c r="Z69">
        <v>849.7</v>
      </c>
      <c r="AA69">
        <v>877.7</v>
      </c>
      <c r="AB69">
        <v>905.7</v>
      </c>
      <c r="AC69">
        <v>933.7</v>
      </c>
      <c r="AD69">
        <v>7.0000000000000007E-2</v>
      </c>
      <c r="AE69" s="1">
        <v>38384</v>
      </c>
      <c r="AF69">
        <v>877.7</v>
      </c>
      <c r="AG69">
        <v>905.7</v>
      </c>
      <c r="AH69">
        <v>933.7</v>
      </c>
      <c r="AI69">
        <v>961.7</v>
      </c>
      <c r="AJ69">
        <v>989.7</v>
      </c>
      <c r="AK69">
        <v>1017.7</v>
      </c>
      <c r="AL69">
        <v>1045.7</v>
      </c>
      <c r="AM69">
        <v>1073.7</v>
      </c>
      <c r="AN69">
        <v>1101.7</v>
      </c>
      <c r="AO69">
        <v>1129.7</v>
      </c>
      <c r="AP69">
        <v>1157.7</v>
      </c>
      <c r="AQ69">
        <v>1185.7</v>
      </c>
      <c r="AR69">
        <v>1213.7</v>
      </c>
      <c r="AS69">
        <v>7.0000000000000007E-2</v>
      </c>
    </row>
    <row r="70" spans="1:45" x14ac:dyDescent="0.25">
      <c r="A70" s="1">
        <v>38412</v>
      </c>
      <c r="B70">
        <v>216.8</v>
      </c>
      <c r="C70">
        <v>239.4</v>
      </c>
      <c r="D70">
        <v>263.2</v>
      </c>
      <c r="E70">
        <v>287.7</v>
      </c>
      <c r="F70">
        <v>313.5</v>
      </c>
      <c r="G70">
        <v>340</v>
      </c>
      <c r="H70">
        <v>367.6</v>
      </c>
      <c r="I70">
        <v>395.7</v>
      </c>
      <c r="J70">
        <v>423.9</v>
      </c>
      <c r="K70">
        <v>453.1</v>
      </c>
      <c r="L70">
        <v>482.6</v>
      </c>
      <c r="M70">
        <v>512.20000000000005</v>
      </c>
      <c r="N70">
        <v>542.1</v>
      </c>
      <c r="O70">
        <v>0.06</v>
      </c>
      <c r="P70" s="1">
        <v>38412</v>
      </c>
      <c r="Q70">
        <v>512.20000000000005</v>
      </c>
      <c r="R70">
        <v>542.1</v>
      </c>
      <c r="S70">
        <v>572.1</v>
      </c>
      <c r="T70">
        <v>602.5</v>
      </c>
      <c r="U70">
        <v>633.20000000000005</v>
      </c>
      <c r="V70">
        <v>664</v>
      </c>
      <c r="W70">
        <v>694.9</v>
      </c>
      <c r="X70">
        <v>725.8</v>
      </c>
      <c r="Y70">
        <v>756.7</v>
      </c>
      <c r="Z70">
        <v>787.7</v>
      </c>
      <c r="AA70">
        <v>818.6</v>
      </c>
      <c r="AB70">
        <v>849.6</v>
      </c>
      <c r="AC70">
        <v>880.6</v>
      </c>
      <c r="AD70">
        <v>0.06</v>
      </c>
      <c r="AE70" s="1">
        <v>38412</v>
      </c>
      <c r="AF70">
        <v>818.6</v>
      </c>
      <c r="AG70">
        <v>849.6</v>
      </c>
      <c r="AH70">
        <v>880.6</v>
      </c>
      <c r="AI70">
        <v>911.6</v>
      </c>
      <c r="AJ70">
        <v>942.6</v>
      </c>
      <c r="AK70">
        <v>973.6</v>
      </c>
      <c r="AL70">
        <v>1004.6</v>
      </c>
      <c r="AM70">
        <v>1035.5999999999999</v>
      </c>
      <c r="AN70">
        <v>1066.5999999999999</v>
      </c>
      <c r="AO70">
        <v>1097.5999999999999</v>
      </c>
      <c r="AP70">
        <v>1128.5999999999999</v>
      </c>
      <c r="AQ70">
        <v>1159.5999999999999</v>
      </c>
      <c r="AR70">
        <v>1190.5999999999999</v>
      </c>
      <c r="AS70">
        <v>0.06</v>
      </c>
    </row>
    <row r="71" spans="1:45" x14ac:dyDescent="0.25">
      <c r="A71" s="1">
        <v>38443</v>
      </c>
      <c r="B71">
        <v>20</v>
      </c>
      <c r="C71">
        <v>24.6</v>
      </c>
      <c r="D71">
        <v>30.4</v>
      </c>
      <c r="E71">
        <v>36.700000000000003</v>
      </c>
      <c r="F71">
        <v>44.6</v>
      </c>
      <c r="G71">
        <v>52.9</v>
      </c>
      <c r="H71">
        <v>62.5</v>
      </c>
      <c r="I71">
        <v>73.599999999999994</v>
      </c>
      <c r="J71">
        <v>84.6</v>
      </c>
      <c r="K71">
        <v>97.1</v>
      </c>
      <c r="L71">
        <v>110.1</v>
      </c>
      <c r="M71">
        <v>124.4</v>
      </c>
      <c r="N71">
        <v>140.4</v>
      </c>
      <c r="O71">
        <v>0.1</v>
      </c>
      <c r="P71" s="1">
        <v>38443</v>
      </c>
      <c r="Q71">
        <v>124.4</v>
      </c>
      <c r="R71">
        <v>140.4</v>
      </c>
      <c r="S71">
        <v>157.69999999999999</v>
      </c>
      <c r="T71">
        <v>176.3</v>
      </c>
      <c r="U71">
        <v>196.2</v>
      </c>
      <c r="V71">
        <v>216.9</v>
      </c>
      <c r="W71">
        <v>238.5</v>
      </c>
      <c r="X71">
        <v>260.60000000000002</v>
      </c>
      <c r="Y71">
        <v>283.8</v>
      </c>
      <c r="Z71">
        <v>308</v>
      </c>
      <c r="AA71">
        <v>332.8</v>
      </c>
      <c r="AB71">
        <v>358.3</v>
      </c>
      <c r="AC71">
        <v>384.3</v>
      </c>
      <c r="AD71">
        <v>0.1</v>
      </c>
      <c r="AE71" s="1">
        <v>38443</v>
      </c>
      <c r="AF71">
        <v>332.8</v>
      </c>
      <c r="AG71">
        <v>358.3</v>
      </c>
      <c r="AH71">
        <v>384.3</v>
      </c>
      <c r="AI71">
        <v>410.6</v>
      </c>
      <c r="AJ71">
        <v>437.5</v>
      </c>
      <c r="AK71">
        <v>464.7</v>
      </c>
      <c r="AL71">
        <v>492.1</v>
      </c>
      <c r="AM71">
        <v>520</v>
      </c>
      <c r="AN71">
        <v>548</v>
      </c>
      <c r="AO71">
        <v>576.29999999999995</v>
      </c>
      <c r="AP71">
        <v>604.6</v>
      </c>
      <c r="AQ71">
        <v>633.29999999999995</v>
      </c>
      <c r="AR71">
        <v>662.2</v>
      </c>
      <c r="AS71">
        <v>0.1</v>
      </c>
    </row>
    <row r="72" spans="1:45" x14ac:dyDescent="0.25">
      <c r="A72" s="1">
        <v>38473</v>
      </c>
      <c r="B72">
        <v>2.7</v>
      </c>
      <c r="C72">
        <v>3.7</v>
      </c>
      <c r="D72">
        <v>4.8</v>
      </c>
      <c r="E72">
        <v>6</v>
      </c>
      <c r="F72">
        <v>7.6</v>
      </c>
      <c r="G72">
        <v>9.8000000000000007</v>
      </c>
      <c r="H72">
        <v>13.6</v>
      </c>
      <c r="I72">
        <v>18.5</v>
      </c>
      <c r="J72">
        <v>24.9</v>
      </c>
      <c r="K72">
        <v>32.9</v>
      </c>
      <c r="L72">
        <v>43</v>
      </c>
      <c r="M72">
        <v>54.9</v>
      </c>
      <c r="N72">
        <v>68.8</v>
      </c>
      <c r="O72">
        <v>0</v>
      </c>
      <c r="P72" s="1">
        <v>38473</v>
      </c>
      <c r="Q72">
        <v>54.9</v>
      </c>
      <c r="R72">
        <v>68.8</v>
      </c>
      <c r="S72">
        <v>83.7</v>
      </c>
      <c r="T72">
        <v>100.1</v>
      </c>
      <c r="U72">
        <v>118.3</v>
      </c>
      <c r="V72">
        <v>137.80000000000001</v>
      </c>
      <c r="W72">
        <v>158.80000000000001</v>
      </c>
      <c r="X72">
        <v>181.2</v>
      </c>
      <c r="Y72">
        <v>205.2</v>
      </c>
      <c r="Z72">
        <v>230</v>
      </c>
      <c r="AA72">
        <v>255.8</v>
      </c>
      <c r="AB72">
        <v>282.60000000000002</v>
      </c>
      <c r="AC72">
        <v>309.89999999999998</v>
      </c>
      <c r="AD72">
        <v>0</v>
      </c>
      <c r="AE72" s="1">
        <v>38473</v>
      </c>
      <c r="AF72">
        <v>255.8</v>
      </c>
      <c r="AG72">
        <v>282.60000000000002</v>
      </c>
      <c r="AH72">
        <v>309.89999999999998</v>
      </c>
      <c r="AI72">
        <v>337.8</v>
      </c>
      <c r="AJ72">
        <v>366.3</v>
      </c>
      <c r="AK72">
        <v>394.9</v>
      </c>
      <c r="AL72">
        <v>424</v>
      </c>
      <c r="AM72">
        <v>453.5</v>
      </c>
      <c r="AN72">
        <v>483.2</v>
      </c>
      <c r="AO72">
        <v>513.1</v>
      </c>
      <c r="AP72">
        <v>543.1</v>
      </c>
      <c r="AQ72">
        <v>573.29999999999995</v>
      </c>
      <c r="AR72">
        <v>603.4</v>
      </c>
      <c r="AS72">
        <v>0</v>
      </c>
    </row>
    <row r="73" spans="1:45" x14ac:dyDescent="0.25">
      <c r="A73" s="1">
        <v>38504</v>
      </c>
      <c r="B73">
        <v>0</v>
      </c>
      <c r="C73">
        <v>0</v>
      </c>
      <c r="D73">
        <v>0</v>
      </c>
      <c r="E73">
        <v>0</v>
      </c>
      <c r="F73">
        <v>0</v>
      </c>
      <c r="G73">
        <v>0</v>
      </c>
      <c r="H73">
        <v>0</v>
      </c>
      <c r="I73">
        <v>0.1</v>
      </c>
      <c r="J73">
        <v>0.4</v>
      </c>
      <c r="K73">
        <v>0.9</v>
      </c>
      <c r="L73">
        <v>1.5</v>
      </c>
      <c r="M73">
        <v>2.5</v>
      </c>
      <c r="N73">
        <v>4.0999999999999996</v>
      </c>
      <c r="O73">
        <v>7.0000000000000007E-2</v>
      </c>
      <c r="P73" s="1">
        <v>38504</v>
      </c>
      <c r="Q73">
        <v>2.5</v>
      </c>
      <c r="R73">
        <v>4.0999999999999996</v>
      </c>
      <c r="S73">
        <v>6.1</v>
      </c>
      <c r="T73">
        <v>8.8000000000000007</v>
      </c>
      <c r="U73">
        <v>12.2</v>
      </c>
      <c r="V73">
        <v>16.100000000000001</v>
      </c>
      <c r="W73">
        <v>20.9</v>
      </c>
      <c r="X73">
        <v>26.3</v>
      </c>
      <c r="Y73">
        <v>32.1</v>
      </c>
      <c r="Z73">
        <v>38.799999999999997</v>
      </c>
      <c r="AA73">
        <v>45.9</v>
      </c>
      <c r="AB73">
        <v>53.9</v>
      </c>
      <c r="AC73">
        <v>62.6</v>
      </c>
      <c r="AD73">
        <v>7.0000000000000007E-2</v>
      </c>
      <c r="AE73" s="1">
        <v>38504</v>
      </c>
      <c r="AF73">
        <v>45.9</v>
      </c>
      <c r="AG73">
        <v>53.9</v>
      </c>
      <c r="AH73">
        <v>62.6</v>
      </c>
      <c r="AI73">
        <v>72</v>
      </c>
      <c r="AJ73">
        <v>81.7</v>
      </c>
      <c r="AK73">
        <v>92.7</v>
      </c>
      <c r="AL73">
        <v>103.8</v>
      </c>
      <c r="AM73">
        <v>115.6</v>
      </c>
      <c r="AN73">
        <v>128.5</v>
      </c>
      <c r="AO73">
        <v>141.9</v>
      </c>
      <c r="AP73">
        <v>155.80000000000001</v>
      </c>
      <c r="AQ73">
        <v>170</v>
      </c>
      <c r="AR73">
        <v>186.2</v>
      </c>
      <c r="AS73">
        <v>7.0000000000000007E-2</v>
      </c>
    </row>
    <row r="74" spans="1:45" x14ac:dyDescent="0.25">
      <c r="A74" s="1">
        <v>38534</v>
      </c>
      <c r="B74">
        <v>0</v>
      </c>
      <c r="C74">
        <v>0</v>
      </c>
      <c r="D74">
        <v>0</v>
      </c>
      <c r="E74">
        <v>0</v>
      </c>
      <c r="F74">
        <v>0</v>
      </c>
      <c r="G74">
        <v>0</v>
      </c>
      <c r="H74">
        <v>0</v>
      </c>
      <c r="I74">
        <v>0</v>
      </c>
      <c r="J74">
        <v>0</v>
      </c>
      <c r="K74">
        <v>0</v>
      </c>
      <c r="L74">
        <v>0</v>
      </c>
      <c r="M74">
        <v>0</v>
      </c>
      <c r="N74">
        <v>0.1</v>
      </c>
      <c r="O74">
        <v>0.1</v>
      </c>
      <c r="P74" s="1">
        <v>38534</v>
      </c>
      <c r="Q74">
        <v>0</v>
      </c>
      <c r="R74">
        <v>0.1</v>
      </c>
      <c r="S74">
        <v>0.2</v>
      </c>
      <c r="T74">
        <v>0.5</v>
      </c>
      <c r="U74">
        <v>0.8</v>
      </c>
      <c r="V74">
        <v>1.2</v>
      </c>
      <c r="W74">
        <v>2.1</v>
      </c>
      <c r="X74">
        <v>3.3</v>
      </c>
      <c r="Y74">
        <v>4.8</v>
      </c>
      <c r="Z74">
        <v>6.8</v>
      </c>
      <c r="AA74">
        <v>8.6999999999999993</v>
      </c>
      <c r="AB74">
        <v>11.6</v>
      </c>
      <c r="AC74">
        <v>14.9</v>
      </c>
      <c r="AD74">
        <v>0.1</v>
      </c>
      <c r="AE74" s="1">
        <v>38534</v>
      </c>
      <c r="AF74">
        <v>8.6999999999999993</v>
      </c>
      <c r="AG74">
        <v>11.6</v>
      </c>
      <c r="AH74">
        <v>14.9</v>
      </c>
      <c r="AI74">
        <v>19.100000000000001</v>
      </c>
      <c r="AJ74">
        <v>24.7</v>
      </c>
      <c r="AK74">
        <v>31.4</v>
      </c>
      <c r="AL74">
        <v>38.799999999999997</v>
      </c>
      <c r="AM74">
        <v>46.8</v>
      </c>
      <c r="AN74">
        <v>56</v>
      </c>
      <c r="AO74">
        <v>66.8</v>
      </c>
      <c r="AP74">
        <v>77.8</v>
      </c>
      <c r="AQ74">
        <v>90.4</v>
      </c>
      <c r="AR74">
        <v>103.8</v>
      </c>
      <c r="AS74">
        <v>0.1</v>
      </c>
    </row>
    <row r="75" spans="1:45" x14ac:dyDescent="0.25">
      <c r="A75" s="1">
        <v>38565</v>
      </c>
      <c r="B75">
        <v>0</v>
      </c>
      <c r="C75">
        <v>0</v>
      </c>
      <c r="D75">
        <v>0</v>
      </c>
      <c r="E75">
        <v>0</v>
      </c>
      <c r="F75">
        <v>0</v>
      </c>
      <c r="G75">
        <v>0</v>
      </c>
      <c r="H75">
        <v>0</v>
      </c>
      <c r="I75">
        <v>0</v>
      </c>
      <c r="J75">
        <v>0</v>
      </c>
      <c r="K75">
        <v>0</v>
      </c>
      <c r="L75">
        <v>0</v>
      </c>
      <c r="M75">
        <v>0</v>
      </c>
      <c r="N75">
        <v>0</v>
      </c>
      <c r="O75">
        <v>4</v>
      </c>
      <c r="P75" s="1">
        <v>38565</v>
      </c>
      <c r="Q75">
        <v>0</v>
      </c>
      <c r="R75">
        <v>0</v>
      </c>
      <c r="S75">
        <v>0</v>
      </c>
      <c r="T75">
        <v>0</v>
      </c>
      <c r="U75">
        <v>0</v>
      </c>
      <c r="V75">
        <v>0.4</v>
      </c>
      <c r="W75">
        <v>1.3</v>
      </c>
      <c r="X75">
        <v>2.2999999999999998</v>
      </c>
      <c r="Y75">
        <v>3.5</v>
      </c>
      <c r="Z75">
        <v>5</v>
      </c>
      <c r="AA75">
        <v>7.2</v>
      </c>
      <c r="AB75">
        <v>9.5</v>
      </c>
      <c r="AC75">
        <v>12.3</v>
      </c>
      <c r="AD75">
        <v>4</v>
      </c>
      <c r="AE75" s="1">
        <v>38565</v>
      </c>
      <c r="AF75">
        <v>7.2</v>
      </c>
      <c r="AG75">
        <v>9.5</v>
      </c>
      <c r="AH75">
        <v>12.3</v>
      </c>
      <c r="AI75">
        <v>15.7</v>
      </c>
      <c r="AJ75">
        <v>19</v>
      </c>
      <c r="AK75">
        <v>22.8</v>
      </c>
      <c r="AL75">
        <v>27.6</v>
      </c>
      <c r="AM75">
        <v>33.299999999999997</v>
      </c>
      <c r="AN75">
        <v>41.1</v>
      </c>
      <c r="AO75">
        <v>49.5</v>
      </c>
      <c r="AP75">
        <v>58.9</v>
      </c>
      <c r="AQ75">
        <v>68.900000000000006</v>
      </c>
      <c r="AR75">
        <v>80</v>
      </c>
      <c r="AS75">
        <v>4</v>
      </c>
    </row>
    <row r="76" spans="1:45" x14ac:dyDescent="0.25">
      <c r="A76" s="1">
        <v>38596</v>
      </c>
      <c r="B76">
        <v>0</v>
      </c>
      <c r="C76">
        <v>0.1</v>
      </c>
      <c r="D76">
        <v>0.3</v>
      </c>
      <c r="E76">
        <v>0.5</v>
      </c>
      <c r="F76">
        <v>1.1000000000000001</v>
      </c>
      <c r="G76">
        <v>2</v>
      </c>
      <c r="H76">
        <v>3.2</v>
      </c>
      <c r="I76">
        <v>4.5999999999999996</v>
      </c>
      <c r="J76">
        <v>6.2</v>
      </c>
      <c r="K76">
        <v>8</v>
      </c>
      <c r="L76">
        <v>10.1</v>
      </c>
      <c r="M76">
        <v>12.4</v>
      </c>
      <c r="N76">
        <v>14.9</v>
      </c>
      <c r="O76">
        <v>0.1</v>
      </c>
      <c r="P76" s="1">
        <v>38596</v>
      </c>
      <c r="Q76">
        <v>12.4</v>
      </c>
      <c r="R76">
        <v>14.9</v>
      </c>
      <c r="S76">
        <v>17.5</v>
      </c>
      <c r="T76">
        <v>20.7</v>
      </c>
      <c r="U76">
        <v>24.3</v>
      </c>
      <c r="V76">
        <v>28.2</v>
      </c>
      <c r="W76">
        <v>32.4</v>
      </c>
      <c r="X76">
        <v>37.299999999999997</v>
      </c>
      <c r="Y76">
        <v>42.7</v>
      </c>
      <c r="Z76">
        <v>49.1</v>
      </c>
      <c r="AA76">
        <v>56.2</v>
      </c>
      <c r="AB76">
        <v>63.5</v>
      </c>
      <c r="AC76">
        <v>72.2</v>
      </c>
      <c r="AD76">
        <v>0.1</v>
      </c>
      <c r="AE76" s="1">
        <v>38596</v>
      </c>
      <c r="AF76">
        <v>56.2</v>
      </c>
      <c r="AG76">
        <v>63.5</v>
      </c>
      <c r="AH76">
        <v>72.2</v>
      </c>
      <c r="AI76">
        <v>81.7</v>
      </c>
      <c r="AJ76">
        <v>92.2</v>
      </c>
      <c r="AK76">
        <v>104.4</v>
      </c>
      <c r="AL76">
        <v>117.6</v>
      </c>
      <c r="AM76">
        <v>131.9</v>
      </c>
      <c r="AN76">
        <v>148.30000000000001</v>
      </c>
      <c r="AO76">
        <v>165.9</v>
      </c>
      <c r="AP76">
        <v>184.1</v>
      </c>
      <c r="AQ76">
        <v>203.9</v>
      </c>
      <c r="AR76">
        <v>224.7</v>
      </c>
      <c r="AS76">
        <v>0.1</v>
      </c>
    </row>
    <row r="77" spans="1:45" x14ac:dyDescent="0.25">
      <c r="A77" s="1">
        <v>38626</v>
      </c>
      <c r="B77">
        <v>7.9</v>
      </c>
      <c r="C77">
        <v>11</v>
      </c>
      <c r="D77">
        <v>15.2</v>
      </c>
      <c r="E77">
        <v>20.100000000000001</v>
      </c>
      <c r="F77">
        <v>25.3</v>
      </c>
      <c r="G77">
        <v>31.4</v>
      </c>
      <c r="H77">
        <v>37.700000000000003</v>
      </c>
      <c r="I77">
        <v>44.9</v>
      </c>
      <c r="J77">
        <v>53.3</v>
      </c>
      <c r="K77">
        <v>62.3</v>
      </c>
      <c r="L77">
        <v>72.5</v>
      </c>
      <c r="M77">
        <v>83.8</v>
      </c>
      <c r="N77">
        <v>95.7</v>
      </c>
      <c r="O77">
        <v>0</v>
      </c>
      <c r="P77" s="1">
        <v>38626</v>
      </c>
      <c r="Q77">
        <v>83.8</v>
      </c>
      <c r="R77">
        <v>95.7</v>
      </c>
      <c r="S77">
        <v>108.6</v>
      </c>
      <c r="T77">
        <v>122.4</v>
      </c>
      <c r="U77">
        <v>136.69999999999999</v>
      </c>
      <c r="V77">
        <v>153.30000000000001</v>
      </c>
      <c r="W77">
        <v>171.7</v>
      </c>
      <c r="X77">
        <v>191.7</v>
      </c>
      <c r="Y77">
        <v>212.9</v>
      </c>
      <c r="Z77">
        <v>235.4</v>
      </c>
      <c r="AA77">
        <v>259.7</v>
      </c>
      <c r="AB77">
        <v>284.39999999999998</v>
      </c>
      <c r="AC77">
        <v>309.39999999999998</v>
      </c>
      <c r="AD77">
        <v>0</v>
      </c>
      <c r="AE77" s="1">
        <v>38626</v>
      </c>
      <c r="AF77">
        <v>259.7</v>
      </c>
      <c r="AG77">
        <v>284.39999999999998</v>
      </c>
      <c r="AH77">
        <v>309.39999999999998</v>
      </c>
      <c r="AI77">
        <v>334.6</v>
      </c>
      <c r="AJ77">
        <v>360.3</v>
      </c>
      <c r="AK77">
        <v>386.1</v>
      </c>
      <c r="AL77">
        <v>412.5</v>
      </c>
      <c r="AM77">
        <v>439</v>
      </c>
      <c r="AN77">
        <v>466</v>
      </c>
      <c r="AO77">
        <v>493.5</v>
      </c>
      <c r="AP77">
        <v>521</v>
      </c>
      <c r="AQ77">
        <v>549.1</v>
      </c>
      <c r="AR77">
        <v>577.5</v>
      </c>
      <c r="AS77">
        <v>0</v>
      </c>
    </row>
    <row r="78" spans="1:45" x14ac:dyDescent="0.25">
      <c r="A78" s="1">
        <v>38657</v>
      </c>
      <c r="B78">
        <v>87.9</v>
      </c>
      <c r="C78">
        <v>99.2</v>
      </c>
      <c r="D78">
        <v>111.3</v>
      </c>
      <c r="E78">
        <v>124.1</v>
      </c>
      <c r="F78">
        <v>137.19999999999999</v>
      </c>
      <c r="G78">
        <v>151.5</v>
      </c>
      <c r="H78">
        <v>166.3</v>
      </c>
      <c r="I78">
        <v>181.7</v>
      </c>
      <c r="J78">
        <v>198.6</v>
      </c>
      <c r="K78">
        <v>215.9</v>
      </c>
      <c r="L78">
        <v>234.3</v>
      </c>
      <c r="M78">
        <v>253.6</v>
      </c>
      <c r="N78">
        <v>274.10000000000002</v>
      </c>
      <c r="O78">
        <v>7.0000000000000007E-2</v>
      </c>
      <c r="P78" s="1">
        <v>38657</v>
      </c>
      <c r="Q78">
        <v>253.6</v>
      </c>
      <c r="R78">
        <v>274.10000000000002</v>
      </c>
      <c r="S78">
        <v>295.39999999999998</v>
      </c>
      <c r="T78">
        <v>317.2</v>
      </c>
      <c r="U78">
        <v>340.1</v>
      </c>
      <c r="V78">
        <v>363.5</v>
      </c>
      <c r="W78">
        <v>387.3</v>
      </c>
      <c r="X78">
        <v>412</v>
      </c>
      <c r="Y78">
        <v>437.3</v>
      </c>
      <c r="Z78">
        <v>463.8</v>
      </c>
      <c r="AA78">
        <v>490.8</v>
      </c>
      <c r="AB78">
        <v>518.20000000000005</v>
      </c>
      <c r="AC78">
        <v>546.29999999999995</v>
      </c>
      <c r="AD78">
        <v>7.0000000000000007E-2</v>
      </c>
      <c r="AE78" s="1">
        <v>38657</v>
      </c>
      <c r="AF78">
        <v>490.8</v>
      </c>
      <c r="AG78">
        <v>518.20000000000005</v>
      </c>
      <c r="AH78">
        <v>546.29999999999995</v>
      </c>
      <c r="AI78">
        <v>574.6</v>
      </c>
      <c r="AJ78">
        <v>603.29999999999995</v>
      </c>
      <c r="AK78">
        <v>632.4</v>
      </c>
      <c r="AL78">
        <v>661.6</v>
      </c>
      <c r="AM78">
        <v>691</v>
      </c>
      <c r="AN78">
        <v>720.5</v>
      </c>
      <c r="AO78">
        <v>750.1</v>
      </c>
      <c r="AP78">
        <v>780</v>
      </c>
      <c r="AQ78">
        <v>809.9</v>
      </c>
      <c r="AR78">
        <v>839.8</v>
      </c>
      <c r="AS78">
        <v>7.0000000000000007E-2</v>
      </c>
    </row>
    <row r="79" spans="1:45" x14ac:dyDescent="0.25">
      <c r="A79" s="1">
        <v>38687</v>
      </c>
      <c r="B79">
        <v>303.5</v>
      </c>
      <c r="C79">
        <v>329.3</v>
      </c>
      <c r="D79">
        <v>356.4</v>
      </c>
      <c r="E79">
        <v>384.8</v>
      </c>
      <c r="F79">
        <v>413.6</v>
      </c>
      <c r="G79">
        <v>443</v>
      </c>
      <c r="H79">
        <v>473.1</v>
      </c>
      <c r="I79">
        <v>503.5</v>
      </c>
      <c r="J79">
        <v>534.20000000000005</v>
      </c>
      <c r="K79">
        <v>565.1</v>
      </c>
      <c r="L79">
        <v>596</v>
      </c>
      <c r="M79">
        <v>627</v>
      </c>
      <c r="N79">
        <v>658</v>
      </c>
      <c r="O79">
        <v>0</v>
      </c>
      <c r="P79" s="1">
        <v>38687</v>
      </c>
      <c r="Q79">
        <v>627</v>
      </c>
      <c r="R79">
        <v>658</v>
      </c>
      <c r="S79">
        <v>689</v>
      </c>
      <c r="T79">
        <v>720</v>
      </c>
      <c r="U79">
        <v>751</v>
      </c>
      <c r="V79">
        <v>782</v>
      </c>
      <c r="W79">
        <v>813</v>
      </c>
      <c r="X79">
        <v>844</v>
      </c>
      <c r="Y79">
        <v>875</v>
      </c>
      <c r="Z79">
        <v>906</v>
      </c>
      <c r="AA79">
        <v>937</v>
      </c>
      <c r="AB79">
        <v>968</v>
      </c>
      <c r="AC79">
        <v>999</v>
      </c>
      <c r="AD79">
        <v>0</v>
      </c>
      <c r="AE79" s="1">
        <v>38687</v>
      </c>
      <c r="AF79">
        <v>937</v>
      </c>
      <c r="AG79">
        <v>968</v>
      </c>
      <c r="AH79">
        <v>999</v>
      </c>
      <c r="AI79">
        <v>1030</v>
      </c>
      <c r="AJ79">
        <v>1061</v>
      </c>
      <c r="AK79">
        <v>1092</v>
      </c>
      <c r="AL79">
        <v>1123</v>
      </c>
      <c r="AM79">
        <v>1154</v>
      </c>
      <c r="AN79">
        <v>1185</v>
      </c>
      <c r="AO79">
        <v>1216</v>
      </c>
      <c r="AP79">
        <v>1247</v>
      </c>
      <c r="AQ79">
        <v>1278</v>
      </c>
      <c r="AR79">
        <v>1309</v>
      </c>
      <c r="AS79">
        <v>0</v>
      </c>
    </row>
    <row r="80" spans="1:45" x14ac:dyDescent="0.25">
      <c r="A80" s="1">
        <v>38718</v>
      </c>
      <c r="B80">
        <v>209.7</v>
      </c>
      <c r="C80">
        <v>233.6</v>
      </c>
      <c r="D80">
        <v>257.89999999999998</v>
      </c>
      <c r="E80">
        <v>282.7</v>
      </c>
      <c r="F80">
        <v>307.8</v>
      </c>
      <c r="G80">
        <v>333.7</v>
      </c>
      <c r="H80">
        <v>359.5</v>
      </c>
      <c r="I80">
        <v>386.2</v>
      </c>
      <c r="J80">
        <v>412.8</v>
      </c>
      <c r="K80">
        <v>440.1</v>
      </c>
      <c r="L80">
        <v>467.6</v>
      </c>
      <c r="M80">
        <v>495.6</v>
      </c>
      <c r="N80">
        <v>523.6</v>
      </c>
      <c r="O80">
        <v>0.1</v>
      </c>
      <c r="P80" s="1">
        <v>38718</v>
      </c>
      <c r="Q80">
        <v>495.6</v>
      </c>
      <c r="R80">
        <v>523.6</v>
      </c>
      <c r="S80">
        <v>552.1</v>
      </c>
      <c r="T80">
        <v>581</v>
      </c>
      <c r="U80">
        <v>610.4</v>
      </c>
      <c r="V80">
        <v>639.9</v>
      </c>
      <c r="W80">
        <v>669.7</v>
      </c>
      <c r="X80">
        <v>699.9</v>
      </c>
      <c r="Y80">
        <v>730</v>
      </c>
      <c r="Z80">
        <v>760.7</v>
      </c>
      <c r="AA80">
        <v>791.4</v>
      </c>
      <c r="AB80">
        <v>822.1</v>
      </c>
      <c r="AC80">
        <v>853</v>
      </c>
      <c r="AD80">
        <v>0.1</v>
      </c>
      <c r="AE80" s="1">
        <v>38718</v>
      </c>
      <c r="AF80">
        <v>791.4</v>
      </c>
      <c r="AG80">
        <v>822.1</v>
      </c>
      <c r="AH80">
        <v>853</v>
      </c>
      <c r="AI80">
        <v>884</v>
      </c>
      <c r="AJ80">
        <v>915</v>
      </c>
      <c r="AK80">
        <v>946</v>
      </c>
      <c r="AL80">
        <v>977</v>
      </c>
      <c r="AM80">
        <v>1008</v>
      </c>
      <c r="AN80">
        <v>1039</v>
      </c>
      <c r="AO80">
        <v>1070</v>
      </c>
      <c r="AP80">
        <v>1101</v>
      </c>
      <c r="AQ80">
        <v>1132</v>
      </c>
      <c r="AR80">
        <v>1163</v>
      </c>
      <c r="AS80">
        <v>0.1</v>
      </c>
    </row>
    <row r="81" spans="1:45" x14ac:dyDescent="0.25">
      <c r="A81" s="1">
        <v>38749</v>
      </c>
      <c r="B81">
        <v>298</v>
      </c>
      <c r="C81">
        <v>320.7</v>
      </c>
      <c r="D81">
        <v>344.1</v>
      </c>
      <c r="E81">
        <v>367.3</v>
      </c>
      <c r="F81">
        <v>391.3</v>
      </c>
      <c r="G81">
        <v>415.7</v>
      </c>
      <c r="H81">
        <v>440.6</v>
      </c>
      <c r="I81">
        <v>465.9</v>
      </c>
      <c r="J81">
        <v>491.5</v>
      </c>
      <c r="K81">
        <v>517.20000000000005</v>
      </c>
      <c r="L81">
        <v>543.5</v>
      </c>
      <c r="M81">
        <v>569.70000000000005</v>
      </c>
      <c r="N81">
        <v>596.4</v>
      </c>
      <c r="O81">
        <v>0.2</v>
      </c>
      <c r="P81" s="1">
        <v>38749</v>
      </c>
      <c r="Q81">
        <v>569.70000000000005</v>
      </c>
      <c r="R81">
        <v>596.4</v>
      </c>
      <c r="S81">
        <v>623.20000000000005</v>
      </c>
      <c r="T81">
        <v>650.29999999999995</v>
      </c>
      <c r="U81">
        <v>677.4</v>
      </c>
      <c r="V81">
        <v>704.7</v>
      </c>
      <c r="W81">
        <v>732.2</v>
      </c>
      <c r="X81">
        <v>760</v>
      </c>
      <c r="Y81">
        <v>787.8</v>
      </c>
      <c r="Z81">
        <v>815.6</v>
      </c>
      <c r="AA81">
        <v>843.5</v>
      </c>
      <c r="AB81">
        <v>871.5</v>
      </c>
      <c r="AC81">
        <v>899.5</v>
      </c>
      <c r="AD81">
        <v>0.2</v>
      </c>
      <c r="AE81" s="1">
        <v>38749</v>
      </c>
      <c r="AF81">
        <v>843.5</v>
      </c>
      <c r="AG81">
        <v>871.5</v>
      </c>
      <c r="AH81">
        <v>899.5</v>
      </c>
      <c r="AI81">
        <v>927.5</v>
      </c>
      <c r="AJ81">
        <v>955.5</v>
      </c>
      <c r="AK81">
        <v>983.5</v>
      </c>
      <c r="AL81">
        <v>1011.5</v>
      </c>
      <c r="AM81">
        <v>1039.5</v>
      </c>
      <c r="AN81">
        <v>1067.5</v>
      </c>
      <c r="AO81">
        <v>1095.5</v>
      </c>
      <c r="AP81">
        <v>1123.5</v>
      </c>
      <c r="AQ81">
        <v>1151.5</v>
      </c>
      <c r="AR81">
        <v>1179.5</v>
      </c>
      <c r="AS81">
        <v>0.2</v>
      </c>
    </row>
    <row r="82" spans="1:45" x14ac:dyDescent="0.25">
      <c r="A82" s="1">
        <v>38777</v>
      </c>
      <c r="B82">
        <v>158.69999999999999</v>
      </c>
      <c r="C82">
        <v>176.5</v>
      </c>
      <c r="D82">
        <v>195.8</v>
      </c>
      <c r="E82">
        <v>216.4</v>
      </c>
      <c r="F82">
        <v>237.4</v>
      </c>
      <c r="G82">
        <v>259.5</v>
      </c>
      <c r="H82">
        <v>281.89999999999998</v>
      </c>
      <c r="I82">
        <v>305.5</v>
      </c>
      <c r="J82">
        <v>329.9</v>
      </c>
      <c r="K82">
        <v>354.5</v>
      </c>
      <c r="L82">
        <v>379.7</v>
      </c>
      <c r="M82">
        <v>405.6</v>
      </c>
      <c r="N82">
        <v>431.6</v>
      </c>
      <c r="O82">
        <v>0.06</v>
      </c>
      <c r="P82" s="1">
        <v>38777</v>
      </c>
      <c r="Q82">
        <v>405.6</v>
      </c>
      <c r="R82">
        <v>431.6</v>
      </c>
      <c r="S82">
        <v>458.5</v>
      </c>
      <c r="T82">
        <v>485.8</v>
      </c>
      <c r="U82">
        <v>513.29999999999995</v>
      </c>
      <c r="V82">
        <v>541.4</v>
      </c>
      <c r="W82">
        <v>569.6</v>
      </c>
      <c r="X82">
        <v>598.6</v>
      </c>
      <c r="Y82">
        <v>627.70000000000005</v>
      </c>
      <c r="Z82">
        <v>657.1</v>
      </c>
      <c r="AA82">
        <v>686.6</v>
      </c>
      <c r="AB82">
        <v>716.3</v>
      </c>
      <c r="AC82">
        <v>746.1</v>
      </c>
      <c r="AD82">
        <v>0.06</v>
      </c>
      <c r="AE82" s="1">
        <v>38777</v>
      </c>
      <c r="AF82">
        <v>686.6</v>
      </c>
      <c r="AG82">
        <v>716.3</v>
      </c>
      <c r="AH82">
        <v>746.1</v>
      </c>
      <c r="AI82">
        <v>776</v>
      </c>
      <c r="AJ82">
        <v>806.1</v>
      </c>
      <c r="AK82">
        <v>836.2</v>
      </c>
      <c r="AL82">
        <v>866.5</v>
      </c>
      <c r="AM82">
        <v>896.9</v>
      </c>
      <c r="AN82">
        <v>927.5</v>
      </c>
      <c r="AO82">
        <v>958.1</v>
      </c>
      <c r="AP82">
        <v>988.8</v>
      </c>
      <c r="AQ82">
        <v>1019.6</v>
      </c>
      <c r="AR82">
        <v>1050.4000000000001</v>
      </c>
      <c r="AS82">
        <v>0.06</v>
      </c>
    </row>
    <row r="83" spans="1:45" x14ac:dyDescent="0.25">
      <c r="A83" s="1">
        <v>38808</v>
      </c>
      <c r="B83">
        <v>25.2</v>
      </c>
      <c r="C83">
        <v>30.8</v>
      </c>
      <c r="D83">
        <v>36.799999999999997</v>
      </c>
      <c r="E83">
        <v>43.4</v>
      </c>
      <c r="F83">
        <v>51.3</v>
      </c>
      <c r="G83">
        <v>59.8</v>
      </c>
      <c r="H83">
        <v>69.7</v>
      </c>
      <c r="I83">
        <v>80.599999999999994</v>
      </c>
      <c r="J83">
        <v>93.2</v>
      </c>
      <c r="K83">
        <v>106.6</v>
      </c>
      <c r="L83">
        <v>121.1</v>
      </c>
      <c r="M83">
        <v>135.69999999999999</v>
      </c>
      <c r="N83">
        <v>152.1</v>
      </c>
      <c r="O83">
        <v>0.03</v>
      </c>
      <c r="P83" s="1">
        <v>38808</v>
      </c>
      <c r="Q83">
        <v>135.69999999999999</v>
      </c>
      <c r="R83">
        <v>152.1</v>
      </c>
      <c r="S83">
        <v>169.4</v>
      </c>
      <c r="T83">
        <v>188</v>
      </c>
      <c r="U83">
        <v>207.5</v>
      </c>
      <c r="V83">
        <v>227.8</v>
      </c>
      <c r="W83">
        <v>249.3</v>
      </c>
      <c r="X83">
        <v>272.10000000000002</v>
      </c>
      <c r="Y83">
        <v>295.60000000000002</v>
      </c>
      <c r="Z83">
        <v>319.7</v>
      </c>
      <c r="AA83">
        <v>344</v>
      </c>
      <c r="AB83">
        <v>369.4</v>
      </c>
      <c r="AC83">
        <v>395.5</v>
      </c>
      <c r="AD83">
        <v>0.03</v>
      </c>
      <c r="AE83" s="1">
        <v>38808</v>
      </c>
      <c r="AF83">
        <v>344</v>
      </c>
      <c r="AG83">
        <v>369.4</v>
      </c>
      <c r="AH83">
        <v>395.5</v>
      </c>
      <c r="AI83">
        <v>421.5</v>
      </c>
      <c r="AJ83">
        <v>448.3</v>
      </c>
      <c r="AK83">
        <v>475.5</v>
      </c>
      <c r="AL83">
        <v>503.1</v>
      </c>
      <c r="AM83">
        <v>530.9</v>
      </c>
      <c r="AN83">
        <v>559.29999999999995</v>
      </c>
      <c r="AO83">
        <v>587.79999999999995</v>
      </c>
      <c r="AP83">
        <v>616.70000000000005</v>
      </c>
      <c r="AQ83">
        <v>645.6</v>
      </c>
      <c r="AR83">
        <v>674.9</v>
      </c>
      <c r="AS83">
        <v>0.03</v>
      </c>
    </row>
    <row r="84" spans="1:45" x14ac:dyDescent="0.25">
      <c r="A84" s="1">
        <v>38838</v>
      </c>
      <c r="B84">
        <v>0.7</v>
      </c>
      <c r="C84">
        <v>0.9</v>
      </c>
      <c r="D84">
        <v>1.3</v>
      </c>
      <c r="E84">
        <v>1.8</v>
      </c>
      <c r="F84">
        <v>2.4</v>
      </c>
      <c r="G84">
        <v>3.4</v>
      </c>
      <c r="H84">
        <v>4.7</v>
      </c>
      <c r="I84">
        <v>6.6</v>
      </c>
      <c r="J84">
        <v>9.4</v>
      </c>
      <c r="K84">
        <v>14.8</v>
      </c>
      <c r="L84">
        <v>21.4</v>
      </c>
      <c r="M84">
        <v>30.1</v>
      </c>
      <c r="N84">
        <v>39.5</v>
      </c>
      <c r="O84">
        <v>0.06</v>
      </c>
      <c r="P84" s="1">
        <v>38838</v>
      </c>
      <c r="Q84">
        <v>30.1</v>
      </c>
      <c r="R84">
        <v>39.5</v>
      </c>
      <c r="S84">
        <v>51.7</v>
      </c>
      <c r="T84">
        <v>64.7</v>
      </c>
      <c r="U84">
        <v>78.599999999999994</v>
      </c>
      <c r="V84">
        <v>93.8</v>
      </c>
      <c r="W84">
        <v>110</v>
      </c>
      <c r="X84">
        <v>127.6</v>
      </c>
      <c r="Y84">
        <v>145.80000000000001</v>
      </c>
      <c r="Z84">
        <v>164.5</v>
      </c>
      <c r="AA84">
        <v>184.5</v>
      </c>
      <c r="AB84">
        <v>204.8</v>
      </c>
      <c r="AC84">
        <v>225.3</v>
      </c>
      <c r="AD84">
        <v>0.06</v>
      </c>
      <c r="AE84" s="1">
        <v>38838</v>
      </c>
      <c r="AF84">
        <v>184.5</v>
      </c>
      <c r="AG84">
        <v>204.8</v>
      </c>
      <c r="AH84">
        <v>225.3</v>
      </c>
      <c r="AI84">
        <v>247.3</v>
      </c>
      <c r="AJ84">
        <v>269.89999999999998</v>
      </c>
      <c r="AK84">
        <v>293.10000000000002</v>
      </c>
      <c r="AL84">
        <v>317.5</v>
      </c>
      <c r="AM84">
        <v>342.4</v>
      </c>
      <c r="AN84">
        <v>368</v>
      </c>
      <c r="AO84">
        <v>394.4</v>
      </c>
      <c r="AP84">
        <v>420.9</v>
      </c>
      <c r="AQ84">
        <v>447.7</v>
      </c>
      <c r="AR84">
        <v>474.9</v>
      </c>
      <c r="AS84">
        <v>0.06</v>
      </c>
    </row>
    <row r="85" spans="1:45" x14ac:dyDescent="0.25">
      <c r="A85" s="1">
        <v>38869</v>
      </c>
      <c r="B85">
        <v>0</v>
      </c>
      <c r="C85">
        <v>0</v>
      </c>
      <c r="D85">
        <v>0</v>
      </c>
      <c r="E85">
        <v>0</v>
      </c>
      <c r="F85">
        <v>0</v>
      </c>
      <c r="G85">
        <v>0</v>
      </c>
      <c r="H85">
        <v>0</v>
      </c>
      <c r="I85">
        <v>0</v>
      </c>
      <c r="J85">
        <v>0</v>
      </c>
      <c r="K85">
        <v>0</v>
      </c>
      <c r="L85">
        <v>0</v>
      </c>
      <c r="M85">
        <v>0</v>
      </c>
      <c r="N85">
        <v>0.1</v>
      </c>
      <c r="O85">
        <v>0</v>
      </c>
      <c r="P85" s="1">
        <v>38869</v>
      </c>
      <c r="Q85">
        <v>0</v>
      </c>
      <c r="R85">
        <v>0.1</v>
      </c>
      <c r="S85">
        <v>0.3</v>
      </c>
      <c r="T85">
        <v>0.9</v>
      </c>
      <c r="U85">
        <v>2</v>
      </c>
      <c r="V85">
        <v>3.8</v>
      </c>
      <c r="W85">
        <v>6.2</v>
      </c>
      <c r="X85">
        <v>10.1</v>
      </c>
      <c r="Y85">
        <v>14.8</v>
      </c>
      <c r="Z85">
        <v>20.5</v>
      </c>
      <c r="AA85">
        <v>27</v>
      </c>
      <c r="AB85">
        <v>34.6</v>
      </c>
      <c r="AC85">
        <v>43.1</v>
      </c>
      <c r="AD85">
        <v>0</v>
      </c>
      <c r="AE85" s="1">
        <v>38869</v>
      </c>
      <c r="AF85">
        <v>27</v>
      </c>
      <c r="AG85">
        <v>34.6</v>
      </c>
      <c r="AH85">
        <v>43.1</v>
      </c>
      <c r="AI85">
        <v>52.4</v>
      </c>
      <c r="AJ85">
        <v>62.3</v>
      </c>
      <c r="AK85">
        <v>73.099999999999994</v>
      </c>
      <c r="AL85">
        <v>85</v>
      </c>
      <c r="AM85">
        <v>98</v>
      </c>
      <c r="AN85">
        <v>112.3</v>
      </c>
      <c r="AO85">
        <v>127.8</v>
      </c>
      <c r="AP85">
        <v>144.6</v>
      </c>
      <c r="AQ85">
        <v>162.4</v>
      </c>
      <c r="AR85">
        <v>182</v>
      </c>
      <c r="AS85">
        <v>0</v>
      </c>
    </row>
    <row r="86" spans="1:45" x14ac:dyDescent="0.25">
      <c r="A86" s="1">
        <v>38899</v>
      </c>
      <c r="B86">
        <v>0</v>
      </c>
      <c r="C86">
        <v>0</v>
      </c>
      <c r="D86">
        <v>0</v>
      </c>
      <c r="E86">
        <v>0</v>
      </c>
      <c r="F86">
        <v>0</v>
      </c>
      <c r="G86">
        <v>0</v>
      </c>
      <c r="H86">
        <v>0</v>
      </c>
      <c r="I86">
        <v>0</v>
      </c>
      <c r="J86">
        <v>0</v>
      </c>
      <c r="K86">
        <v>0</v>
      </c>
      <c r="L86">
        <v>0</v>
      </c>
      <c r="M86">
        <v>0</v>
      </c>
      <c r="N86">
        <v>0</v>
      </c>
      <c r="O86">
        <v>0.2</v>
      </c>
      <c r="P86" s="1">
        <v>38899</v>
      </c>
      <c r="Q86">
        <v>0</v>
      </c>
      <c r="R86">
        <v>0</v>
      </c>
      <c r="S86">
        <v>0</v>
      </c>
      <c r="T86">
        <v>0</v>
      </c>
      <c r="U86">
        <v>0</v>
      </c>
      <c r="V86">
        <v>0.1</v>
      </c>
      <c r="W86">
        <v>0.2</v>
      </c>
      <c r="X86">
        <v>0.3</v>
      </c>
      <c r="Y86">
        <v>0.5</v>
      </c>
      <c r="Z86">
        <v>1</v>
      </c>
      <c r="AA86">
        <v>1.5</v>
      </c>
      <c r="AB86">
        <v>2.5</v>
      </c>
      <c r="AC86">
        <v>3.8</v>
      </c>
      <c r="AD86">
        <v>0.2</v>
      </c>
      <c r="AE86" s="1">
        <v>38899</v>
      </c>
      <c r="AF86">
        <v>1.5</v>
      </c>
      <c r="AG86">
        <v>2.5</v>
      </c>
      <c r="AH86">
        <v>3.8</v>
      </c>
      <c r="AI86">
        <v>5.7</v>
      </c>
      <c r="AJ86">
        <v>7.9</v>
      </c>
      <c r="AK86">
        <v>10.3</v>
      </c>
      <c r="AL86">
        <v>13.5</v>
      </c>
      <c r="AM86">
        <v>17.600000000000001</v>
      </c>
      <c r="AN86">
        <v>22.5</v>
      </c>
      <c r="AO86">
        <v>28</v>
      </c>
      <c r="AP86">
        <v>34.799999999999997</v>
      </c>
      <c r="AQ86">
        <v>42.6</v>
      </c>
      <c r="AR86">
        <v>53.1</v>
      </c>
      <c r="AS86">
        <v>0.2</v>
      </c>
    </row>
    <row r="87" spans="1:45" x14ac:dyDescent="0.25">
      <c r="A87" s="1">
        <v>38930</v>
      </c>
      <c r="B87">
        <v>0</v>
      </c>
      <c r="C87">
        <v>0</v>
      </c>
      <c r="D87">
        <v>0</v>
      </c>
      <c r="E87">
        <v>0</v>
      </c>
      <c r="F87">
        <v>0</v>
      </c>
      <c r="G87">
        <v>0</v>
      </c>
      <c r="H87">
        <v>0</v>
      </c>
      <c r="I87">
        <v>0</v>
      </c>
      <c r="J87">
        <v>0</v>
      </c>
      <c r="K87">
        <v>0</v>
      </c>
      <c r="L87">
        <v>0.2</v>
      </c>
      <c r="M87">
        <v>0.6</v>
      </c>
      <c r="N87">
        <v>1</v>
      </c>
      <c r="O87">
        <v>0.06</v>
      </c>
      <c r="P87" s="1">
        <v>38930</v>
      </c>
      <c r="Q87">
        <v>0.6</v>
      </c>
      <c r="R87">
        <v>1</v>
      </c>
      <c r="S87">
        <v>1.7</v>
      </c>
      <c r="T87">
        <v>2.6</v>
      </c>
      <c r="U87">
        <v>3.6</v>
      </c>
      <c r="V87">
        <v>5</v>
      </c>
      <c r="W87">
        <v>6.8</v>
      </c>
      <c r="X87">
        <v>8.9</v>
      </c>
      <c r="Y87">
        <v>12.3</v>
      </c>
      <c r="Z87">
        <v>16.3</v>
      </c>
      <c r="AA87">
        <v>21</v>
      </c>
      <c r="AB87">
        <v>26.9</v>
      </c>
      <c r="AC87">
        <v>34.200000000000003</v>
      </c>
      <c r="AD87">
        <v>0.06</v>
      </c>
      <c r="AE87" s="1">
        <v>38930</v>
      </c>
      <c r="AF87">
        <v>21</v>
      </c>
      <c r="AG87">
        <v>26.9</v>
      </c>
      <c r="AH87">
        <v>34.200000000000003</v>
      </c>
      <c r="AI87">
        <v>42.9</v>
      </c>
      <c r="AJ87">
        <v>52.9</v>
      </c>
      <c r="AK87">
        <v>63.3</v>
      </c>
      <c r="AL87">
        <v>75</v>
      </c>
      <c r="AM87">
        <v>87.6</v>
      </c>
      <c r="AN87">
        <v>101.2</v>
      </c>
      <c r="AO87">
        <v>115.6</v>
      </c>
      <c r="AP87">
        <v>131.5</v>
      </c>
      <c r="AQ87">
        <v>148.30000000000001</v>
      </c>
      <c r="AR87">
        <v>166</v>
      </c>
      <c r="AS87">
        <v>0.06</v>
      </c>
    </row>
    <row r="88" spans="1:45" x14ac:dyDescent="0.25">
      <c r="A88" s="1">
        <v>38961</v>
      </c>
      <c r="B88">
        <v>0.1</v>
      </c>
      <c r="C88">
        <v>0.3</v>
      </c>
      <c r="D88">
        <v>0.9</v>
      </c>
      <c r="E88">
        <v>1.4</v>
      </c>
      <c r="F88">
        <v>2.4</v>
      </c>
      <c r="G88">
        <v>3.8</v>
      </c>
      <c r="H88">
        <v>5.0999999999999996</v>
      </c>
      <c r="I88">
        <v>6.9</v>
      </c>
      <c r="J88">
        <v>9</v>
      </c>
      <c r="K88">
        <v>11.4</v>
      </c>
      <c r="L88">
        <v>14.3</v>
      </c>
      <c r="M88">
        <v>17.7</v>
      </c>
      <c r="N88">
        <v>21.4</v>
      </c>
      <c r="O88">
        <v>0.03</v>
      </c>
      <c r="P88" s="1">
        <v>38961</v>
      </c>
      <c r="Q88">
        <v>17.7</v>
      </c>
      <c r="R88">
        <v>21.4</v>
      </c>
      <c r="S88">
        <v>25.6</v>
      </c>
      <c r="T88">
        <v>30</v>
      </c>
      <c r="U88">
        <v>35.200000000000003</v>
      </c>
      <c r="V88">
        <v>40.700000000000003</v>
      </c>
      <c r="W88">
        <v>46.9</v>
      </c>
      <c r="X88">
        <v>54</v>
      </c>
      <c r="Y88">
        <v>61.9</v>
      </c>
      <c r="Z88">
        <v>71.3</v>
      </c>
      <c r="AA88">
        <v>81.3</v>
      </c>
      <c r="AB88">
        <v>92.7</v>
      </c>
      <c r="AC88">
        <v>105.2</v>
      </c>
      <c r="AD88">
        <v>0.03</v>
      </c>
      <c r="AE88" s="1">
        <v>38961</v>
      </c>
      <c r="AF88">
        <v>81.3</v>
      </c>
      <c r="AG88">
        <v>92.7</v>
      </c>
      <c r="AH88">
        <v>105.2</v>
      </c>
      <c r="AI88">
        <v>120</v>
      </c>
      <c r="AJ88">
        <v>136.1</v>
      </c>
      <c r="AK88">
        <v>155.19999999999999</v>
      </c>
      <c r="AL88">
        <v>175.5</v>
      </c>
      <c r="AM88">
        <v>197.6</v>
      </c>
      <c r="AN88">
        <v>220.4</v>
      </c>
      <c r="AO88">
        <v>244.2</v>
      </c>
      <c r="AP88">
        <v>268.89999999999998</v>
      </c>
      <c r="AQ88">
        <v>294</v>
      </c>
      <c r="AR88">
        <v>320.2</v>
      </c>
      <c r="AS88">
        <v>0.03</v>
      </c>
    </row>
    <row r="89" spans="1:45" x14ac:dyDescent="0.25">
      <c r="A89" s="1">
        <v>38991</v>
      </c>
      <c r="B89">
        <v>10.7</v>
      </c>
      <c r="C89">
        <v>13.9</v>
      </c>
      <c r="D89">
        <v>17.600000000000001</v>
      </c>
      <c r="E89">
        <v>21.3</v>
      </c>
      <c r="F89">
        <v>26</v>
      </c>
      <c r="G89">
        <v>31.1</v>
      </c>
      <c r="H89">
        <v>38.200000000000003</v>
      </c>
      <c r="I89">
        <v>46.1</v>
      </c>
      <c r="J89">
        <v>54.9</v>
      </c>
      <c r="K89">
        <v>65.2</v>
      </c>
      <c r="L89">
        <v>76.5</v>
      </c>
      <c r="M89">
        <v>89.2</v>
      </c>
      <c r="N89">
        <v>103.2</v>
      </c>
      <c r="O89">
        <v>0.03</v>
      </c>
      <c r="P89" s="1">
        <v>38991</v>
      </c>
      <c r="Q89">
        <v>89.2</v>
      </c>
      <c r="R89">
        <v>103.2</v>
      </c>
      <c r="S89">
        <v>118.4</v>
      </c>
      <c r="T89">
        <v>135.4</v>
      </c>
      <c r="U89">
        <v>153.19999999999999</v>
      </c>
      <c r="V89">
        <v>172.2</v>
      </c>
      <c r="W89">
        <v>192.1</v>
      </c>
      <c r="X89">
        <v>213.8</v>
      </c>
      <c r="Y89">
        <v>236.1</v>
      </c>
      <c r="Z89">
        <v>259.39999999999998</v>
      </c>
      <c r="AA89">
        <v>283.89999999999998</v>
      </c>
      <c r="AB89">
        <v>309.10000000000002</v>
      </c>
      <c r="AC89">
        <v>335.3</v>
      </c>
      <c r="AD89">
        <v>0.03</v>
      </c>
      <c r="AE89" s="1">
        <v>38991</v>
      </c>
      <c r="AF89">
        <v>283.89999999999998</v>
      </c>
      <c r="AG89">
        <v>309.10000000000002</v>
      </c>
      <c r="AH89">
        <v>335.3</v>
      </c>
      <c r="AI89">
        <v>362</v>
      </c>
      <c r="AJ89">
        <v>389.3</v>
      </c>
      <c r="AK89">
        <v>417.5</v>
      </c>
      <c r="AL89">
        <v>445.7</v>
      </c>
      <c r="AM89">
        <v>474.6</v>
      </c>
      <c r="AN89">
        <v>503.7</v>
      </c>
      <c r="AO89">
        <v>532.9</v>
      </c>
      <c r="AP89">
        <v>562.5</v>
      </c>
      <c r="AQ89">
        <v>592.5</v>
      </c>
      <c r="AR89">
        <v>622.5</v>
      </c>
      <c r="AS89">
        <v>0.03</v>
      </c>
    </row>
    <row r="90" spans="1:45" x14ac:dyDescent="0.25">
      <c r="A90" s="1">
        <v>39022</v>
      </c>
      <c r="B90">
        <v>46.1</v>
      </c>
      <c r="C90">
        <v>54.1</v>
      </c>
      <c r="D90">
        <v>63.2</v>
      </c>
      <c r="E90">
        <v>73.400000000000006</v>
      </c>
      <c r="F90">
        <v>84.2</v>
      </c>
      <c r="G90">
        <v>96</v>
      </c>
      <c r="H90">
        <v>108.8</v>
      </c>
      <c r="I90">
        <v>123.1</v>
      </c>
      <c r="J90">
        <v>138</v>
      </c>
      <c r="K90">
        <v>153.80000000000001</v>
      </c>
      <c r="L90">
        <v>170</v>
      </c>
      <c r="M90">
        <v>186.8</v>
      </c>
      <c r="N90">
        <v>204.4</v>
      </c>
      <c r="O90">
        <v>0.1</v>
      </c>
      <c r="P90" s="1">
        <v>39022</v>
      </c>
      <c r="Q90">
        <v>186.8</v>
      </c>
      <c r="R90">
        <v>204.4</v>
      </c>
      <c r="S90">
        <v>222.9</v>
      </c>
      <c r="T90">
        <v>241.7</v>
      </c>
      <c r="U90">
        <v>262</v>
      </c>
      <c r="V90">
        <v>283.10000000000002</v>
      </c>
      <c r="W90">
        <v>305.2</v>
      </c>
      <c r="X90">
        <v>328.7</v>
      </c>
      <c r="Y90">
        <v>353.4</v>
      </c>
      <c r="Z90">
        <v>379.3</v>
      </c>
      <c r="AA90">
        <v>405.5</v>
      </c>
      <c r="AB90">
        <v>432.1</v>
      </c>
      <c r="AC90">
        <v>459.2</v>
      </c>
      <c r="AD90">
        <v>0.1</v>
      </c>
      <c r="AE90" s="1">
        <v>39022</v>
      </c>
      <c r="AF90">
        <v>405.5</v>
      </c>
      <c r="AG90">
        <v>432.1</v>
      </c>
      <c r="AH90">
        <v>459.2</v>
      </c>
      <c r="AI90">
        <v>487</v>
      </c>
      <c r="AJ90">
        <v>515.1</v>
      </c>
      <c r="AK90">
        <v>543.70000000000005</v>
      </c>
      <c r="AL90">
        <v>572.6</v>
      </c>
      <c r="AM90">
        <v>601.9</v>
      </c>
      <c r="AN90">
        <v>631.29999999999995</v>
      </c>
      <c r="AO90">
        <v>661.2</v>
      </c>
      <c r="AP90">
        <v>691.1</v>
      </c>
      <c r="AQ90">
        <v>721.1</v>
      </c>
      <c r="AR90">
        <v>751.1</v>
      </c>
      <c r="AS90">
        <v>0.1</v>
      </c>
    </row>
    <row r="91" spans="1:45" x14ac:dyDescent="0.25">
      <c r="A91" s="1">
        <v>39052</v>
      </c>
      <c r="B91">
        <v>120.7</v>
      </c>
      <c r="C91">
        <v>136.1</v>
      </c>
      <c r="D91">
        <v>152.6</v>
      </c>
      <c r="E91">
        <v>170.6</v>
      </c>
      <c r="F91">
        <v>190.3</v>
      </c>
      <c r="G91">
        <v>210.9</v>
      </c>
      <c r="H91">
        <v>233.9</v>
      </c>
      <c r="I91">
        <v>257.60000000000002</v>
      </c>
      <c r="J91">
        <v>282.89999999999998</v>
      </c>
      <c r="K91">
        <v>308.5</v>
      </c>
      <c r="L91">
        <v>334.7</v>
      </c>
      <c r="M91">
        <v>361.5</v>
      </c>
      <c r="N91">
        <v>388.8</v>
      </c>
      <c r="O91">
        <v>0</v>
      </c>
      <c r="P91" s="1">
        <v>39052</v>
      </c>
      <c r="Q91">
        <v>361.5</v>
      </c>
      <c r="R91">
        <v>388.8</v>
      </c>
      <c r="S91">
        <v>416.9</v>
      </c>
      <c r="T91">
        <v>445.8</v>
      </c>
      <c r="U91">
        <v>475.2</v>
      </c>
      <c r="V91">
        <v>504.9</v>
      </c>
      <c r="W91">
        <v>534.6</v>
      </c>
      <c r="X91">
        <v>564.5</v>
      </c>
      <c r="Y91">
        <v>594.5</v>
      </c>
      <c r="Z91">
        <v>624.5</v>
      </c>
      <c r="AA91">
        <v>654.6</v>
      </c>
      <c r="AB91">
        <v>684.6</v>
      </c>
      <c r="AC91">
        <v>714.6</v>
      </c>
      <c r="AD91">
        <v>0</v>
      </c>
      <c r="AE91" s="1">
        <v>39052</v>
      </c>
      <c r="AF91">
        <v>654.6</v>
      </c>
      <c r="AG91">
        <v>684.6</v>
      </c>
      <c r="AH91">
        <v>714.6</v>
      </c>
      <c r="AI91">
        <v>744.7</v>
      </c>
      <c r="AJ91">
        <v>774.8</v>
      </c>
      <c r="AK91">
        <v>805</v>
      </c>
      <c r="AL91">
        <v>835.6</v>
      </c>
      <c r="AM91">
        <v>866.4</v>
      </c>
      <c r="AN91">
        <v>897.3</v>
      </c>
      <c r="AO91">
        <v>928.3</v>
      </c>
      <c r="AP91">
        <v>959.3</v>
      </c>
      <c r="AQ91">
        <v>990.3</v>
      </c>
      <c r="AR91">
        <v>1021.3</v>
      </c>
      <c r="AS91">
        <v>0</v>
      </c>
    </row>
    <row r="92" spans="1:45" x14ac:dyDescent="0.25">
      <c r="A92" s="1">
        <v>39083</v>
      </c>
      <c r="B92">
        <v>314.10000000000002</v>
      </c>
      <c r="C92">
        <v>337</v>
      </c>
      <c r="D92">
        <v>360.2</v>
      </c>
      <c r="E92">
        <v>384.2</v>
      </c>
      <c r="F92">
        <v>408.6</v>
      </c>
      <c r="G92">
        <v>433.4</v>
      </c>
      <c r="H92">
        <v>459.3</v>
      </c>
      <c r="I92">
        <v>485.6</v>
      </c>
      <c r="J92">
        <v>512.9</v>
      </c>
      <c r="K92">
        <v>540.79999999999995</v>
      </c>
      <c r="L92">
        <v>568.9</v>
      </c>
      <c r="M92">
        <v>597.4</v>
      </c>
      <c r="N92">
        <v>626.20000000000005</v>
      </c>
      <c r="O92">
        <v>6</v>
      </c>
      <c r="P92" s="1">
        <v>39083</v>
      </c>
      <c r="Q92">
        <v>597.4</v>
      </c>
      <c r="R92">
        <v>626.20000000000005</v>
      </c>
      <c r="S92">
        <v>655.20000000000005</v>
      </c>
      <c r="T92">
        <v>684.4</v>
      </c>
      <c r="U92">
        <v>713.6</v>
      </c>
      <c r="V92">
        <v>743.1</v>
      </c>
      <c r="W92">
        <v>772.5</v>
      </c>
      <c r="X92">
        <v>802</v>
      </c>
      <c r="Y92">
        <v>831.6</v>
      </c>
      <c r="Z92">
        <v>861.2</v>
      </c>
      <c r="AA92">
        <v>890.9</v>
      </c>
      <c r="AB92">
        <v>920.9</v>
      </c>
      <c r="AC92">
        <v>950.9</v>
      </c>
      <c r="AD92">
        <v>6</v>
      </c>
      <c r="AE92" s="1">
        <v>39083</v>
      </c>
      <c r="AF92">
        <v>890.9</v>
      </c>
      <c r="AG92">
        <v>920.9</v>
      </c>
      <c r="AH92">
        <v>950.9</v>
      </c>
      <c r="AI92">
        <v>981.4</v>
      </c>
      <c r="AJ92">
        <v>1012</v>
      </c>
      <c r="AK92">
        <v>1042.7</v>
      </c>
      <c r="AL92">
        <v>1073.4000000000001</v>
      </c>
      <c r="AM92">
        <v>1104.2</v>
      </c>
      <c r="AN92">
        <v>1135</v>
      </c>
      <c r="AO92">
        <v>1165.8</v>
      </c>
      <c r="AP92">
        <v>1196.7</v>
      </c>
      <c r="AQ92">
        <v>1227.5</v>
      </c>
      <c r="AR92">
        <v>1258.5</v>
      </c>
      <c r="AS92">
        <v>6</v>
      </c>
    </row>
    <row r="93" spans="1:45" x14ac:dyDescent="0.25">
      <c r="A93" s="1">
        <v>39114</v>
      </c>
      <c r="B93">
        <v>407.2</v>
      </c>
      <c r="C93">
        <v>433.6</v>
      </c>
      <c r="D93">
        <v>460.4</v>
      </c>
      <c r="E93">
        <v>487.6</v>
      </c>
      <c r="F93">
        <v>514.9</v>
      </c>
      <c r="G93">
        <v>542.4</v>
      </c>
      <c r="H93">
        <v>570</v>
      </c>
      <c r="I93">
        <v>597.70000000000005</v>
      </c>
      <c r="J93">
        <v>625.6</v>
      </c>
      <c r="K93">
        <v>653.5</v>
      </c>
      <c r="L93">
        <v>681.5</v>
      </c>
      <c r="M93">
        <v>709.5</v>
      </c>
      <c r="N93">
        <v>737.5</v>
      </c>
      <c r="O93">
        <v>0</v>
      </c>
      <c r="P93" s="1">
        <v>39114</v>
      </c>
      <c r="Q93">
        <v>709.5</v>
      </c>
      <c r="R93">
        <v>737.5</v>
      </c>
      <c r="S93">
        <v>765.5</v>
      </c>
      <c r="T93">
        <v>793.5</v>
      </c>
      <c r="U93">
        <v>821.5</v>
      </c>
      <c r="V93">
        <v>849.5</v>
      </c>
      <c r="W93">
        <v>877.5</v>
      </c>
      <c r="X93">
        <v>905.5</v>
      </c>
      <c r="Y93">
        <v>933.5</v>
      </c>
      <c r="Z93">
        <v>961.5</v>
      </c>
      <c r="AA93">
        <v>989.5</v>
      </c>
      <c r="AB93">
        <v>1017.5</v>
      </c>
      <c r="AC93">
        <v>1045.5</v>
      </c>
      <c r="AD93">
        <v>0</v>
      </c>
      <c r="AE93" s="1">
        <v>39114</v>
      </c>
      <c r="AF93">
        <v>989.5</v>
      </c>
      <c r="AG93">
        <v>1017.5</v>
      </c>
      <c r="AH93">
        <v>1045.5</v>
      </c>
      <c r="AI93">
        <v>1073.5</v>
      </c>
      <c r="AJ93">
        <v>1101.5</v>
      </c>
      <c r="AK93">
        <v>1129.5</v>
      </c>
      <c r="AL93">
        <v>1157.5</v>
      </c>
      <c r="AM93">
        <v>1185.5</v>
      </c>
      <c r="AN93">
        <v>1213.5</v>
      </c>
      <c r="AO93">
        <v>1241.5</v>
      </c>
      <c r="AP93">
        <v>1269.5</v>
      </c>
      <c r="AQ93">
        <v>1297.5</v>
      </c>
      <c r="AR93">
        <v>1325.5</v>
      </c>
      <c r="AS93">
        <v>0</v>
      </c>
    </row>
    <row r="94" spans="1:45" x14ac:dyDescent="0.25">
      <c r="A94" s="1">
        <v>39142</v>
      </c>
      <c r="B94">
        <v>193.5</v>
      </c>
      <c r="C94">
        <v>211.4</v>
      </c>
      <c r="D94">
        <v>229.6</v>
      </c>
      <c r="E94">
        <v>248.8</v>
      </c>
      <c r="F94">
        <v>269.2</v>
      </c>
      <c r="G94">
        <v>290.10000000000002</v>
      </c>
      <c r="H94">
        <v>311.60000000000002</v>
      </c>
      <c r="I94">
        <v>333.7</v>
      </c>
      <c r="J94">
        <v>356.3</v>
      </c>
      <c r="K94">
        <v>379.5</v>
      </c>
      <c r="L94">
        <v>403.1</v>
      </c>
      <c r="M94">
        <v>428.4</v>
      </c>
      <c r="N94">
        <v>454.1</v>
      </c>
      <c r="O94">
        <v>1</v>
      </c>
      <c r="P94" s="1">
        <v>39142</v>
      </c>
      <c r="Q94">
        <v>428.4</v>
      </c>
      <c r="R94">
        <v>454.1</v>
      </c>
      <c r="S94">
        <v>480.5</v>
      </c>
      <c r="T94">
        <v>507.7</v>
      </c>
      <c r="U94">
        <v>535.70000000000005</v>
      </c>
      <c r="V94">
        <v>564.29999999999995</v>
      </c>
      <c r="W94">
        <v>593.6</v>
      </c>
      <c r="X94">
        <v>622.9</v>
      </c>
      <c r="Y94">
        <v>652.9</v>
      </c>
      <c r="Z94">
        <v>682.8</v>
      </c>
      <c r="AA94">
        <v>712.9</v>
      </c>
      <c r="AB94">
        <v>743.1</v>
      </c>
      <c r="AC94">
        <v>773.6</v>
      </c>
      <c r="AD94">
        <v>1</v>
      </c>
      <c r="AE94" s="1">
        <v>39142</v>
      </c>
      <c r="AF94">
        <v>712.9</v>
      </c>
      <c r="AG94">
        <v>743.1</v>
      </c>
      <c r="AH94">
        <v>773.6</v>
      </c>
      <c r="AI94">
        <v>804</v>
      </c>
      <c r="AJ94">
        <v>834.5</v>
      </c>
      <c r="AK94">
        <v>865.2</v>
      </c>
      <c r="AL94">
        <v>895.9</v>
      </c>
      <c r="AM94">
        <v>926.5</v>
      </c>
      <c r="AN94">
        <v>957.3</v>
      </c>
      <c r="AO94">
        <v>988</v>
      </c>
      <c r="AP94">
        <v>1018.9</v>
      </c>
      <c r="AQ94">
        <v>1049.7</v>
      </c>
      <c r="AR94">
        <v>1080.7</v>
      </c>
      <c r="AS94">
        <v>1</v>
      </c>
    </row>
    <row r="95" spans="1:45" x14ac:dyDescent="0.25">
      <c r="A95" s="1">
        <v>39173</v>
      </c>
      <c r="B95">
        <v>40.6</v>
      </c>
      <c r="C95">
        <v>50.5</v>
      </c>
      <c r="D95">
        <v>62.6</v>
      </c>
      <c r="E95">
        <v>76.099999999999994</v>
      </c>
      <c r="F95">
        <v>91.2</v>
      </c>
      <c r="G95">
        <v>106.9</v>
      </c>
      <c r="H95">
        <v>124.2</v>
      </c>
      <c r="I95">
        <v>142.1</v>
      </c>
      <c r="J95">
        <v>160.5</v>
      </c>
      <c r="K95">
        <v>180.3</v>
      </c>
      <c r="L95">
        <v>200.9</v>
      </c>
      <c r="M95">
        <v>222.8</v>
      </c>
      <c r="N95">
        <v>245.7</v>
      </c>
      <c r="O95">
        <v>2</v>
      </c>
      <c r="P95" s="1">
        <v>39173</v>
      </c>
      <c r="Q95">
        <v>222.8</v>
      </c>
      <c r="R95">
        <v>245.7</v>
      </c>
      <c r="S95">
        <v>268.8</v>
      </c>
      <c r="T95">
        <v>292.60000000000002</v>
      </c>
      <c r="U95">
        <v>316.5</v>
      </c>
      <c r="V95">
        <v>341.1</v>
      </c>
      <c r="W95">
        <v>365.9</v>
      </c>
      <c r="X95">
        <v>391.1</v>
      </c>
      <c r="Y95">
        <v>416.5</v>
      </c>
      <c r="Z95">
        <v>442.5</v>
      </c>
      <c r="AA95">
        <v>468.7</v>
      </c>
      <c r="AB95">
        <v>495</v>
      </c>
      <c r="AC95">
        <v>521.5</v>
      </c>
      <c r="AD95">
        <v>2</v>
      </c>
      <c r="AE95" s="1">
        <v>39173</v>
      </c>
      <c r="AF95">
        <v>468.7</v>
      </c>
      <c r="AG95">
        <v>495</v>
      </c>
      <c r="AH95">
        <v>521.5</v>
      </c>
      <c r="AI95">
        <v>548.29999999999995</v>
      </c>
      <c r="AJ95">
        <v>575.5</v>
      </c>
      <c r="AK95">
        <v>602.5</v>
      </c>
      <c r="AL95">
        <v>630.1</v>
      </c>
      <c r="AM95">
        <v>657.8</v>
      </c>
      <c r="AN95">
        <v>685.7</v>
      </c>
      <c r="AO95">
        <v>713.8</v>
      </c>
      <c r="AP95">
        <v>742.1</v>
      </c>
      <c r="AQ95">
        <v>770.6</v>
      </c>
      <c r="AR95">
        <v>799.3</v>
      </c>
      <c r="AS95">
        <v>2</v>
      </c>
    </row>
    <row r="96" spans="1:45" x14ac:dyDescent="0.25">
      <c r="A96" s="1">
        <v>39203</v>
      </c>
      <c r="B96">
        <v>1.9</v>
      </c>
      <c r="C96">
        <v>3</v>
      </c>
      <c r="D96">
        <v>4.0999999999999996</v>
      </c>
      <c r="E96">
        <v>5.2</v>
      </c>
      <c r="F96">
        <v>6.6</v>
      </c>
      <c r="G96">
        <v>8.4</v>
      </c>
      <c r="H96">
        <v>11</v>
      </c>
      <c r="I96">
        <v>14.1</v>
      </c>
      <c r="J96">
        <v>17.5</v>
      </c>
      <c r="K96">
        <v>21.9</v>
      </c>
      <c r="L96">
        <v>27.4</v>
      </c>
      <c r="M96">
        <v>33.200000000000003</v>
      </c>
      <c r="N96">
        <v>39.9</v>
      </c>
      <c r="O96">
        <v>0.03</v>
      </c>
      <c r="P96" s="1">
        <v>39203</v>
      </c>
      <c r="Q96">
        <v>33.200000000000003</v>
      </c>
      <c r="R96">
        <v>39.9</v>
      </c>
      <c r="S96">
        <v>47.6</v>
      </c>
      <c r="T96">
        <v>56</v>
      </c>
      <c r="U96">
        <v>65.7</v>
      </c>
      <c r="V96">
        <v>75.900000000000006</v>
      </c>
      <c r="W96">
        <v>87.2</v>
      </c>
      <c r="X96">
        <v>99</v>
      </c>
      <c r="Y96">
        <v>111.8</v>
      </c>
      <c r="Z96">
        <v>125.2</v>
      </c>
      <c r="AA96">
        <v>139.9</v>
      </c>
      <c r="AB96">
        <v>154.9</v>
      </c>
      <c r="AC96">
        <v>171.3</v>
      </c>
      <c r="AD96">
        <v>0.03</v>
      </c>
      <c r="AE96" s="1">
        <v>39203</v>
      </c>
      <c r="AF96">
        <v>139.9</v>
      </c>
      <c r="AG96">
        <v>154.9</v>
      </c>
      <c r="AH96">
        <v>171.3</v>
      </c>
      <c r="AI96">
        <v>188.5</v>
      </c>
      <c r="AJ96">
        <v>206.7</v>
      </c>
      <c r="AK96">
        <v>226.1</v>
      </c>
      <c r="AL96">
        <v>246.5</v>
      </c>
      <c r="AM96">
        <v>268.2</v>
      </c>
      <c r="AN96">
        <v>290.7</v>
      </c>
      <c r="AO96">
        <v>314.39999999999998</v>
      </c>
      <c r="AP96">
        <v>338.5</v>
      </c>
      <c r="AQ96">
        <v>363.1</v>
      </c>
      <c r="AR96">
        <v>388.4</v>
      </c>
      <c r="AS96">
        <v>0.03</v>
      </c>
    </row>
    <row r="97" spans="1:45" x14ac:dyDescent="0.25">
      <c r="A97" s="1">
        <v>39234</v>
      </c>
      <c r="B97">
        <v>0</v>
      </c>
      <c r="C97">
        <v>0</v>
      </c>
      <c r="D97">
        <v>0</v>
      </c>
      <c r="E97">
        <v>0</v>
      </c>
      <c r="F97">
        <v>0</v>
      </c>
      <c r="G97">
        <v>0</v>
      </c>
      <c r="H97">
        <v>0.1</v>
      </c>
      <c r="I97">
        <v>0.3</v>
      </c>
      <c r="J97">
        <v>0.7</v>
      </c>
      <c r="K97">
        <v>1.1000000000000001</v>
      </c>
      <c r="L97">
        <v>1.7</v>
      </c>
      <c r="M97">
        <v>2.2999999999999998</v>
      </c>
      <c r="N97">
        <v>3.1</v>
      </c>
      <c r="O97">
        <v>0.03</v>
      </c>
      <c r="P97" s="1">
        <v>39234</v>
      </c>
      <c r="Q97">
        <v>2.2999999999999998</v>
      </c>
      <c r="R97">
        <v>3.1</v>
      </c>
      <c r="S97">
        <v>3.9</v>
      </c>
      <c r="T97">
        <v>5.4</v>
      </c>
      <c r="U97">
        <v>7.4</v>
      </c>
      <c r="V97">
        <v>10.1</v>
      </c>
      <c r="W97">
        <v>14</v>
      </c>
      <c r="X97">
        <v>18</v>
      </c>
      <c r="Y97">
        <v>23.4</v>
      </c>
      <c r="Z97">
        <v>29.6</v>
      </c>
      <c r="AA97">
        <v>36.700000000000003</v>
      </c>
      <c r="AB97">
        <v>45.1</v>
      </c>
      <c r="AC97">
        <v>55.4</v>
      </c>
      <c r="AD97">
        <v>0.03</v>
      </c>
      <c r="AE97" s="1">
        <v>39234</v>
      </c>
      <c r="AF97">
        <v>36.700000000000003</v>
      </c>
      <c r="AG97">
        <v>45.1</v>
      </c>
      <c r="AH97">
        <v>55.4</v>
      </c>
      <c r="AI97">
        <v>66.5</v>
      </c>
      <c r="AJ97">
        <v>79.099999999999994</v>
      </c>
      <c r="AK97">
        <v>92.1</v>
      </c>
      <c r="AL97">
        <v>106.4</v>
      </c>
      <c r="AM97">
        <v>120.9</v>
      </c>
      <c r="AN97">
        <v>136.6</v>
      </c>
      <c r="AO97">
        <v>153.19999999999999</v>
      </c>
      <c r="AP97">
        <v>170.6</v>
      </c>
      <c r="AQ97">
        <v>189.2</v>
      </c>
      <c r="AR97">
        <v>208.4</v>
      </c>
      <c r="AS97">
        <v>0.03</v>
      </c>
    </row>
    <row r="98" spans="1:45" x14ac:dyDescent="0.25">
      <c r="A98" s="1">
        <v>39264</v>
      </c>
      <c r="B98">
        <v>0</v>
      </c>
      <c r="C98">
        <v>0</v>
      </c>
      <c r="D98">
        <v>0</v>
      </c>
      <c r="E98">
        <v>0</v>
      </c>
      <c r="F98">
        <v>0</v>
      </c>
      <c r="G98">
        <v>0</v>
      </c>
      <c r="H98">
        <v>0</v>
      </c>
      <c r="I98">
        <v>0</v>
      </c>
      <c r="J98">
        <v>0</v>
      </c>
      <c r="K98">
        <v>0</v>
      </c>
      <c r="L98">
        <v>0.1</v>
      </c>
      <c r="M98">
        <v>0.4</v>
      </c>
      <c r="N98">
        <v>0.8</v>
      </c>
      <c r="O98">
        <v>0.1</v>
      </c>
      <c r="P98" s="1">
        <v>39264</v>
      </c>
      <c r="Q98">
        <v>0.4</v>
      </c>
      <c r="R98">
        <v>0.8</v>
      </c>
      <c r="S98">
        <v>1.3</v>
      </c>
      <c r="T98">
        <v>1.9</v>
      </c>
      <c r="U98">
        <v>2.4</v>
      </c>
      <c r="V98">
        <v>3.1</v>
      </c>
      <c r="W98">
        <v>3.8</v>
      </c>
      <c r="X98">
        <v>4.7</v>
      </c>
      <c r="Y98">
        <v>5.9</v>
      </c>
      <c r="Z98">
        <v>7.7</v>
      </c>
      <c r="AA98">
        <v>9.8000000000000007</v>
      </c>
      <c r="AB98">
        <v>12.3</v>
      </c>
      <c r="AC98">
        <v>15.3</v>
      </c>
      <c r="AD98">
        <v>0.1</v>
      </c>
      <c r="AE98" s="1">
        <v>39264</v>
      </c>
      <c r="AF98">
        <v>9.8000000000000007</v>
      </c>
      <c r="AG98">
        <v>12.3</v>
      </c>
      <c r="AH98">
        <v>15.3</v>
      </c>
      <c r="AI98">
        <v>19</v>
      </c>
      <c r="AJ98">
        <v>23</v>
      </c>
      <c r="AK98">
        <v>28.6</v>
      </c>
      <c r="AL98">
        <v>35.5</v>
      </c>
      <c r="AM98">
        <v>43.6</v>
      </c>
      <c r="AN98">
        <v>53.7</v>
      </c>
      <c r="AO98">
        <v>64.900000000000006</v>
      </c>
      <c r="AP98">
        <v>77.900000000000006</v>
      </c>
      <c r="AQ98">
        <v>91.9</v>
      </c>
      <c r="AR98">
        <v>108.2</v>
      </c>
      <c r="AS98">
        <v>0.1</v>
      </c>
    </row>
    <row r="99" spans="1:45" x14ac:dyDescent="0.25">
      <c r="A99" s="1">
        <v>39295</v>
      </c>
      <c r="B99">
        <v>0</v>
      </c>
      <c r="C99">
        <v>0</v>
      </c>
      <c r="D99">
        <v>0</v>
      </c>
      <c r="E99">
        <v>0</v>
      </c>
      <c r="F99">
        <v>0</v>
      </c>
      <c r="G99">
        <v>0</v>
      </c>
      <c r="H99">
        <v>0</v>
      </c>
      <c r="I99">
        <v>0</v>
      </c>
      <c r="J99">
        <v>0</v>
      </c>
      <c r="K99">
        <v>0.2</v>
      </c>
      <c r="L99">
        <v>0.5</v>
      </c>
      <c r="M99">
        <v>0.9</v>
      </c>
      <c r="N99">
        <v>1.8</v>
      </c>
      <c r="O99">
        <v>5</v>
      </c>
      <c r="P99" s="1">
        <v>39295</v>
      </c>
      <c r="Q99">
        <v>0.9</v>
      </c>
      <c r="R99">
        <v>1.8</v>
      </c>
      <c r="S99">
        <v>2.6</v>
      </c>
      <c r="T99">
        <v>3.6</v>
      </c>
      <c r="U99">
        <v>4.9000000000000004</v>
      </c>
      <c r="V99">
        <v>6.6</v>
      </c>
      <c r="W99">
        <v>8.4</v>
      </c>
      <c r="X99">
        <v>10.6</v>
      </c>
      <c r="Y99">
        <v>12.8</v>
      </c>
      <c r="Z99">
        <v>15.5</v>
      </c>
      <c r="AA99">
        <v>18.7</v>
      </c>
      <c r="AB99">
        <v>22.3</v>
      </c>
      <c r="AC99">
        <v>26.7</v>
      </c>
      <c r="AD99">
        <v>5</v>
      </c>
      <c r="AE99" s="1">
        <v>39295</v>
      </c>
      <c r="AF99">
        <v>18.7</v>
      </c>
      <c r="AG99">
        <v>22.3</v>
      </c>
      <c r="AH99">
        <v>26.7</v>
      </c>
      <c r="AI99">
        <v>31.8</v>
      </c>
      <c r="AJ99">
        <v>37.9</v>
      </c>
      <c r="AK99">
        <v>45.2</v>
      </c>
      <c r="AL99">
        <v>53.7</v>
      </c>
      <c r="AM99">
        <v>62.7</v>
      </c>
      <c r="AN99">
        <v>72.7</v>
      </c>
      <c r="AO99">
        <v>83.1</v>
      </c>
      <c r="AP99">
        <v>95.1</v>
      </c>
      <c r="AQ99">
        <v>108</v>
      </c>
      <c r="AR99">
        <v>122.7</v>
      </c>
      <c r="AS99">
        <v>5</v>
      </c>
    </row>
    <row r="100" spans="1:45" x14ac:dyDescent="0.25">
      <c r="A100" s="1">
        <v>39326</v>
      </c>
      <c r="B100">
        <v>0.7</v>
      </c>
      <c r="C100">
        <v>1.1000000000000001</v>
      </c>
      <c r="D100">
        <v>1.7</v>
      </c>
      <c r="E100">
        <v>2.5</v>
      </c>
      <c r="F100">
        <v>3.5</v>
      </c>
      <c r="G100">
        <v>4.8</v>
      </c>
      <c r="H100">
        <v>6.2</v>
      </c>
      <c r="I100">
        <v>8</v>
      </c>
      <c r="J100">
        <v>10</v>
      </c>
      <c r="K100">
        <v>12.6</v>
      </c>
      <c r="L100">
        <v>15.7</v>
      </c>
      <c r="M100">
        <v>19</v>
      </c>
      <c r="N100">
        <v>22.8</v>
      </c>
      <c r="O100">
        <v>0.2</v>
      </c>
      <c r="P100" s="1">
        <v>39326</v>
      </c>
      <c r="Q100">
        <v>19</v>
      </c>
      <c r="R100">
        <v>22.8</v>
      </c>
      <c r="S100">
        <v>26.9</v>
      </c>
      <c r="T100">
        <v>31</v>
      </c>
      <c r="U100">
        <v>35.700000000000003</v>
      </c>
      <c r="V100">
        <v>40.6</v>
      </c>
      <c r="W100">
        <v>46.4</v>
      </c>
      <c r="X100">
        <v>52.4</v>
      </c>
      <c r="Y100">
        <v>59.2</v>
      </c>
      <c r="Z100">
        <v>66.7</v>
      </c>
      <c r="AA100">
        <v>74.900000000000006</v>
      </c>
      <c r="AB100">
        <v>84.4</v>
      </c>
      <c r="AC100">
        <v>94.7</v>
      </c>
      <c r="AD100">
        <v>0.2</v>
      </c>
      <c r="AE100" s="1">
        <v>39326</v>
      </c>
      <c r="AF100">
        <v>74.900000000000006</v>
      </c>
      <c r="AG100">
        <v>84.4</v>
      </c>
      <c r="AH100">
        <v>94.7</v>
      </c>
      <c r="AI100">
        <v>106.6</v>
      </c>
      <c r="AJ100">
        <v>120</v>
      </c>
      <c r="AK100">
        <v>134.4</v>
      </c>
      <c r="AL100">
        <v>150.80000000000001</v>
      </c>
      <c r="AM100">
        <v>167.7</v>
      </c>
      <c r="AN100">
        <v>184.8</v>
      </c>
      <c r="AO100">
        <v>202.6</v>
      </c>
      <c r="AP100">
        <v>221.4</v>
      </c>
      <c r="AQ100">
        <v>241.1</v>
      </c>
      <c r="AR100">
        <v>261.5</v>
      </c>
      <c r="AS100">
        <v>0.2</v>
      </c>
    </row>
    <row r="101" spans="1:45" x14ac:dyDescent="0.25">
      <c r="A101" s="1">
        <v>39356</v>
      </c>
      <c r="B101">
        <v>10.8</v>
      </c>
      <c r="C101">
        <v>13.8</v>
      </c>
      <c r="D101">
        <v>16.899999999999999</v>
      </c>
      <c r="E101">
        <v>20.5</v>
      </c>
      <c r="F101">
        <v>24.6</v>
      </c>
      <c r="G101">
        <v>28.4</v>
      </c>
      <c r="H101">
        <v>32.9</v>
      </c>
      <c r="I101">
        <v>37.5</v>
      </c>
      <c r="J101">
        <v>43.2</v>
      </c>
      <c r="K101">
        <v>48.8</v>
      </c>
      <c r="L101">
        <v>55.1</v>
      </c>
      <c r="M101">
        <v>62</v>
      </c>
      <c r="N101">
        <v>69.099999999999994</v>
      </c>
      <c r="O101">
        <v>0.2</v>
      </c>
      <c r="P101" s="1">
        <v>39356</v>
      </c>
      <c r="Q101">
        <v>62</v>
      </c>
      <c r="R101">
        <v>69.099999999999994</v>
      </c>
      <c r="S101">
        <v>76.7</v>
      </c>
      <c r="T101">
        <v>85.1</v>
      </c>
      <c r="U101">
        <v>94.4</v>
      </c>
      <c r="V101">
        <v>105.3</v>
      </c>
      <c r="W101">
        <v>117.6</v>
      </c>
      <c r="X101">
        <v>131.4</v>
      </c>
      <c r="Y101">
        <v>146.80000000000001</v>
      </c>
      <c r="Z101">
        <v>164.1</v>
      </c>
      <c r="AA101">
        <v>182.8</v>
      </c>
      <c r="AB101">
        <v>202.5</v>
      </c>
      <c r="AC101">
        <v>223.1</v>
      </c>
      <c r="AD101">
        <v>0.2</v>
      </c>
      <c r="AE101" s="1">
        <v>39356</v>
      </c>
      <c r="AF101">
        <v>182.8</v>
      </c>
      <c r="AG101">
        <v>202.5</v>
      </c>
      <c r="AH101">
        <v>223.1</v>
      </c>
      <c r="AI101">
        <v>245.5</v>
      </c>
      <c r="AJ101">
        <v>268.5</v>
      </c>
      <c r="AK101">
        <v>292.2</v>
      </c>
      <c r="AL101">
        <v>316.60000000000002</v>
      </c>
      <c r="AM101">
        <v>341.5</v>
      </c>
      <c r="AN101">
        <v>367</v>
      </c>
      <c r="AO101">
        <v>393.3</v>
      </c>
      <c r="AP101">
        <v>420</v>
      </c>
      <c r="AQ101">
        <v>447.5</v>
      </c>
      <c r="AR101">
        <v>475.6</v>
      </c>
      <c r="AS101">
        <v>0.2</v>
      </c>
    </row>
    <row r="102" spans="1:45" x14ac:dyDescent="0.25">
      <c r="A102" s="1">
        <v>39387</v>
      </c>
      <c r="B102">
        <v>95.4</v>
      </c>
      <c r="C102">
        <v>110.2</v>
      </c>
      <c r="D102">
        <v>126.3</v>
      </c>
      <c r="E102">
        <v>143.6</v>
      </c>
      <c r="F102">
        <v>162</v>
      </c>
      <c r="G102">
        <v>182</v>
      </c>
      <c r="H102">
        <v>203.5</v>
      </c>
      <c r="I102">
        <v>225.8</v>
      </c>
      <c r="J102">
        <v>249.3</v>
      </c>
      <c r="K102">
        <v>273.10000000000002</v>
      </c>
      <c r="L102">
        <v>297.7</v>
      </c>
      <c r="M102">
        <v>322.8</v>
      </c>
      <c r="N102">
        <v>348.6</v>
      </c>
      <c r="O102">
        <v>0.2</v>
      </c>
      <c r="P102" s="1">
        <v>39387</v>
      </c>
      <c r="Q102">
        <v>322.8</v>
      </c>
      <c r="R102">
        <v>348.6</v>
      </c>
      <c r="S102">
        <v>374.6</v>
      </c>
      <c r="T102">
        <v>400.8</v>
      </c>
      <c r="U102">
        <v>427.4</v>
      </c>
      <c r="V102">
        <v>454.3</v>
      </c>
      <c r="W102">
        <v>481.7</v>
      </c>
      <c r="X102">
        <v>509.8</v>
      </c>
      <c r="Y102">
        <v>538.1</v>
      </c>
      <c r="Z102">
        <v>566.70000000000005</v>
      </c>
      <c r="AA102">
        <v>595.79999999999995</v>
      </c>
      <c r="AB102">
        <v>625</v>
      </c>
      <c r="AC102">
        <v>654.20000000000005</v>
      </c>
      <c r="AD102">
        <v>0.2</v>
      </c>
      <c r="AE102" s="1">
        <v>39387</v>
      </c>
      <c r="AF102">
        <v>595.79999999999995</v>
      </c>
      <c r="AG102">
        <v>625</v>
      </c>
      <c r="AH102">
        <v>654.20000000000005</v>
      </c>
      <c r="AI102">
        <v>683.9</v>
      </c>
      <c r="AJ102">
        <v>713.5</v>
      </c>
      <c r="AK102">
        <v>743.5</v>
      </c>
      <c r="AL102">
        <v>773.4</v>
      </c>
      <c r="AM102">
        <v>803.4</v>
      </c>
      <c r="AN102">
        <v>833.5</v>
      </c>
      <c r="AO102">
        <v>863.5</v>
      </c>
      <c r="AP102">
        <v>893.6</v>
      </c>
      <c r="AQ102">
        <v>923.6</v>
      </c>
      <c r="AR102">
        <v>953.7</v>
      </c>
      <c r="AS102">
        <v>0.2</v>
      </c>
    </row>
    <row r="103" spans="1:45" x14ac:dyDescent="0.25">
      <c r="A103" s="1">
        <v>39417</v>
      </c>
      <c r="B103">
        <v>310.60000000000002</v>
      </c>
      <c r="C103">
        <v>339.3</v>
      </c>
      <c r="D103">
        <v>368.3</v>
      </c>
      <c r="E103">
        <v>397.8</v>
      </c>
      <c r="F103">
        <v>427.7</v>
      </c>
      <c r="G103">
        <v>457.9</v>
      </c>
      <c r="H103">
        <v>488.2</v>
      </c>
      <c r="I103">
        <v>518.9</v>
      </c>
      <c r="J103">
        <v>549.5</v>
      </c>
      <c r="K103">
        <v>580.1</v>
      </c>
      <c r="L103">
        <v>610.79999999999995</v>
      </c>
      <c r="M103">
        <v>641.6</v>
      </c>
      <c r="N103">
        <v>672.4</v>
      </c>
      <c r="O103">
        <v>0.2</v>
      </c>
      <c r="P103" s="1">
        <v>39417</v>
      </c>
      <c r="Q103">
        <v>641.6</v>
      </c>
      <c r="R103">
        <v>672.4</v>
      </c>
      <c r="S103">
        <v>703.3</v>
      </c>
      <c r="T103">
        <v>734.2</v>
      </c>
      <c r="U103">
        <v>765.1</v>
      </c>
      <c r="V103">
        <v>796.1</v>
      </c>
      <c r="W103">
        <v>827.1</v>
      </c>
      <c r="X103">
        <v>858.1</v>
      </c>
      <c r="Y103">
        <v>889.1</v>
      </c>
      <c r="Z103">
        <v>920.1</v>
      </c>
      <c r="AA103">
        <v>951.1</v>
      </c>
      <c r="AB103">
        <v>982.1</v>
      </c>
      <c r="AC103">
        <v>1013.1</v>
      </c>
      <c r="AD103">
        <v>0.2</v>
      </c>
      <c r="AE103" s="1">
        <v>39417</v>
      </c>
      <c r="AF103">
        <v>951.1</v>
      </c>
      <c r="AG103">
        <v>982.1</v>
      </c>
      <c r="AH103">
        <v>1013.1</v>
      </c>
      <c r="AI103">
        <v>1044.0999999999999</v>
      </c>
      <c r="AJ103">
        <v>1075.0999999999999</v>
      </c>
      <c r="AK103">
        <v>1106.0999999999999</v>
      </c>
      <c r="AL103">
        <v>1137.0999999999999</v>
      </c>
      <c r="AM103">
        <v>1168.0999999999999</v>
      </c>
      <c r="AN103">
        <v>1199.0999999999999</v>
      </c>
      <c r="AO103">
        <v>1230.0999999999999</v>
      </c>
      <c r="AP103">
        <v>1261.0999999999999</v>
      </c>
      <c r="AQ103">
        <v>1292.0999999999999</v>
      </c>
      <c r="AR103">
        <v>1323.1</v>
      </c>
      <c r="AS103">
        <v>0.2</v>
      </c>
    </row>
    <row r="104" spans="1:45" x14ac:dyDescent="0.25">
      <c r="A104" s="1">
        <v>39448</v>
      </c>
      <c r="B104">
        <v>303.8</v>
      </c>
      <c r="C104">
        <v>329.4</v>
      </c>
      <c r="D104">
        <v>355.9</v>
      </c>
      <c r="E104">
        <v>382.5</v>
      </c>
      <c r="F104">
        <v>409.9</v>
      </c>
      <c r="G104">
        <v>437.4</v>
      </c>
      <c r="H104">
        <v>465.2</v>
      </c>
      <c r="I104">
        <v>493.5</v>
      </c>
      <c r="J104">
        <v>521.79999999999995</v>
      </c>
      <c r="K104">
        <v>550.6</v>
      </c>
      <c r="L104">
        <v>579.9</v>
      </c>
      <c r="M104">
        <v>609.4</v>
      </c>
      <c r="N104">
        <v>639.1</v>
      </c>
      <c r="O104">
        <v>0.03</v>
      </c>
      <c r="P104" s="1">
        <v>39448</v>
      </c>
      <c r="Q104">
        <v>609.4</v>
      </c>
      <c r="R104">
        <v>639.1</v>
      </c>
      <c r="S104">
        <v>669</v>
      </c>
      <c r="T104">
        <v>699.1</v>
      </c>
      <c r="U104">
        <v>729.2</v>
      </c>
      <c r="V104">
        <v>759.5</v>
      </c>
      <c r="W104">
        <v>789.9</v>
      </c>
      <c r="X104">
        <v>820.4</v>
      </c>
      <c r="Y104">
        <v>851</v>
      </c>
      <c r="Z104">
        <v>881.6</v>
      </c>
      <c r="AA104">
        <v>912.3</v>
      </c>
      <c r="AB104">
        <v>943.3</v>
      </c>
      <c r="AC104">
        <v>974.2</v>
      </c>
      <c r="AD104">
        <v>0.03</v>
      </c>
      <c r="AE104" s="1">
        <v>39448</v>
      </c>
      <c r="AF104">
        <v>912.3</v>
      </c>
      <c r="AG104">
        <v>943.3</v>
      </c>
      <c r="AH104">
        <v>974.2</v>
      </c>
      <c r="AI104">
        <v>1005.2</v>
      </c>
      <c r="AJ104">
        <v>1036.2</v>
      </c>
      <c r="AK104">
        <v>1067.2</v>
      </c>
      <c r="AL104">
        <v>1098.2</v>
      </c>
      <c r="AM104">
        <v>1129.2</v>
      </c>
      <c r="AN104">
        <v>1160.2</v>
      </c>
      <c r="AO104">
        <v>1191.2</v>
      </c>
      <c r="AP104">
        <v>1222.2</v>
      </c>
      <c r="AQ104">
        <v>1253.2</v>
      </c>
      <c r="AR104">
        <v>1284.2</v>
      </c>
      <c r="AS104">
        <v>0.03</v>
      </c>
    </row>
    <row r="105" spans="1:45" x14ac:dyDescent="0.25">
      <c r="A105" s="1">
        <v>39479</v>
      </c>
      <c r="B105">
        <v>267.89999999999998</v>
      </c>
      <c r="C105">
        <v>293.10000000000002</v>
      </c>
      <c r="D105">
        <v>319.5</v>
      </c>
      <c r="E105">
        <v>346.1</v>
      </c>
      <c r="F105">
        <v>373.3</v>
      </c>
      <c r="G105">
        <v>400.9</v>
      </c>
      <c r="H105">
        <v>428.8</v>
      </c>
      <c r="I105">
        <v>456.7</v>
      </c>
      <c r="J105">
        <v>484.8</v>
      </c>
      <c r="K105">
        <v>513</v>
      </c>
      <c r="L105">
        <v>541.20000000000005</v>
      </c>
      <c r="M105">
        <v>569.5</v>
      </c>
      <c r="N105">
        <v>597.79999999999995</v>
      </c>
      <c r="O105">
        <v>0.3</v>
      </c>
      <c r="P105" s="1">
        <v>39479</v>
      </c>
      <c r="Q105">
        <v>569.5</v>
      </c>
      <c r="R105">
        <v>597.79999999999995</v>
      </c>
      <c r="S105">
        <v>626.20000000000005</v>
      </c>
      <c r="T105">
        <v>654.6</v>
      </c>
      <c r="U105">
        <v>683</v>
      </c>
      <c r="V105">
        <v>711.5</v>
      </c>
      <c r="W105">
        <v>739.9</v>
      </c>
      <c r="X105">
        <v>768.4</v>
      </c>
      <c r="Y105">
        <v>797</v>
      </c>
      <c r="Z105">
        <v>825.6</v>
      </c>
      <c r="AA105">
        <v>854.4</v>
      </c>
      <c r="AB105">
        <v>883.2</v>
      </c>
      <c r="AC105">
        <v>912.2</v>
      </c>
      <c r="AD105">
        <v>0.3</v>
      </c>
      <c r="AE105" s="1">
        <v>39479</v>
      </c>
      <c r="AF105">
        <v>854.4</v>
      </c>
      <c r="AG105">
        <v>883.2</v>
      </c>
      <c r="AH105">
        <v>912.2</v>
      </c>
      <c r="AI105">
        <v>941.2</v>
      </c>
      <c r="AJ105">
        <v>970.2</v>
      </c>
      <c r="AK105">
        <v>999.2</v>
      </c>
      <c r="AL105">
        <v>1028.2</v>
      </c>
      <c r="AM105">
        <v>1057.2</v>
      </c>
      <c r="AN105">
        <v>1086.2</v>
      </c>
      <c r="AO105">
        <v>1115.2</v>
      </c>
      <c r="AP105">
        <v>1144.2</v>
      </c>
      <c r="AQ105">
        <v>1173.2</v>
      </c>
      <c r="AR105">
        <v>1202.2</v>
      </c>
      <c r="AS105">
        <v>0.3</v>
      </c>
    </row>
    <row r="106" spans="1:45" x14ac:dyDescent="0.25">
      <c r="A106" s="1">
        <v>39508</v>
      </c>
      <c r="B106">
        <v>125.3</v>
      </c>
      <c r="C106">
        <v>146.80000000000001</v>
      </c>
      <c r="D106">
        <v>169.3</v>
      </c>
      <c r="E106">
        <v>192.9</v>
      </c>
      <c r="F106">
        <v>217.4</v>
      </c>
      <c r="G106">
        <v>243.1</v>
      </c>
      <c r="H106">
        <v>269.8</v>
      </c>
      <c r="I106">
        <v>297.10000000000002</v>
      </c>
      <c r="J106">
        <v>325.5</v>
      </c>
      <c r="K106">
        <v>354.2</v>
      </c>
      <c r="L106">
        <v>383.4</v>
      </c>
      <c r="M106">
        <v>412.9</v>
      </c>
      <c r="N106">
        <v>442.6</v>
      </c>
      <c r="O106">
        <v>0.3</v>
      </c>
      <c r="P106" s="1">
        <v>39508</v>
      </c>
      <c r="Q106">
        <v>412.9</v>
      </c>
      <c r="R106">
        <v>442.6</v>
      </c>
      <c r="S106">
        <v>472.5</v>
      </c>
      <c r="T106">
        <v>502.8</v>
      </c>
      <c r="U106">
        <v>533.20000000000005</v>
      </c>
      <c r="V106">
        <v>563.70000000000005</v>
      </c>
      <c r="W106">
        <v>594.5</v>
      </c>
      <c r="X106">
        <v>625.20000000000005</v>
      </c>
      <c r="Y106">
        <v>656.2</v>
      </c>
      <c r="Z106">
        <v>687.2</v>
      </c>
      <c r="AA106">
        <v>718.1</v>
      </c>
      <c r="AB106">
        <v>749.1</v>
      </c>
      <c r="AC106">
        <v>780</v>
      </c>
      <c r="AD106">
        <v>0.3</v>
      </c>
      <c r="AE106" s="1">
        <v>39508</v>
      </c>
      <c r="AF106">
        <v>718.1</v>
      </c>
      <c r="AG106">
        <v>749.1</v>
      </c>
      <c r="AH106">
        <v>780</v>
      </c>
      <c r="AI106">
        <v>811</v>
      </c>
      <c r="AJ106">
        <v>842</v>
      </c>
      <c r="AK106">
        <v>872.9</v>
      </c>
      <c r="AL106">
        <v>903.9</v>
      </c>
      <c r="AM106">
        <v>934.8</v>
      </c>
      <c r="AN106">
        <v>965.8</v>
      </c>
      <c r="AO106">
        <v>996.7</v>
      </c>
      <c r="AP106">
        <v>1027.7</v>
      </c>
      <c r="AQ106">
        <v>1058.7</v>
      </c>
      <c r="AR106">
        <v>1089.5999999999999</v>
      </c>
      <c r="AS106">
        <v>0.3</v>
      </c>
    </row>
    <row r="107" spans="1:45" x14ac:dyDescent="0.25">
      <c r="A107" s="1">
        <v>39539</v>
      </c>
      <c r="B107">
        <v>19.600000000000001</v>
      </c>
      <c r="C107">
        <v>24.3</v>
      </c>
      <c r="D107">
        <v>30.6</v>
      </c>
      <c r="E107">
        <v>37.9</v>
      </c>
      <c r="F107">
        <v>45.9</v>
      </c>
      <c r="G107">
        <v>55.3</v>
      </c>
      <c r="H107">
        <v>65.2</v>
      </c>
      <c r="I107">
        <v>76.400000000000006</v>
      </c>
      <c r="J107">
        <v>88.6</v>
      </c>
      <c r="K107">
        <v>103.2</v>
      </c>
      <c r="L107">
        <v>118.3</v>
      </c>
      <c r="M107">
        <v>135.4</v>
      </c>
      <c r="N107">
        <v>153.30000000000001</v>
      </c>
      <c r="O107">
        <v>0.5</v>
      </c>
      <c r="P107" s="1">
        <v>39539</v>
      </c>
      <c r="Q107">
        <v>135.4</v>
      </c>
      <c r="R107">
        <v>153.30000000000001</v>
      </c>
      <c r="S107">
        <v>172.3</v>
      </c>
      <c r="T107">
        <v>192.2</v>
      </c>
      <c r="U107">
        <v>212.9</v>
      </c>
      <c r="V107">
        <v>234.3</v>
      </c>
      <c r="W107">
        <v>255.9</v>
      </c>
      <c r="X107">
        <v>278.10000000000002</v>
      </c>
      <c r="Y107">
        <v>301</v>
      </c>
      <c r="Z107">
        <v>324.3</v>
      </c>
      <c r="AA107">
        <v>348.6</v>
      </c>
      <c r="AB107">
        <v>373.1</v>
      </c>
      <c r="AC107">
        <v>398.3</v>
      </c>
      <c r="AD107">
        <v>0.5</v>
      </c>
      <c r="AE107" s="1">
        <v>39539</v>
      </c>
      <c r="AF107">
        <v>348.6</v>
      </c>
      <c r="AG107">
        <v>373.1</v>
      </c>
      <c r="AH107">
        <v>398.3</v>
      </c>
      <c r="AI107">
        <v>423.8</v>
      </c>
      <c r="AJ107">
        <v>449.9</v>
      </c>
      <c r="AK107">
        <v>476.5</v>
      </c>
      <c r="AL107">
        <v>503.5</v>
      </c>
      <c r="AM107">
        <v>531</v>
      </c>
      <c r="AN107">
        <v>558.6</v>
      </c>
      <c r="AO107">
        <v>586.29999999999995</v>
      </c>
      <c r="AP107">
        <v>614.5</v>
      </c>
      <c r="AQ107">
        <v>642.79999999999995</v>
      </c>
      <c r="AR107">
        <v>671.4</v>
      </c>
      <c r="AS107">
        <v>0.5</v>
      </c>
    </row>
    <row r="108" spans="1:45" x14ac:dyDescent="0.25">
      <c r="A108" s="1">
        <v>39569</v>
      </c>
      <c r="B108">
        <v>2.8</v>
      </c>
      <c r="C108">
        <v>3.4</v>
      </c>
      <c r="D108">
        <v>4.2</v>
      </c>
      <c r="E108">
        <v>5.2</v>
      </c>
      <c r="F108">
        <v>6.6</v>
      </c>
      <c r="G108">
        <v>8.9</v>
      </c>
      <c r="H108">
        <v>11.5</v>
      </c>
      <c r="I108">
        <v>15</v>
      </c>
      <c r="J108">
        <v>20.100000000000001</v>
      </c>
      <c r="K108">
        <v>26.2</v>
      </c>
      <c r="L108">
        <v>33.4</v>
      </c>
      <c r="M108">
        <v>41.9</v>
      </c>
      <c r="N108">
        <v>52.1</v>
      </c>
      <c r="O108">
        <v>0.3</v>
      </c>
      <c r="P108" s="1">
        <v>39569</v>
      </c>
      <c r="Q108">
        <v>41.9</v>
      </c>
      <c r="R108">
        <v>52.1</v>
      </c>
      <c r="S108">
        <v>63.4</v>
      </c>
      <c r="T108">
        <v>75.7</v>
      </c>
      <c r="U108">
        <v>89.2</v>
      </c>
      <c r="V108">
        <v>103.2</v>
      </c>
      <c r="W108">
        <v>118.5</v>
      </c>
      <c r="X108">
        <v>134.6</v>
      </c>
      <c r="Y108">
        <v>151.5</v>
      </c>
      <c r="Z108">
        <v>169.5</v>
      </c>
      <c r="AA108">
        <v>188.4</v>
      </c>
      <c r="AB108">
        <v>208.4</v>
      </c>
      <c r="AC108">
        <v>228.9</v>
      </c>
      <c r="AD108">
        <v>0.3</v>
      </c>
      <c r="AE108" s="1">
        <v>39569</v>
      </c>
      <c r="AF108">
        <v>188.4</v>
      </c>
      <c r="AG108">
        <v>208.4</v>
      </c>
      <c r="AH108">
        <v>228.9</v>
      </c>
      <c r="AI108">
        <v>250.4</v>
      </c>
      <c r="AJ108">
        <v>272.60000000000002</v>
      </c>
      <c r="AK108">
        <v>295.3</v>
      </c>
      <c r="AL108">
        <v>319</v>
      </c>
      <c r="AM108">
        <v>344</v>
      </c>
      <c r="AN108">
        <v>369.9</v>
      </c>
      <c r="AO108">
        <v>396.3</v>
      </c>
      <c r="AP108">
        <v>423.8</v>
      </c>
      <c r="AQ108">
        <v>451.4</v>
      </c>
      <c r="AR108">
        <v>480.2</v>
      </c>
      <c r="AS108">
        <v>0.3</v>
      </c>
    </row>
    <row r="109" spans="1:45" x14ac:dyDescent="0.25">
      <c r="A109" s="1">
        <v>39600</v>
      </c>
      <c r="B109">
        <v>0</v>
      </c>
      <c r="C109">
        <v>0</v>
      </c>
      <c r="D109">
        <v>0</v>
      </c>
      <c r="E109">
        <v>0</v>
      </c>
      <c r="F109">
        <v>0</v>
      </c>
      <c r="G109">
        <v>0</v>
      </c>
      <c r="H109">
        <v>0</v>
      </c>
      <c r="I109">
        <v>0</v>
      </c>
      <c r="J109">
        <v>0</v>
      </c>
      <c r="K109">
        <v>0.1</v>
      </c>
      <c r="L109">
        <v>0.3</v>
      </c>
      <c r="M109">
        <v>0.4</v>
      </c>
      <c r="N109">
        <v>0.6</v>
      </c>
      <c r="O109">
        <v>7.0000000000000007E-2</v>
      </c>
      <c r="P109" s="1">
        <v>39600</v>
      </c>
      <c r="Q109">
        <v>0.4</v>
      </c>
      <c r="R109">
        <v>0.6</v>
      </c>
      <c r="S109">
        <v>1</v>
      </c>
      <c r="T109">
        <v>1.5</v>
      </c>
      <c r="U109">
        <v>2.1</v>
      </c>
      <c r="V109">
        <v>3.2</v>
      </c>
      <c r="W109">
        <v>4.5</v>
      </c>
      <c r="X109">
        <v>6.3</v>
      </c>
      <c r="Y109">
        <v>9</v>
      </c>
      <c r="Z109">
        <v>12.8</v>
      </c>
      <c r="AA109">
        <v>17.600000000000001</v>
      </c>
      <c r="AB109">
        <v>24.4</v>
      </c>
      <c r="AC109">
        <v>32.5</v>
      </c>
      <c r="AD109">
        <v>7.0000000000000007E-2</v>
      </c>
      <c r="AE109" s="1">
        <v>39600</v>
      </c>
      <c r="AF109">
        <v>17.600000000000001</v>
      </c>
      <c r="AG109">
        <v>24.4</v>
      </c>
      <c r="AH109">
        <v>32.5</v>
      </c>
      <c r="AI109">
        <v>41.9</v>
      </c>
      <c r="AJ109">
        <v>52.6</v>
      </c>
      <c r="AK109">
        <v>63.5</v>
      </c>
      <c r="AL109">
        <v>76</v>
      </c>
      <c r="AM109">
        <v>89.4</v>
      </c>
      <c r="AN109">
        <v>103.4</v>
      </c>
      <c r="AO109">
        <v>118.8</v>
      </c>
      <c r="AP109">
        <v>134.4</v>
      </c>
      <c r="AQ109">
        <v>151.9</v>
      </c>
      <c r="AR109">
        <v>169.7</v>
      </c>
      <c r="AS109">
        <v>7.0000000000000007E-2</v>
      </c>
    </row>
    <row r="110" spans="1:45" x14ac:dyDescent="0.25">
      <c r="A110" s="1">
        <v>39630</v>
      </c>
      <c r="B110">
        <v>0</v>
      </c>
      <c r="C110">
        <v>0</v>
      </c>
      <c r="D110">
        <v>0</v>
      </c>
      <c r="E110">
        <v>0</v>
      </c>
      <c r="F110">
        <v>0</v>
      </c>
      <c r="G110">
        <v>0</v>
      </c>
      <c r="H110">
        <v>0</v>
      </c>
      <c r="I110">
        <v>0</v>
      </c>
      <c r="J110">
        <v>0</v>
      </c>
      <c r="K110">
        <v>0</v>
      </c>
      <c r="L110">
        <v>0</v>
      </c>
      <c r="M110">
        <v>0</v>
      </c>
      <c r="N110">
        <v>0</v>
      </c>
      <c r="O110">
        <v>0.1</v>
      </c>
      <c r="P110" s="1">
        <v>39630</v>
      </c>
      <c r="Q110">
        <v>0</v>
      </c>
      <c r="R110">
        <v>0</v>
      </c>
      <c r="S110">
        <v>0</v>
      </c>
      <c r="T110">
        <v>0</v>
      </c>
      <c r="U110">
        <v>0</v>
      </c>
      <c r="V110">
        <v>0</v>
      </c>
      <c r="W110">
        <v>0</v>
      </c>
      <c r="X110">
        <v>0</v>
      </c>
      <c r="Y110">
        <v>0</v>
      </c>
      <c r="Z110">
        <v>0.2</v>
      </c>
      <c r="AA110">
        <v>0.3</v>
      </c>
      <c r="AB110">
        <v>0.7</v>
      </c>
      <c r="AC110">
        <v>1.4</v>
      </c>
      <c r="AD110">
        <v>0.1</v>
      </c>
      <c r="AE110" s="1">
        <v>39630</v>
      </c>
      <c r="AF110">
        <v>0.3</v>
      </c>
      <c r="AG110">
        <v>0.7</v>
      </c>
      <c r="AH110">
        <v>1.4</v>
      </c>
      <c r="AI110">
        <v>2.7</v>
      </c>
      <c r="AJ110">
        <v>4.8</v>
      </c>
      <c r="AK110">
        <v>8</v>
      </c>
      <c r="AL110">
        <v>12.5</v>
      </c>
      <c r="AM110">
        <v>18.3</v>
      </c>
      <c r="AN110">
        <v>25</v>
      </c>
      <c r="AO110">
        <v>33.4</v>
      </c>
      <c r="AP110">
        <v>43.1</v>
      </c>
      <c r="AQ110">
        <v>54.3</v>
      </c>
      <c r="AR110">
        <v>67</v>
      </c>
      <c r="AS110">
        <v>0.1</v>
      </c>
    </row>
    <row r="111" spans="1:45" x14ac:dyDescent="0.25">
      <c r="A111" s="1">
        <v>39661</v>
      </c>
      <c r="B111">
        <v>0</v>
      </c>
      <c r="C111">
        <v>0</v>
      </c>
      <c r="D111">
        <v>0</v>
      </c>
      <c r="E111">
        <v>0</v>
      </c>
      <c r="F111">
        <v>0</v>
      </c>
      <c r="G111">
        <v>0</v>
      </c>
      <c r="H111">
        <v>0</v>
      </c>
      <c r="I111">
        <v>0</v>
      </c>
      <c r="J111">
        <v>0</v>
      </c>
      <c r="K111">
        <v>0</v>
      </c>
      <c r="L111">
        <v>0</v>
      </c>
      <c r="M111">
        <v>0</v>
      </c>
      <c r="N111">
        <v>0.3</v>
      </c>
      <c r="O111">
        <v>0.2</v>
      </c>
      <c r="P111" s="1">
        <v>39661</v>
      </c>
      <c r="Q111">
        <v>0</v>
      </c>
      <c r="R111">
        <v>0.3</v>
      </c>
      <c r="S111">
        <v>0.5</v>
      </c>
      <c r="T111">
        <v>1.5</v>
      </c>
      <c r="U111">
        <v>2.2000000000000002</v>
      </c>
      <c r="V111">
        <v>3.4</v>
      </c>
      <c r="W111">
        <v>4.8</v>
      </c>
      <c r="X111">
        <v>6.5</v>
      </c>
      <c r="Y111">
        <v>8.8000000000000007</v>
      </c>
      <c r="Z111">
        <v>11.5</v>
      </c>
      <c r="AA111">
        <v>14.4</v>
      </c>
      <c r="AB111">
        <v>18.100000000000001</v>
      </c>
      <c r="AC111">
        <v>23.1</v>
      </c>
      <c r="AD111">
        <v>0.2</v>
      </c>
      <c r="AE111" s="1">
        <v>39661</v>
      </c>
      <c r="AF111">
        <v>14.4</v>
      </c>
      <c r="AG111">
        <v>18.100000000000001</v>
      </c>
      <c r="AH111">
        <v>23.1</v>
      </c>
      <c r="AI111">
        <v>28.9</v>
      </c>
      <c r="AJ111">
        <v>36.299999999999997</v>
      </c>
      <c r="AK111">
        <v>45.6</v>
      </c>
      <c r="AL111">
        <v>56.9</v>
      </c>
      <c r="AM111">
        <v>69.8</v>
      </c>
      <c r="AN111">
        <v>84.7</v>
      </c>
      <c r="AO111">
        <v>101.7</v>
      </c>
      <c r="AP111">
        <v>119.5</v>
      </c>
      <c r="AQ111">
        <v>138.6</v>
      </c>
      <c r="AR111">
        <v>158.6</v>
      </c>
      <c r="AS111">
        <v>0.2</v>
      </c>
    </row>
    <row r="112" spans="1:45" x14ac:dyDescent="0.25">
      <c r="A112" s="1">
        <v>39692</v>
      </c>
      <c r="B112">
        <v>0.1</v>
      </c>
      <c r="C112">
        <v>0.2</v>
      </c>
      <c r="D112">
        <v>0.5</v>
      </c>
      <c r="E112">
        <v>1</v>
      </c>
      <c r="F112">
        <v>1.7</v>
      </c>
      <c r="G112">
        <v>2.8</v>
      </c>
      <c r="H112">
        <v>4.0999999999999996</v>
      </c>
      <c r="I112">
        <v>5.8</v>
      </c>
      <c r="J112">
        <v>7.8</v>
      </c>
      <c r="K112">
        <v>10.1</v>
      </c>
      <c r="L112">
        <v>13.2</v>
      </c>
      <c r="M112">
        <v>16.3</v>
      </c>
      <c r="N112">
        <v>19.7</v>
      </c>
      <c r="O112">
        <v>0.3</v>
      </c>
      <c r="P112" s="1">
        <v>39692</v>
      </c>
      <c r="Q112">
        <v>16.3</v>
      </c>
      <c r="R112">
        <v>19.7</v>
      </c>
      <c r="S112">
        <v>23.3</v>
      </c>
      <c r="T112">
        <v>27.5</v>
      </c>
      <c r="U112">
        <v>32</v>
      </c>
      <c r="V112">
        <v>37.200000000000003</v>
      </c>
      <c r="W112">
        <v>43.2</v>
      </c>
      <c r="X112">
        <v>50</v>
      </c>
      <c r="Y112">
        <v>57.3</v>
      </c>
      <c r="Z112">
        <v>65.3</v>
      </c>
      <c r="AA112">
        <v>74.2</v>
      </c>
      <c r="AB112">
        <v>83.9</v>
      </c>
      <c r="AC112">
        <v>94.8</v>
      </c>
      <c r="AD112">
        <v>0.3</v>
      </c>
      <c r="AE112" s="1">
        <v>39692</v>
      </c>
      <c r="AF112">
        <v>74.2</v>
      </c>
      <c r="AG112">
        <v>83.9</v>
      </c>
      <c r="AH112">
        <v>94.8</v>
      </c>
      <c r="AI112">
        <v>106.7</v>
      </c>
      <c r="AJ112">
        <v>120.2</v>
      </c>
      <c r="AK112">
        <v>135.19999999999999</v>
      </c>
      <c r="AL112">
        <v>151.69999999999999</v>
      </c>
      <c r="AM112">
        <v>170</v>
      </c>
      <c r="AN112">
        <v>190.3</v>
      </c>
      <c r="AO112">
        <v>211.3</v>
      </c>
      <c r="AP112">
        <v>233.1</v>
      </c>
      <c r="AQ112">
        <v>255.6</v>
      </c>
      <c r="AR112">
        <v>279.5</v>
      </c>
      <c r="AS112">
        <v>0.3</v>
      </c>
    </row>
    <row r="113" spans="1:45" x14ac:dyDescent="0.25">
      <c r="A113" s="1">
        <v>39722</v>
      </c>
      <c r="B113">
        <v>23.8</v>
      </c>
      <c r="C113">
        <v>28.9</v>
      </c>
      <c r="D113">
        <v>34.6</v>
      </c>
      <c r="E113">
        <v>40.700000000000003</v>
      </c>
      <c r="F113">
        <v>47.7</v>
      </c>
      <c r="G113">
        <v>55.7</v>
      </c>
      <c r="H113">
        <v>65.099999999999994</v>
      </c>
      <c r="I113">
        <v>75.3</v>
      </c>
      <c r="J113">
        <v>86.9</v>
      </c>
      <c r="K113">
        <v>99.3</v>
      </c>
      <c r="L113">
        <v>112.9</v>
      </c>
      <c r="M113">
        <v>127.1</v>
      </c>
      <c r="N113">
        <v>142.4</v>
      </c>
      <c r="O113">
        <v>0.3</v>
      </c>
      <c r="P113" s="1">
        <v>39722</v>
      </c>
      <c r="Q113">
        <v>127.1</v>
      </c>
      <c r="R113">
        <v>142.4</v>
      </c>
      <c r="S113">
        <v>159.1</v>
      </c>
      <c r="T113">
        <v>175.9</v>
      </c>
      <c r="U113">
        <v>193.9</v>
      </c>
      <c r="V113">
        <v>212.4</v>
      </c>
      <c r="W113">
        <v>231.9</v>
      </c>
      <c r="X113">
        <v>252.1</v>
      </c>
      <c r="Y113">
        <v>273.7</v>
      </c>
      <c r="Z113">
        <v>296.39999999999998</v>
      </c>
      <c r="AA113">
        <v>319.8</v>
      </c>
      <c r="AB113">
        <v>344.2</v>
      </c>
      <c r="AC113">
        <v>369</v>
      </c>
      <c r="AD113">
        <v>0.3</v>
      </c>
      <c r="AE113" s="1">
        <v>39722</v>
      </c>
      <c r="AF113">
        <v>319.8</v>
      </c>
      <c r="AG113">
        <v>344.2</v>
      </c>
      <c r="AH113">
        <v>369</v>
      </c>
      <c r="AI113">
        <v>394.8</v>
      </c>
      <c r="AJ113">
        <v>421.9</v>
      </c>
      <c r="AK113">
        <v>449.7</v>
      </c>
      <c r="AL113">
        <v>478</v>
      </c>
      <c r="AM113">
        <v>507.1</v>
      </c>
      <c r="AN113">
        <v>536.4</v>
      </c>
      <c r="AO113">
        <v>566.5</v>
      </c>
      <c r="AP113">
        <v>596.79999999999995</v>
      </c>
      <c r="AQ113">
        <v>627.4</v>
      </c>
      <c r="AR113">
        <v>658.3</v>
      </c>
      <c r="AS113">
        <v>0.3</v>
      </c>
    </row>
    <row r="114" spans="1:45" x14ac:dyDescent="0.25">
      <c r="A114" s="1">
        <v>39753</v>
      </c>
      <c r="B114">
        <v>123.8</v>
      </c>
      <c r="C114">
        <v>137.4</v>
      </c>
      <c r="D114">
        <v>151.80000000000001</v>
      </c>
      <c r="E114">
        <v>166.9</v>
      </c>
      <c r="F114">
        <v>182.5</v>
      </c>
      <c r="G114">
        <v>199.1</v>
      </c>
      <c r="H114">
        <v>216.5</v>
      </c>
      <c r="I114">
        <v>234.8</v>
      </c>
      <c r="J114">
        <v>254.1</v>
      </c>
      <c r="K114">
        <v>274.2</v>
      </c>
      <c r="L114">
        <v>295</v>
      </c>
      <c r="M114">
        <v>316.7</v>
      </c>
      <c r="N114">
        <v>338.4</v>
      </c>
      <c r="O114">
        <v>0.3</v>
      </c>
      <c r="P114" s="1">
        <v>39753</v>
      </c>
      <c r="Q114">
        <v>316.7</v>
      </c>
      <c r="R114">
        <v>338.4</v>
      </c>
      <c r="S114">
        <v>360.7</v>
      </c>
      <c r="T114">
        <v>383.4</v>
      </c>
      <c r="U114">
        <v>406.7</v>
      </c>
      <c r="V114">
        <v>430.2</v>
      </c>
      <c r="W114">
        <v>453.7</v>
      </c>
      <c r="X114">
        <v>478.1</v>
      </c>
      <c r="Y114">
        <v>503.7</v>
      </c>
      <c r="Z114">
        <v>530.1</v>
      </c>
      <c r="AA114">
        <v>557.79999999999995</v>
      </c>
      <c r="AB114">
        <v>585.5</v>
      </c>
      <c r="AC114">
        <v>614</v>
      </c>
      <c r="AD114">
        <v>0.3</v>
      </c>
      <c r="AE114" s="1">
        <v>39753</v>
      </c>
      <c r="AF114">
        <v>557.79999999999995</v>
      </c>
      <c r="AG114">
        <v>585.5</v>
      </c>
      <c r="AH114">
        <v>614</v>
      </c>
      <c r="AI114">
        <v>642.6</v>
      </c>
      <c r="AJ114">
        <v>671.6</v>
      </c>
      <c r="AK114">
        <v>701</v>
      </c>
      <c r="AL114">
        <v>730.3</v>
      </c>
      <c r="AM114">
        <v>760</v>
      </c>
      <c r="AN114">
        <v>789.7</v>
      </c>
      <c r="AO114">
        <v>819.6</v>
      </c>
      <c r="AP114">
        <v>849.7</v>
      </c>
      <c r="AQ114">
        <v>879.7</v>
      </c>
      <c r="AR114">
        <v>909.8</v>
      </c>
      <c r="AS114">
        <v>0.3</v>
      </c>
    </row>
    <row r="115" spans="1:45" x14ac:dyDescent="0.25">
      <c r="A115" s="1">
        <v>39783</v>
      </c>
      <c r="B115">
        <v>253.9</v>
      </c>
      <c r="C115">
        <v>275.39999999999998</v>
      </c>
      <c r="D115">
        <v>298.10000000000002</v>
      </c>
      <c r="E115">
        <v>321</v>
      </c>
      <c r="F115">
        <v>344.6</v>
      </c>
      <c r="G115">
        <v>368.9</v>
      </c>
      <c r="H115">
        <v>394.1</v>
      </c>
      <c r="I115">
        <v>419.9</v>
      </c>
      <c r="J115">
        <v>446.2</v>
      </c>
      <c r="K115">
        <v>473.2</v>
      </c>
      <c r="L115">
        <v>500.2</v>
      </c>
      <c r="M115">
        <v>527.79999999999995</v>
      </c>
      <c r="N115">
        <v>555.70000000000005</v>
      </c>
      <c r="O115">
        <v>0.2</v>
      </c>
      <c r="P115" s="1">
        <v>39783</v>
      </c>
      <c r="Q115">
        <v>527.79999999999995</v>
      </c>
      <c r="R115">
        <v>555.70000000000005</v>
      </c>
      <c r="S115">
        <v>584</v>
      </c>
      <c r="T115">
        <v>612.4</v>
      </c>
      <c r="U115">
        <v>641</v>
      </c>
      <c r="V115">
        <v>669.7</v>
      </c>
      <c r="W115">
        <v>698.8</v>
      </c>
      <c r="X115">
        <v>727.8</v>
      </c>
      <c r="Y115">
        <v>756.9</v>
      </c>
      <c r="Z115">
        <v>786.4</v>
      </c>
      <c r="AA115">
        <v>816.1</v>
      </c>
      <c r="AB115">
        <v>846.1</v>
      </c>
      <c r="AC115">
        <v>876.4</v>
      </c>
      <c r="AD115">
        <v>0.2</v>
      </c>
      <c r="AE115" s="1">
        <v>39783</v>
      </c>
      <c r="AF115">
        <v>816.1</v>
      </c>
      <c r="AG115">
        <v>846.1</v>
      </c>
      <c r="AH115">
        <v>876.4</v>
      </c>
      <c r="AI115">
        <v>907.2</v>
      </c>
      <c r="AJ115">
        <v>938.2</v>
      </c>
      <c r="AK115">
        <v>969.2</v>
      </c>
      <c r="AL115">
        <v>1000.2</v>
      </c>
      <c r="AM115">
        <v>1031.2</v>
      </c>
      <c r="AN115">
        <v>1062.2</v>
      </c>
      <c r="AO115">
        <v>1093.2</v>
      </c>
      <c r="AP115">
        <v>1124.2</v>
      </c>
      <c r="AQ115">
        <v>1155.2</v>
      </c>
      <c r="AR115">
        <v>1186.2</v>
      </c>
      <c r="AS115">
        <v>0.2</v>
      </c>
    </row>
    <row r="116" spans="1:45" x14ac:dyDescent="0.25">
      <c r="A116" s="1">
        <v>39814</v>
      </c>
      <c r="B116">
        <v>506.5</v>
      </c>
      <c r="C116">
        <v>537.29999999999995</v>
      </c>
      <c r="D116">
        <v>568.29999999999995</v>
      </c>
      <c r="E116">
        <v>599.29999999999995</v>
      </c>
      <c r="F116">
        <v>630.29999999999995</v>
      </c>
      <c r="G116">
        <v>661.3</v>
      </c>
      <c r="H116">
        <v>692.3</v>
      </c>
      <c r="I116">
        <v>723.3</v>
      </c>
      <c r="J116">
        <v>754.3</v>
      </c>
      <c r="K116">
        <v>785.3</v>
      </c>
      <c r="L116">
        <v>816.3</v>
      </c>
      <c r="M116">
        <v>847.3</v>
      </c>
      <c r="N116">
        <v>878.3</v>
      </c>
      <c r="O116">
        <v>0.7</v>
      </c>
      <c r="P116" s="1">
        <v>39814</v>
      </c>
      <c r="Q116">
        <v>847.3</v>
      </c>
      <c r="R116">
        <v>878.3</v>
      </c>
      <c r="S116">
        <v>909.3</v>
      </c>
      <c r="T116">
        <v>940.3</v>
      </c>
      <c r="U116">
        <v>971.3</v>
      </c>
      <c r="V116">
        <v>1002.3</v>
      </c>
      <c r="W116">
        <v>1033.3</v>
      </c>
      <c r="X116">
        <v>1064.3</v>
      </c>
      <c r="Y116">
        <v>1095.3</v>
      </c>
      <c r="Z116">
        <v>1126.3</v>
      </c>
      <c r="AA116">
        <v>1157.3</v>
      </c>
      <c r="AB116">
        <v>1188.3</v>
      </c>
      <c r="AC116">
        <v>1219.3</v>
      </c>
      <c r="AD116">
        <v>0.7</v>
      </c>
      <c r="AE116" s="1">
        <v>39814</v>
      </c>
      <c r="AF116">
        <v>1157.3</v>
      </c>
      <c r="AG116">
        <v>1188.3</v>
      </c>
      <c r="AH116">
        <v>1219.3</v>
      </c>
      <c r="AI116">
        <v>1250.3</v>
      </c>
      <c r="AJ116">
        <v>1281.3</v>
      </c>
      <c r="AK116">
        <v>1312.3</v>
      </c>
      <c r="AL116">
        <v>1343.3</v>
      </c>
      <c r="AM116">
        <v>1374.3</v>
      </c>
      <c r="AN116">
        <v>1405.3</v>
      </c>
      <c r="AO116">
        <v>1436.3</v>
      </c>
      <c r="AP116">
        <v>1467.3</v>
      </c>
      <c r="AQ116">
        <v>1498.3</v>
      </c>
      <c r="AR116">
        <v>1529.3</v>
      </c>
      <c r="AS116">
        <v>0.7</v>
      </c>
    </row>
    <row r="117" spans="1:45" x14ac:dyDescent="0.25">
      <c r="A117" s="1">
        <v>39845</v>
      </c>
      <c r="B117">
        <v>256.7</v>
      </c>
      <c r="C117">
        <v>278.89999999999998</v>
      </c>
      <c r="D117">
        <v>301.3</v>
      </c>
      <c r="E117">
        <v>324.60000000000002</v>
      </c>
      <c r="F117">
        <v>348.3</v>
      </c>
      <c r="G117">
        <v>372.9</v>
      </c>
      <c r="H117">
        <v>397.8</v>
      </c>
      <c r="I117">
        <v>423.6</v>
      </c>
      <c r="J117">
        <v>449.5</v>
      </c>
      <c r="K117">
        <v>475.9</v>
      </c>
      <c r="L117">
        <v>502.5</v>
      </c>
      <c r="M117">
        <v>529.4</v>
      </c>
      <c r="N117">
        <v>556.5</v>
      </c>
      <c r="O117">
        <v>0.5</v>
      </c>
      <c r="P117" s="1">
        <v>39845</v>
      </c>
      <c r="Q117">
        <v>529.4</v>
      </c>
      <c r="R117">
        <v>556.5</v>
      </c>
      <c r="S117">
        <v>583.5</v>
      </c>
      <c r="T117">
        <v>610.79999999999995</v>
      </c>
      <c r="U117">
        <v>638.1</v>
      </c>
      <c r="V117">
        <v>665.6</v>
      </c>
      <c r="W117">
        <v>693</v>
      </c>
      <c r="X117">
        <v>720.7</v>
      </c>
      <c r="Y117">
        <v>748.4</v>
      </c>
      <c r="Z117">
        <v>776.2</v>
      </c>
      <c r="AA117">
        <v>804</v>
      </c>
      <c r="AB117">
        <v>831.8</v>
      </c>
      <c r="AC117">
        <v>859.8</v>
      </c>
      <c r="AD117">
        <v>0.5</v>
      </c>
      <c r="AE117" s="1">
        <v>39845</v>
      </c>
      <c r="AF117">
        <v>804</v>
      </c>
      <c r="AG117">
        <v>831.8</v>
      </c>
      <c r="AH117">
        <v>859.8</v>
      </c>
      <c r="AI117">
        <v>887.8</v>
      </c>
      <c r="AJ117">
        <v>915.8</v>
      </c>
      <c r="AK117">
        <v>943.8</v>
      </c>
      <c r="AL117">
        <v>971.8</v>
      </c>
      <c r="AM117">
        <v>999.8</v>
      </c>
      <c r="AN117">
        <v>1027.8</v>
      </c>
      <c r="AO117">
        <v>1055.8</v>
      </c>
      <c r="AP117">
        <v>1083.8</v>
      </c>
      <c r="AQ117">
        <v>1111.8</v>
      </c>
      <c r="AR117">
        <v>1139.8</v>
      </c>
      <c r="AS117">
        <v>0.5</v>
      </c>
    </row>
    <row r="118" spans="1:45" x14ac:dyDescent="0.25">
      <c r="A118" s="1">
        <v>39873</v>
      </c>
      <c r="B118">
        <v>164.9</v>
      </c>
      <c r="C118">
        <v>181.7</v>
      </c>
      <c r="D118">
        <v>199.9</v>
      </c>
      <c r="E118">
        <v>219.5</v>
      </c>
      <c r="F118">
        <v>240.4</v>
      </c>
      <c r="G118">
        <v>262.5</v>
      </c>
      <c r="H118">
        <v>285.5</v>
      </c>
      <c r="I118">
        <v>309.5</v>
      </c>
      <c r="J118">
        <v>334.4</v>
      </c>
      <c r="K118">
        <v>360</v>
      </c>
      <c r="L118">
        <v>386.1</v>
      </c>
      <c r="M118">
        <v>413.2</v>
      </c>
      <c r="N118">
        <v>440.7</v>
      </c>
      <c r="O118">
        <v>0.6</v>
      </c>
      <c r="P118" s="1">
        <v>39873</v>
      </c>
      <c r="Q118">
        <v>413.2</v>
      </c>
      <c r="R118">
        <v>440.7</v>
      </c>
      <c r="S118">
        <v>468.8</v>
      </c>
      <c r="T118">
        <v>497.2</v>
      </c>
      <c r="U118">
        <v>526.1</v>
      </c>
      <c r="V118">
        <v>555.6</v>
      </c>
      <c r="W118">
        <v>585.20000000000005</v>
      </c>
      <c r="X118">
        <v>615.1</v>
      </c>
      <c r="Y118">
        <v>645.1</v>
      </c>
      <c r="Z118">
        <v>675.2</v>
      </c>
      <c r="AA118">
        <v>705.5</v>
      </c>
      <c r="AB118">
        <v>736.3</v>
      </c>
      <c r="AC118">
        <v>767.2</v>
      </c>
      <c r="AD118">
        <v>0.6</v>
      </c>
      <c r="AE118" s="1">
        <v>39873</v>
      </c>
      <c r="AF118">
        <v>705.5</v>
      </c>
      <c r="AG118">
        <v>736.3</v>
      </c>
      <c r="AH118">
        <v>767.2</v>
      </c>
      <c r="AI118">
        <v>798.2</v>
      </c>
      <c r="AJ118">
        <v>829.2</v>
      </c>
      <c r="AK118">
        <v>860.1</v>
      </c>
      <c r="AL118">
        <v>891.1</v>
      </c>
      <c r="AM118">
        <v>922</v>
      </c>
      <c r="AN118">
        <v>953</v>
      </c>
      <c r="AO118">
        <v>984</v>
      </c>
      <c r="AP118">
        <v>1014.9</v>
      </c>
      <c r="AQ118">
        <v>1045.9000000000001</v>
      </c>
      <c r="AR118">
        <v>1076.8</v>
      </c>
      <c r="AS118">
        <v>0.6</v>
      </c>
    </row>
    <row r="119" spans="1:45" x14ac:dyDescent="0.25">
      <c r="A119" s="1">
        <v>39904</v>
      </c>
      <c r="B119">
        <v>17.899999999999999</v>
      </c>
      <c r="C119">
        <v>22.9</v>
      </c>
      <c r="D119">
        <v>28</v>
      </c>
      <c r="E119">
        <v>34.200000000000003</v>
      </c>
      <c r="F119">
        <v>41.8</v>
      </c>
      <c r="G119">
        <v>50.2</v>
      </c>
      <c r="H119">
        <v>59.7</v>
      </c>
      <c r="I119">
        <v>70.3</v>
      </c>
      <c r="J119">
        <v>82.3</v>
      </c>
      <c r="K119">
        <v>95.4</v>
      </c>
      <c r="L119">
        <v>109.6</v>
      </c>
      <c r="M119">
        <v>124.4</v>
      </c>
      <c r="N119">
        <v>140.30000000000001</v>
      </c>
      <c r="O119">
        <v>0.5</v>
      </c>
      <c r="P119" s="1">
        <v>39904</v>
      </c>
      <c r="Q119">
        <v>124.4</v>
      </c>
      <c r="R119">
        <v>140.30000000000001</v>
      </c>
      <c r="S119">
        <v>156.9</v>
      </c>
      <c r="T119">
        <v>175</v>
      </c>
      <c r="U119">
        <v>193.6</v>
      </c>
      <c r="V119">
        <v>213.9</v>
      </c>
      <c r="W119">
        <v>235.1</v>
      </c>
      <c r="X119">
        <v>257.2</v>
      </c>
      <c r="Y119">
        <v>279.7</v>
      </c>
      <c r="Z119">
        <v>303</v>
      </c>
      <c r="AA119">
        <v>327</v>
      </c>
      <c r="AB119">
        <v>351.4</v>
      </c>
      <c r="AC119">
        <v>376.5</v>
      </c>
      <c r="AD119">
        <v>0.5</v>
      </c>
      <c r="AE119" s="1">
        <v>39904</v>
      </c>
      <c r="AF119">
        <v>327</v>
      </c>
      <c r="AG119">
        <v>351.4</v>
      </c>
      <c r="AH119">
        <v>376.5</v>
      </c>
      <c r="AI119">
        <v>402.3</v>
      </c>
      <c r="AJ119">
        <v>428.1</v>
      </c>
      <c r="AK119">
        <v>454.6</v>
      </c>
      <c r="AL119">
        <v>481.4</v>
      </c>
      <c r="AM119">
        <v>508.4</v>
      </c>
      <c r="AN119">
        <v>535.29999999999995</v>
      </c>
      <c r="AO119">
        <v>562.9</v>
      </c>
      <c r="AP119">
        <v>590.4</v>
      </c>
      <c r="AQ119">
        <v>618.4</v>
      </c>
      <c r="AR119">
        <v>646.79999999999995</v>
      </c>
      <c r="AS119">
        <v>0.5</v>
      </c>
    </row>
    <row r="120" spans="1:45" x14ac:dyDescent="0.25">
      <c r="A120" s="1">
        <v>39934</v>
      </c>
      <c r="B120">
        <v>0</v>
      </c>
      <c r="C120">
        <v>0.1</v>
      </c>
      <c r="D120">
        <v>0.2</v>
      </c>
      <c r="E120">
        <v>0.5</v>
      </c>
      <c r="F120">
        <v>0.8</v>
      </c>
      <c r="G120">
        <v>1.7</v>
      </c>
      <c r="H120">
        <v>2.6</v>
      </c>
      <c r="I120">
        <v>3.8</v>
      </c>
      <c r="J120">
        <v>5.2</v>
      </c>
      <c r="K120">
        <v>7.4</v>
      </c>
      <c r="L120">
        <v>10.199999999999999</v>
      </c>
      <c r="M120">
        <v>14.1</v>
      </c>
      <c r="N120">
        <v>19.3</v>
      </c>
      <c r="O120">
        <v>0.2</v>
      </c>
      <c r="P120" s="1">
        <v>39934</v>
      </c>
      <c r="Q120">
        <v>14.1</v>
      </c>
      <c r="R120">
        <v>19.3</v>
      </c>
      <c r="S120">
        <v>26</v>
      </c>
      <c r="T120">
        <v>34</v>
      </c>
      <c r="U120">
        <v>43.4</v>
      </c>
      <c r="V120">
        <v>53.8</v>
      </c>
      <c r="W120">
        <v>64.900000000000006</v>
      </c>
      <c r="X120">
        <v>77</v>
      </c>
      <c r="Y120">
        <v>90</v>
      </c>
      <c r="Z120">
        <v>103.8</v>
      </c>
      <c r="AA120">
        <v>118.8</v>
      </c>
      <c r="AB120">
        <v>135.5</v>
      </c>
      <c r="AC120">
        <v>153.4</v>
      </c>
      <c r="AD120">
        <v>0.2</v>
      </c>
      <c r="AE120" s="1">
        <v>39934</v>
      </c>
      <c r="AF120">
        <v>118.8</v>
      </c>
      <c r="AG120">
        <v>135.5</v>
      </c>
      <c r="AH120">
        <v>153.4</v>
      </c>
      <c r="AI120">
        <v>172.8</v>
      </c>
      <c r="AJ120">
        <v>193.3</v>
      </c>
      <c r="AK120">
        <v>216</v>
      </c>
      <c r="AL120">
        <v>239.1</v>
      </c>
      <c r="AM120">
        <v>263.39999999999998</v>
      </c>
      <c r="AN120">
        <v>288.5</v>
      </c>
      <c r="AO120">
        <v>314.3</v>
      </c>
      <c r="AP120">
        <v>340.6</v>
      </c>
      <c r="AQ120">
        <v>367.1</v>
      </c>
      <c r="AR120">
        <v>394.4</v>
      </c>
      <c r="AS120">
        <v>0.2</v>
      </c>
    </row>
    <row r="121" spans="1:45" x14ac:dyDescent="0.25">
      <c r="A121" s="1">
        <v>39965</v>
      </c>
      <c r="B121">
        <v>0</v>
      </c>
      <c r="C121">
        <v>0</v>
      </c>
      <c r="D121">
        <v>0</v>
      </c>
      <c r="E121">
        <v>0.1</v>
      </c>
      <c r="F121">
        <v>0.2</v>
      </c>
      <c r="G121">
        <v>0.4</v>
      </c>
      <c r="H121">
        <v>0.6</v>
      </c>
      <c r="I121">
        <v>0.9</v>
      </c>
      <c r="J121">
        <v>1.4</v>
      </c>
      <c r="K121">
        <v>1.9</v>
      </c>
      <c r="L121">
        <v>2.2999999999999998</v>
      </c>
      <c r="M121">
        <v>3</v>
      </c>
      <c r="N121">
        <v>3.7</v>
      </c>
      <c r="O121">
        <v>7.0000000000000007E-2</v>
      </c>
      <c r="P121" s="1">
        <v>39965</v>
      </c>
      <c r="Q121">
        <v>3</v>
      </c>
      <c r="R121">
        <v>3.7</v>
      </c>
      <c r="S121">
        <v>4.3</v>
      </c>
      <c r="T121">
        <v>5.0999999999999996</v>
      </c>
      <c r="U121">
        <v>6.3</v>
      </c>
      <c r="V121">
        <v>7.8</v>
      </c>
      <c r="W121">
        <v>10.1</v>
      </c>
      <c r="X121">
        <v>14.2</v>
      </c>
      <c r="Y121">
        <v>19.100000000000001</v>
      </c>
      <c r="Z121">
        <v>25.7</v>
      </c>
      <c r="AA121">
        <v>33.5</v>
      </c>
      <c r="AB121">
        <v>42.2</v>
      </c>
      <c r="AC121">
        <v>52.5</v>
      </c>
      <c r="AD121">
        <v>7.0000000000000007E-2</v>
      </c>
      <c r="AE121" s="1">
        <v>39965</v>
      </c>
      <c r="AF121">
        <v>33.5</v>
      </c>
      <c r="AG121">
        <v>42.2</v>
      </c>
      <c r="AH121">
        <v>52.5</v>
      </c>
      <c r="AI121">
        <v>65.2</v>
      </c>
      <c r="AJ121">
        <v>80.2</v>
      </c>
      <c r="AK121">
        <v>97.2</v>
      </c>
      <c r="AL121">
        <v>116.1</v>
      </c>
      <c r="AM121">
        <v>136.6</v>
      </c>
      <c r="AN121">
        <v>158.6</v>
      </c>
      <c r="AO121">
        <v>181.5</v>
      </c>
      <c r="AP121">
        <v>205.7</v>
      </c>
      <c r="AQ121">
        <v>230.5</v>
      </c>
      <c r="AR121">
        <v>256</v>
      </c>
      <c r="AS121">
        <v>7.0000000000000007E-2</v>
      </c>
    </row>
    <row r="122" spans="1:45" x14ac:dyDescent="0.25">
      <c r="A122" s="1">
        <v>39995</v>
      </c>
      <c r="B122">
        <v>0</v>
      </c>
      <c r="C122">
        <v>0</v>
      </c>
      <c r="D122">
        <v>0</v>
      </c>
      <c r="E122">
        <v>0</v>
      </c>
      <c r="F122">
        <v>0</v>
      </c>
      <c r="G122">
        <v>0</v>
      </c>
      <c r="H122">
        <v>0</v>
      </c>
      <c r="I122">
        <v>0</v>
      </c>
      <c r="J122">
        <v>0</v>
      </c>
      <c r="K122">
        <v>0</v>
      </c>
      <c r="L122">
        <v>0</v>
      </c>
      <c r="M122">
        <v>0.1</v>
      </c>
      <c r="N122">
        <v>0.2</v>
      </c>
      <c r="O122">
        <v>0</v>
      </c>
      <c r="P122" s="1">
        <v>39995</v>
      </c>
      <c r="Q122">
        <v>0.1</v>
      </c>
      <c r="R122">
        <v>0.2</v>
      </c>
      <c r="S122">
        <v>0.4</v>
      </c>
      <c r="T122">
        <v>0.6</v>
      </c>
      <c r="U122">
        <v>0.9</v>
      </c>
      <c r="V122">
        <v>1.6</v>
      </c>
      <c r="W122">
        <v>2.4</v>
      </c>
      <c r="X122">
        <v>3.6</v>
      </c>
      <c r="Y122">
        <v>5.5</v>
      </c>
      <c r="Z122">
        <v>8.1</v>
      </c>
      <c r="AA122">
        <v>11.3</v>
      </c>
      <c r="AB122">
        <v>15.7</v>
      </c>
      <c r="AC122">
        <v>21.1</v>
      </c>
      <c r="AD122">
        <v>0</v>
      </c>
      <c r="AE122" s="1">
        <v>39995</v>
      </c>
      <c r="AF122">
        <v>11.3</v>
      </c>
      <c r="AG122">
        <v>15.7</v>
      </c>
      <c r="AH122">
        <v>21.1</v>
      </c>
      <c r="AI122">
        <v>28.2</v>
      </c>
      <c r="AJ122">
        <v>36.4</v>
      </c>
      <c r="AK122">
        <v>46.9</v>
      </c>
      <c r="AL122">
        <v>58.7</v>
      </c>
      <c r="AM122">
        <v>71.900000000000006</v>
      </c>
      <c r="AN122">
        <v>86</v>
      </c>
      <c r="AO122">
        <v>101</v>
      </c>
      <c r="AP122">
        <v>117.7</v>
      </c>
      <c r="AQ122">
        <v>135</v>
      </c>
      <c r="AR122">
        <v>153.5</v>
      </c>
      <c r="AS122">
        <v>0</v>
      </c>
    </row>
    <row r="123" spans="1:45" x14ac:dyDescent="0.25">
      <c r="A123" s="1">
        <v>40026</v>
      </c>
      <c r="B123">
        <v>0</v>
      </c>
      <c r="C123">
        <v>0</v>
      </c>
      <c r="D123">
        <v>0</v>
      </c>
      <c r="E123">
        <v>0</v>
      </c>
      <c r="F123">
        <v>0</v>
      </c>
      <c r="G123">
        <v>0</v>
      </c>
      <c r="H123">
        <v>0</v>
      </c>
      <c r="I123">
        <v>0</v>
      </c>
      <c r="J123">
        <v>0</v>
      </c>
      <c r="K123">
        <v>0</v>
      </c>
      <c r="L123">
        <v>0</v>
      </c>
      <c r="M123">
        <v>0</v>
      </c>
      <c r="N123">
        <v>0</v>
      </c>
      <c r="O123">
        <v>0.2</v>
      </c>
      <c r="P123" s="1">
        <v>40026</v>
      </c>
      <c r="Q123">
        <v>0</v>
      </c>
      <c r="R123">
        <v>0</v>
      </c>
      <c r="S123">
        <v>0</v>
      </c>
      <c r="T123">
        <v>0</v>
      </c>
      <c r="U123">
        <v>0.3</v>
      </c>
      <c r="V123">
        <v>0.6</v>
      </c>
      <c r="W123">
        <v>1.5</v>
      </c>
      <c r="X123">
        <v>3</v>
      </c>
      <c r="Y123">
        <v>4.9000000000000004</v>
      </c>
      <c r="Z123">
        <v>7.8</v>
      </c>
      <c r="AA123">
        <v>11.3</v>
      </c>
      <c r="AB123">
        <v>15</v>
      </c>
      <c r="AC123">
        <v>19.2</v>
      </c>
      <c r="AD123">
        <v>0.2</v>
      </c>
      <c r="AE123" s="1">
        <v>40026</v>
      </c>
      <c r="AF123">
        <v>11.3</v>
      </c>
      <c r="AG123">
        <v>15</v>
      </c>
      <c r="AH123">
        <v>19.2</v>
      </c>
      <c r="AI123">
        <v>23.8</v>
      </c>
      <c r="AJ123">
        <v>28.8</v>
      </c>
      <c r="AK123">
        <v>34.6</v>
      </c>
      <c r="AL123">
        <v>41.1</v>
      </c>
      <c r="AM123">
        <v>47.9</v>
      </c>
      <c r="AN123">
        <v>55.9</v>
      </c>
      <c r="AO123">
        <v>65.900000000000006</v>
      </c>
      <c r="AP123">
        <v>76.7</v>
      </c>
      <c r="AQ123">
        <v>88.6</v>
      </c>
      <c r="AR123">
        <v>101.8</v>
      </c>
      <c r="AS123">
        <v>0.2</v>
      </c>
    </row>
    <row r="124" spans="1:45" x14ac:dyDescent="0.25">
      <c r="A124" s="1">
        <v>40057</v>
      </c>
      <c r="B124">
        <v>0.4</v>
      </c>
      <c r="C124">
        <v>0.8</v>
      </c>
      <c r="D124">
        <v>1.3</v>
      </c>
      <c r="E124">
        <v>1.9</v>
      </c>
      <c r="F124">
        <v>2.6</v>
      </c>
      <c r="G124">
        <v>3.4</v>
      </c>
      <c r="H124">
        <v>4.3</v>
      </c>
      <c r="I124">
        <v>5.6</v>
      </c>
      <c r="J124">
        <v>7.3</v>
      </c>
      <c r="K124">
        <v>9.4</v>
      </c>
      <c r="L124">
        <v>12.3</v>
      </c>
      <c r="M124">
        <v>15.9</v>
      </c>
      <c r="N124">
        <v>20</v>
      </c>
      <c r="O124">
        <v>0.2</v>
      </c>
      <c r="P124" s="1">
        <v>40057</v>
      </c>
      <c r="Q124">
        <v>15.9</v>
      </c>
      <c r="R124">
        <v>20</v>
      </c>
      <c r="S124">
        <v>25</v>
      </c>
      <c r="T124">
        <v>30.8</v>
      </c>
      <c r="U124">
        <v>37.4</v>
      </c>
      <c r="V124">
        <v>45.5</v>
      </c>
      <c r="W124">
        <v>54.2</v>
      </c>
      <c r="X124">
        <v>63.7</v>
      </c>
      <c r="Y124">
        <v>74.900000000000006</v>
      </c>
      <c r="Z124">
        <v>86.4</v>
      </c>
      <c r="AA124">
        <v>99.5</v>
      </c>
      <c r="AB124">
        <v>113.7</v>
      </c>
      <c r="AC124">
        <v>129.6</v>
      </c>
      <c r="AD124">
        <v>0.2</v>
      </c>
      <c r="AE124" s="1">
        <v>40057</v>
      </c>
      <c r="AF124">
        <v>99.5</v>
      </c>
      <c r="AG124">
        <v>113.7</v>
      </c>
      <c r="AH124">
        <v>129.6</v>
      </c>
      <c r="AI124">
        <v>146.5</v>
      </c>
      <c r="AJ124">
        <v>164.5</v>
      </c>
      <c r="AK124">
        <v>184.4</v>
      </c>
      <c r="AL124">
        <v>204.7</v>
      </c>
      <c r="AM124">
        <v>226.2</v>
      </c>
      <c r="AN124">
        <v>248.9</v>
      </c>
      <c r="AO124">
        <v>272.10000000000002</v>
      </c>
      <c r="AP124">
        <v>295.89999999999998</v>
      </c>
      <c r="AQ124">
        <v>320.2</v>
      </c>
      <c r="AR124">
        <v>345.2</v>
      </c>
      <c r="AS124">
        <v>0.2</v>
      </c>
    </row>
    <row r="125" spans="1:45" x14ac:dyDescent="0.25">
      <c r="A125" s="1">
        <v>40087</v>
      </c>
      <c r="B125">
        <v>18.2</v>
      </c>
      <c r="C125">
        <v>22.6</v>
      </c>
      <c r="D125">
        <v>28.1</v>
      </c>
      <c r="E125">
        <v>34.700000000000003</v>
      </c>
      <c r="F125">
        <v>41.3</v>
      </c>
      <c r="G125">
        <v>49.1</v>
      </c>
      <c r="H125">
        <v>57.6</v>
      </c>
      <c r="I125">
        <v>67.3</v>
      </c>
      <c r="J125">
        <v>78.900000000000006</v>
      </c>
      <c r="K125">
        <v>91.8</v>
      </c>
      <c r="L125">
        <v>105.7</v>
      </c>
      <c r="M125">
        <v>121.3</v>
      </c>
      <c r="N125">
        <v>137.69999999999999</v>
      </c>
      <c r="O125">
        <v>0.06</v>
      </c>
      <c r="P125" s="1">
        <v>40087</v>
      </c>
      <c r="Q125">
        <v>121.3</v>
      </c>
      <c r="R125">
        <v>137.69999999999999</v>
      </c>
      <c r="S125">
        <v>155.9</v>
      </c>
      <c r="T125">
        <v>174.7</v>
      </c>
      <c r="U125">
        <v>194.4</v>
      </c>
      <c r="V125">
        <v>215.4</v>
      </c>
      <c r="W125">
        <v>237.7</v>
      </c>
      <c r="X125">
        <v>260.8</v>
      </c>
      <c r="Y125">
        <v>284.10000000000002</v>
      </c>
      <c r="Z125">
        <v>308.8</v>
      </c>
      <c r="AA125">
        <v>333.9</v>
      </c>
      <c r="AB125">
        <v>360.1</v>
      </c>
      <c r="AC125">
        <v>386.6</v>
      </c>
      <c r="AD125">
        <v>0.06</v>
      </c>
      <c r="AE125" s="1">
        <v>40087</v>
      </c>
      <c r="AF125">
        <v>333.9</v>
      </c>
      <c r="AG125">
        <v>360.1</v>
      </c>
      <c r="AH125">
        <v>386.6</v>
      </c>
      <c r="AI125">
        <v>413.6</v>
      </c>
      <c r="AJ125">
        <v>441.7</v>
      </c>
      <c r="AK125">
        <v>470.4</v>
      </c>
      <c r="AL125">
        <v>499.4</v>
      </c>
      <c r="AM125">
        <v>529</v>
      </c>
      <c r="AN125">
        <v>558.79999999999995</v>
      </c>
      <c r="AO125">
        <v>589</v>
      </c>
      <c r="AP125">
        <v>619.5</v>
      </c>
      <c r="AQ125">
        <v>650.20000000000005</v>
      </c>
      <c r="AR125">
        <v>680.8</v>
      </c>
      <c r="AS125">
        <v>0.06</v>
      </c>
    </row>
    <row r="126" spans="1:45" x14ac:dyDescent="0.25">
      <c r="A126" s="1">
        <v>40118</v>
      </c>
      <c r="B126">
        <v>25.8</v>
      </c>
      <c r="C126">
        <v>31.5</v>
      </c>
      <c r="D126">
        <v>38.299999999999997</v>
      </c>
      <c r="E126">
        <v>45.8</v>
      </c>
      <c r="F126">
        <v>54.7</v>
      </c>
      <c r="G126">
        <v>64.5</v>
      </c>
      <c r="H126">
        <v>75.900000000000006</v>
      </c>
      <c r="I126">
        <v>89.4</v>
      </c>
      <c r="J126">
        <v>104.6</v>
      </c>
      <c r="K126">
        <v>121.2</v>
      </c>
      <c r="L126">
        <v>139.69999999999999</v>
      </c>
      <c r="M126">
        <v>159.80000000000001</v>
      </c>
      <c r="N126">
        <v>181.5</v>
      </c>
      <c r="O126">
        <v>0.03</v>
      </c>
      <c r="P126" s="1">
        <v>40118</v>
      </c>
      <c r="Q126">
        <v>159.80000000000001</v>
      </c>
      <c r="R126">
        <v>181.5</v>
      </c>
      <c r="S126">
        <v>204.7</v>
      </c>
      <c r="T126">
        <v>228.8</v>
      </c>
      <c r="U126">
        <v>254</v>
      </c>
      <c r="V126">
        <v>279.60000000000002</v>
      </c>
      <c r="W126">
        <v>306.10000000000002</v>
      </c>
      <c r="X126">
        <v>332.7</v>
      </c>
      <c r="Y126">
        <v>360</v>
      </c>
      <c r="Z126">
        <v>388.3</v>
      </c>
      <c r="AA126">
        <v>417</v>
      </c>
      <c r="AB126">
        <v>445.5</v>
      </c>
      <c r="AC126">
        <v>474.4</v>
      </c>
      <c r="AD126">
        <v>0.03</v>
      </c>
      <c r="AE126" s="1">
        <v>40118</v>
      </c>
      <c r="AF126">
        <v>417</v>
      </c>
      <c r="AG126">
        <v>445.5</v>
      </c>
      <c r="AH126">
        <v>474.4</v>
      </c>
      <c r="AI126">
        <v>503.4</v>
      </c>
      <c r="AJ126">
        <v>532.70000000000005</v>
      </c>
      <c r="AK126">
        <v>562.29999999999995</v>
      </c>
      <c r="AL126">
        <v>591.9</v>
      </c>
      <c r="AM126">
        <v>621.6</v>
      </c>
      <c r="AN126">
        <v>651.5</v>
      </c>
      <c r="AO126">
        <v>681.4</v>
      </c>
      <c r="AP126">
        <v>711.5</v>
      </c>
      <c r="AQ126">
        <v>741.5</v>
      </c>
      <c r="AR126">
        <v>771.6</v>
      </c>
      <c r="AS126">
        <v>0.03</v>
      </c>
    </row>
    <row r="127" spans="1:45" x14ac:dyDescent="0.25">
      <c r="A127" s="1">
        <v>40148</v>
      </c>
      <c r="B127">
        <v>297</v>
      </c>
      <c r="C127">
        <v>322.39999999999998</v>
      </c>
      <c r="D127">
        <v>348.5</v>
      </c>
      <c r="E127">
        <v>375.1</v>
      </c>
      <c r="F127">
        <v>402.5</v>
      </c>
      <c r="G127">
        <v>430.3</v>
      </c>
      <c r="H127">
        <v>458.4</v>
      </c>
      <c r="I127">
        <v>486.7</v>
      </c>
      <c r="J127">
        <v>515.29999999999995</v>
      </c>
      <c r="K127">
        <v>543.9</v>
      </c>
      <c r="L127">
        <v>572.9</v>
      </c>
      <c r="M127">
        <v>602.1</v>
      </c>
      <c r="N127">
        <v>631.5</v>
      </c>
      <c r="O127">
        <v>0.2</v>
      </c>
      <c r="P127" s="1">
        <v>40148</v>
      </c>
      <c r="Q127">
        <v>602.1</v>
      </c>
      <c r="R127">
        <v>631.5</v>
      </c>
      <c r="S127">
        <v>660.9</v>
      </c>
      <c r="T127">
        <v>690.8</v>
      </c>
      <c r="U127">
        <v>720.8</v>
      </c>
      <c r="V127">
        <v>751</v>
      </c>
      <c r="W127">
        <v>781.2</v>
      </c>
      <c r="X127">
        <v>811.5</v>
      </c>
      <c r="Y127">
        <v>841.9</v>
      </c>
      <c r="Z127">
        <v>872.3</v>
      </c>
      <c r="AA127">
        <v>902.7</v>
      </c>
      <c r="AB127">
        <v>933.2</v>
      </c>
      <c r="AC127">
        <v>963.8</v>
      </c>
      <c r="AD127">
        <v>0.2</v>
      </c>
      <c r="AE127" s="1">
        <v>40148</v>
      </c>
      <c r="AF127">
        <v>902.7</v>
      </c>
      <c r="AG127">
        <v>933.2</v>
      </c>
      <c r="AH127">
        <v>963.8</v>
      </c>
      <c r="AI127">
        <v>994.4</v>
      </c>
      <c r="AJ127">
        <v>1025</v>
      </c>
      <c r="AK127">
        <v>1055.7</v>
      </c>
      <c r="AL127">
        <v>1086.4000000000001</v>
      </c>
      <c r="AM127">
        <v>1117.2</v>
      </c>
      <c r="AN127">
        <v>1148</v>
      </c>
      <c r="AO127">
        <v>1179</v>
      </c>
      <c r="AP127">
        <v>1210</v>
      </c>
      <c r="AQ127">
        <v>1241</v>
      </c>
      <c r="AR127">
        <v>1272</v>
      </c>
      <c r="AS127">
        <v>0.2</v>
      </c>
    </row>
    <row r="128" spans="1:45" x14ac:dyDescent="0.25">
      <c r="A128" s="1">
        <v>40179</v>
      </c>
      <c r="B128">
        <v>370.1</v>
      </c>
      <c r="C128">
        <v>398.5</v>
      </c>
      <c r="D128">
        <v>427.5</v>
      </c>
      <c r="E128">
        <v>456.9</v>
      </c>
      <c r="F128">
        <v>486.4</v>
      </c>
      <c r="G128">
        <v>516.20000000000005</v>
      </c>
      <c r="H128">
        <v>546.1</v>
      </c>
      <c r="I128">
        <v>576.20000000000005</v>
      </c>
      <c r="J128">
        <v>606.29999999999995</v>
      </c>
      <c r="K128">
        <v>636.6</v>
      </c>
      <c r="L128">
        <v>666.9</v>
      </c>
      <c r="M128">
        <v>697.2</v>
      </c>
      <c r="N128">
        <v>727.7</v>
      </c>
      <c r="O128">
        <v>0.1</v>
      </c>
      <c r="P128" s="1">
        <v>40179</v>
      </c>
      <c r="Q128">
        <v>697.2</v>
      </c>
      <c r="R128">
        <v>727.7</v>
      </c>
      <c r="S128">
        <v>758.1</v>
      </c>
      <c r="T128">
        <v>788.7</v>
      </c>
      <c r="U128">
        <v>819.4</v>
      </c>
      <c r="V128">
        <v>850.2</v>
      </c>
      <c r="W128">
        <v>881</v>
      </c>
      <c r="X128">
        <v>911.9</v>
      </c>
      <c r="Y128">
        <v>942.9</v>
      </c>
      <c r="Z128">
        <v>973.9</v>
      </c>
      <c r="AA128">
        <v>1004.9</v>
      </c>
      <c r="AB128">
        <v>1035.9000000000001</v>
      </c>
      <c r="AC128">
        <v>1066.9000000000001</v>
      </c>
      <c r="AD128">
        <v>0.1</v>
      </c>
      <c r="AE128" s="1">
        <v>40179</v>
      </c>
      <c r="AF128">
        <v>1004.9</v>
      </c>
      <c r="AG128">
        <v>1035.9000000000001</v>
      </c>
      <c r="AH128">
        <v>1066.9000000000001</v>
      </c>
      <c r="AI128">
        <v>1097.9000000000001</v>
      </c>
      <c r="AJ128">
        <v>1128.9000000000001</v>
      </c>
      <c r="AK128">
        <v>1159.9000000000001</v>
      </c>
      <c r="AL128">
        <v>1190.9000000000001</v>
      </c>
      <c r="AM128">
        <v>1221.9000000000001</v>
      </c>
      <c r="AN128">
        <v>1252.9000000000001</v>
      </c>
      <c r="AO128">
        <v>1283.9000000000001</v>
      </c>
      <c r="AP128">
        <v>1314.9</v>
      </c>
      <c r="AQ128">
        <v>1345.9</v>
      </c>
      <c r="AR128">
        <v>1376.9</v>
      </c>
      <c r="AS128">
        <v>0.1</v>
      </c>
    </row>
    <row r="129" spans="1:45" x14ac:dyDescent="0.25">
      <c r="A129" s="1">
        <v>40210</v>
      </c>
      <c r="B129">
        <v>221.4</v>
      </c>
      <c r="C129">
        <v>246.1</v>
      </c>
      <c r="D129">
        <v>271.60000000000002</v>
      </c>
      <c r="E129">
        <v>297.3</v>
      </c>
      <c r="F129">
        <v>323.60000000000002</v>
      </c>
      <c r="G129">
        <v>350.3</v>
      </c>
      <c r="H129">
        <v>377.3</v>
      </c>
      <c r="I129">
        <v>404.6</v>
      </c>
      <c r="J129">
        <v>432</v>
      </c>
      <c r="K129">
        <v>459.8</v>
      </c>
      <c r="L129">
        <v>487.7</v>
      </c>
      <c r="M129">
        <v>515.6</v>
      </c>
      <c r="N129">
        <v>543.6</v>
      </c>
      <c r="O129">
        <v>0.1</v>
      </c>
      <c r="P129" s="1">
        <v>40210</v>
      </c>
      <c r="Q129">
        <v>515.6</v>
      </c>
      <c r="R129">
        <v>543.6</v>
      </c>
      <c r="S129">
        <v>571.6</v>
      </c>
      <c r="T129">
        <v>599.6</v>
      </c>
      <c r="U129">
        <v>627.6</v>
      </c>
      <c r="V129">
        <v>655.6</v>
      </c>
      <c r="W129">
        <v>683.6</v>
      </c>
      <c r="X129">
        <v>711.6</v>
      </c>
      <c r="Y129">
        <v>739.6</v>
      </c>
      <c r="Z129">
        <v>767.6</v>
      </c>
      <c r="AA129">
        <v>795.6</v>
      </c>
      <c r="AB129">
        <v>823.6</v>
      </c>
      <c r="AC129">
        <v>851.6</v>
      </c>
      <c r="AD129">
        <v>0.1</v>
      </c>
      <c r="AE129" s="1">
        <v>40210</v>
      </c>
      <c r="AF129">
        <v>795.6</v>
      </c>
      <c r="AG129">
        <v>823.6</v>
      </c>
      <c r="AH129">
        <v>851.6</v>
      </c>
      <c r="AI129">
        <v>879.6</v>
      </c>
      <c r="AJ129">
        <v>907.6</v>
      </c>
      <c r="AK129">
        <v>935.6</v>
      </c>
      <c r="AL129">
        <v>963.6</v>
      </c>
      <c r="AM129">
        <v>991.6</v>
      </c>
      <c r="AN129">
        <v>1019.6</v>
      </c>
      <c r="AO129">
        <v>1047.5999999999999</v>
      </c>
      <c r="AP129">
        <v>1075.5999999999999</v>
      </c>
      <c r="AQ129">
        <v>1103.5999999999999</v>
      </c>
      <c r="AR129">
        <v>1131.5999999999999</v>
      </c>
      <c r="AS129">
        <v>0.1</v>
      </c>
    </row>
    <row r="130" spans="1:45" x14ac:dyDescent="0.25">
      <c r="A130" s="1">
        <v>40238</v>
      </c>
      <c r="B130">
        <v>50.3</v>
      </c>
      <c r="C130">
        <v>60.5</v>
      </c>
      <c r="D130">
        <v>73.099999999999994</v>
      </c>
      <c r="E130">
        <v>87.5</v>
      </c>
      <c r="F130">
        <v>102.9</v>
      </c>
      <c r="G130">
        <v>120</v>
      </c>
      <c r="H130">
        <v>138.69999999999999</v>
      </c>
      <c r="I130">
        <v>158.80000000000001</v>
      </c>
      <c r="J130">
        <v>180.3</v>
      </c>
      <c r="K130">
        <v>203</v>
      </c>
      <c r="L130">
        <v>227</v>
      </c>
      <c r="M130">
        <v>251.8</v>
      </c>
      <c r="N130">
        <v>277.2</v>
      </c>
      <c r="O130">
        <v>0.1</v>
      </c>
      <c r="P130" s="1">
        <v>40238</v>
      </c>
      <c r="Q130">
        <v>251.8</v>
      </c>
      <c r="R130">
        <v>277.2</v>
      </c>
      <c r="S130">
        <v>303</v>
      </c>
      <c r="T130">
        <v>329.9</v>
      </c>
      <c r="U130">
        <v>356.7</v>
      </c>
      <c r="V130">
        <v>384.3</v>
      </c>
      <c r="W130">
        <v>412.1</v>
      </c>
      <c r="X130">
        <v>440.7</v>
      </c>
      <c r="Y130">
        <v>469.5</v>
      </c>
      <c r="Z130">
        <v>498.4</v>
      </c>
      <c r="AA130">
        <v>527.6</v>
      </c>
      <c r="AB130">
        <v>557.1</v>
      </c>
      <c r="AC130">
        <v>586.5</v>
      </c>
      <c r="AD130">
        <v>0.1</v>
      </c>
      <c r="AE130" s="1">
        <v>40238</v>
      </c>
      <c r="AF130">
        <v>527.6</v>
      </c>
      <c r="AG130">
        <v>557.1</v>
      </c>
      <c r="AH130">
        <v>586.5</v>
      </c>
      <c r="AI130">
        <v>615.9</v>
      </c>
      <c r="AJ130">
        <v>645.70000000000005</v>
      </c>
      <c r="AK130">
        <v>675.6</v>
      </c>
      <c r="AL130">
        <v>705.7</v>
      </c>
      <c r="AM130">
        <v>736.2</v>
      </c>
      <c r="AN130">
        <v>766.5</v>
      </c>
      <c r="AO130">
        <v>797</v>
      </c>
      <c r="AP130">
        <v>827.5</v>
      </c>
      <c r="AQ130">
        <v>858.3</v>
      </c>
      <c r="AR130">
        <v>889.2</v>
      </c>
      <c r="AS130">
        <v>0.1</v>
      </c>
    </row>
    <row r="131" spans="1:45" x14ac:dyDescent="0.25">
      <c r="A131" s="1">
        <v>40269</v>
      </c>
      <c r="B131">
        <v>5</v>
      </c>
      <c r="C131">
        <v>7.3</v>
      </c>
      <c r="D131">
        <v>10.7</v>
      </c>
      <c r="E131">
        <v>15.8</v>
      </c>
      <c r="F131">
        <v>21.7</v>
      </c>
      <c r="G131">
        <v>28.5</v>
      </c>
      <c r="H131">
        <v>36.4</v>
      </c>
      <c r="I131">
        <v>44.8</v>
      </c>
      <c r="J131">
        <v>54.2</v>
      </c>
      <c r="K131">
        <v>64.7</v>
      </c>
      <c r="L131">
        <v>77.099999999999994</v>
      </c>
      <c r="M131">
        <v>90.3</v>
      </c>
      <c r="N131">
        <v>105</v>
      </c>
      <c r="O131">
        <v>0.3</v>
      </c>
      <c r="P131" s="1">
        <v>40269</v>
      </c>
      <c r="Q131">
        <v>90.3</v>
      </c>
      <c r="R131">
        <v>105</v>
      </c>
      <c r="S131">
        <v>120.6</v>
      </c>
      <c r="T131">
        <v>136.80000000000001</v>
      </c>
      <c r="U131">
        <v>154.4</v>
      </c>
      <c r="V131">
        <v>172.4</v>
      </c>
      <c r="W131">
        <v>191.5</v>
      </c>
      <c r="X131">
        <v>211.2</v>
      </c>
      <c r="Y131">
        <v>232.3</v>
      </c>
      <c r="Z131">
        <v>253.8</v>
      </c>
      <c r="AA131">
        <v>276.5</v>
      </c>
      <c r="AB131">
        <v>300</v>
      </c>
      <c r="AC131">
        <v>323.60000000000002</v>
      </c>
      <c r="AD131">
        <v>0.3</v>
      </c>
      <c r="AE131" s="1">
        <v>40269</v>
      </c>
      <c r="AF131">
        <v>276.5</v>
      </c>
      <c r="AG131">
        <v>300</v>
      </c>
      <c r="AH131">
        <v>323.60000000000002</v>
      </c>
      <c r="AI131">
        <v>348.5</v>
      </c>
      <c r="AJ131">
        <v>374</v>
      </c>
      <c r="AK131">
        <v>399.9</v>
      </c>
      <c r="AL131">
        <v>426.2</v>
      </c>
      <c r="AM131">
        <v>453</v>
      </c>
      <c r="AN131">
        <v>480.3</v>
      </c>
      <c r="AO131">
        <v>508</v>
      </c>
      <c r="AP131">
        <v>536</v>
      </c>
      <c r="AQ131">
        <v>564.5</v>
      </c>
      <c r="AR131">
        <v>593</v>
      </c>
      <c r="AS131">
        <v>0.3</v>
      </c>
    </row>
    <row r="132" spans="1:45" x14ac:dyDescent="0.25">
      <c r="A132" s="1">
        <v>40299</v>
      </c>
      <c r="B132">
        <v>1.6</v>
      </c>
      <c r="C132">
        <v>2.2000000000000002</v>
      </c>
      <c r="D132">
        <v>3</v>
      </c>
      <c r="E132">
        <v>4</v>
      </c>
      <c r="F132">
        <v>5.4</v>
      </c>
      <c r="G132">
        <v>6.7</v>
      </c>
      <c r="H132">
        <v>8.4</v>
      </c>
      <c r="I132">
        <v>10.199999999999999</v>
      </c>
      <c r="J132">
        <v>12.2</v>
      </c>
      <c r="K132">
        <v>14.7</v>
      </c>
      <c r="L132">
        <v>17.899999999999999</v>
      </c>
      <c r="M132">
        <v>21.5</v>
      </c>
      <c r="N132">
        <v>25.7</v>
      </c>
      <c r="O132">
        <v>0.5</v>
      </c>
      <c r="P132" s="1">
        <v>40299</v>
      </c>
      <c r="Q132">
        <v>21.5</v>
      </c>
      <c r="R132">
        <v>25.7</v>
      </c>
      <c r="S132">
        <v>30.7</v>
      </c>
      <c r="T132">
        <v>36.799999999999997</v>
      </c>
      <c r="U132">
        <v>43.8</v>
      </c>
      <c r="V132">
        <v>52.3</v>
      </c>
      <c r="W132">
        <v>61.6</v>
      </c>
      <c r="X132">
        <v>72.400000000000006</v>
      </c>
      <c r="Y132">
        <v>83.8</v>
      </c>
      <c r="Z132">
        <v>96.6</v>
      </c>
      <c r="AA132">
        <v>110.1</v>
      </c>
      <c r="AB132">
        <v>124.3</v>
      </c>
      <c r="AC132">
        <v>139.4</v>
      </c>
      <c r="AD132">
        <v>0.5</v>
      </c>
      <c r="AE132" s="1">
        <v>40299</v>
      </c>
      <c r="AF132">
        <v>110.1</v>
      </c>
      <c r="AG132">
        <v>124.3</v>
      </c>
      <c r="AH132">
        <v>139.4</v>
      </c>
      <c r="AI132">
        <v>155.6</v>
      </c>
      <c r="AJ132">
        <v>172.3</v>
      </c>
      <c r="AK132">
        <v>189.9</v>
      </c>
      <c r="AL132">
        <v>208.3</v>
      </c>
      <c r="AM132">
        <v>227.5</v>
      </c>
      <c r="AN132">
        <v>247.4</v>
      </c>
      <c r="AO132">
        <v>268.3</v>
      </c>
      <c r="AP132">
        <v>289.7</v>
      </c>
      <c r="AQ132">
        <v>312.3</v>
      </c>
      <c r="AR132">
        <v>335.5</v>
      </c>
      <c r="AS132">
        <v>0.5</v>
      </c>
    </row>
    <row r="133" spans="1:45" x14ac:dyDescent="0.25">
      <c r="A133" s="1">
        <v>40330</v>
      </c>
      <c r="B133">
        <v>0</v>
      </c>
      <c r="C133">
        <v>0</v>
      </c>
      <c r="D133">
        <v>0</v>
      </c>
      <c r="E133">
        <v>0</v>
      </c>
      <c r="F133">
        <v>0</v>
      </c>
      <c r="G133">
        <v>0</v>
      </c>
      <c r="H133">
        <v>0</v>
      </c>
      <c r="I133">
        <v>0</v>
      </c>
      <c r="J133">
        <v>0.1</v>
      </c>
      <c r="K133">
        <v>0.2</v>
      </c>
      <c r="L133">
        <v>0.4</v>
      </c>
      <c r="M133">
        <v>0.8</v>
      </c>
      <c r="N133">
        <v>1.2</v>
      </c>
      <c r="O133">
        <v>0.2</v>
      </c>
      <c r="P133" s="1">
        <v>40330</v>
      </c>
      <c r="Q133">
        <v>0.8</v>
      </c>
      <c r="R133">
        <v>1.2</v>
      </c>
      <c r="S133">
        <v>1.7</v>
      </c>
      <c r="T133">
        <v>2.2999999999999998</v>
      </c>
      <c r="U133">
        <v>3.2</v>
      </c>
      <c r="V133">
        <v>4.5</v>
      </c>
      <c r="W133">
        <v>6.4</v>
      </c>
      <c r="X133">
        <v>9</v>
      </c>
      <c r="Y133">
        <v>12.2</v>
      </c>
      <c r="Z133">
        <v>16</v>
      </c>
      <c r="AA133">
        <v>20.399999999999999</v>
      </c>
      <c r="AB133">
        <v>25.7</v>
      </c>
      <c r="AC133">
        <v>31.5</v>
      </c>
      <c r="AD133">
        <v>0.2</v>
      </c>
      <c r="AE133" s="1">
        <v>40330</v>
      </c>
      <c r="AF133">
        <v>20.399999999999999</v>
      </c>
      <c r="AG133">
        <v>25.7</v>
      </c>
      <c r="AH133">
        <v>31.5</v>
      </c>
      <c r="AI133">
        <v>38.299999999999997</v>
      </c>
      <c r="AJ133">
        <v>45.8</v>
      </c>
      <c r="AK133">
        <v>54.6</v>
      </c>
      <c r="AL133">
        <v>64.599999999999994</v>
      </c>
      <c r="AM133">
        <v>75.900000000000006</v>
      </c>
      <c r="AN133">
        <v>88.2</v>
      </c>
      <c r="AO133">
        <v>101.9</v>
      </c>
      <c r="AP133">
        <v>116.1</v>
      </c>
      <c r="AQ133">
        <v>132.69999999999999</v>
      </c>
      <c r="AR133">
        <v>150.30000000000001</v>
      </c>
      <c r="AS133">
        <v>0.2</v>
      </c>
    </row>
    <row r="134" spans="1:45" x14ac:dyDescent="0.25">
      <c r="A134" s="1">
        <v>40360</v>
      </c>
      <c r="B134">
        <v>0</v>
      </c>
      <c r="C134">
        <v>0</v>
      </c>
      <c r="D134">
        <v>0</v>
      </c>
      <c r="E134">
        <v>0</v>
      </c>
      <c r="F134">
        <v>0</v>
      </c>
      <c r="G134">
        <v>0</v>
      </c>
      <c r="H134">
        <v>0</v>
      </c>
      <c r="I134">
        <v>0</v>
      </c>
      <c r="J134">
        <v>0</v>
      </c>
      <c r="K134">
        <v>0</v>
      </c>
      <c r="L134">
        <v>0</v>
      </c>
      <c r="M134">
        <v>0</v>
      </c>
      <c r="N134">
        <v>0</v>
      </c>
      <c r="O134">
        <v>0.4</v>
      </c>
      <c r="P134" s="1">
        <v>40360</v>
      </c>
      <c r="Q134">
        <v>0</v>
      </c>
      <c r="R134">
        <v>0</v>
      </c>
      <c r="S134">
        <v>0.1</v>
      </c>
      <c r="T134">
        <v>0.3</v>
      </c>
      <c r="U134">
        <v>0.6</v>
      </c>
      <c r="V134">
        <v>1.1000000000000001</v>
      </c>
      <c r="W134">
        <v>1.8</v>
      </c>
      <c r="X134">
        <v>2.6</v>
      </c>
      <c r="Y134">
        <v>3.7</v>
      </c>
      <c r="Z134">
        <v>5</v>
      </c>
      <c r="AA134">
        <v>6.4</v>
      </c>
      <c r="AB134">
        <v>7.9</v>
      </c>
      <c r="AC134">
        <v>9.6999999999999993</v>
      </c>
      <c r="AD134">
        <v>0.4</v>
      </c>
      <c r="AE134" s="1">
        <v>40360</v>
      </c>
      <c r="AF134">
        <v>6.4</v>
      </c>
      <c r="AG134">
        <v>7.9</v>
      </c>
      <c r="AH134">
        <v>9.6999999999999993</v>
      </c>
      <c r="AI134">
        <v>12</v>
      </c>
      <c r="AJ134">
        <v>14.6</v>
      </c>
      <c r="AK134">
        <v>17.7</v>
      </c>
      <c r="AL134">
        <v>21.4</v>
      </c>
      <c r="AM134">
        <v>25.2</v>
      </c>
      <c r="AN134">
        <v>30.1</v>
      </c>
      <c r="AO134">
        <v>35.6</v>
      </c>
      <c r="AP134">
        <v>43</v>
      </c>
      <c r="AQ134">
        <v>50.7</v>
      </c>
      <c r="AR134">
        <v>59.9</v>
      </c>
      <c r="AS134">
        <v>0.4</v>
      </c>
    </row>
    <row r="135" spans="1:45" x14ac:dyDescent="0.25">
      <c r="A135" s="1">
        <v>40391</v>
      </c>
      <c r="B135">
        <v>0</v>
      </c>
      <c r="C135">
        <v>0</v>
      </c>
      <c r="D135">
        <v>0</v>
      </c>
      <c r="E135">
        <v>0</v>
      </c>
      <c r="F135">
        <v>0</v>
      </c>
      <c r="G135">
        <v>0</v>
      </c>
      <c r="H135">
        <v>0</v>
      </c>
      <c r="I135">
        <v>0</v>
      </c>
      <c r="J135">
        <v>0</v>
      </c>
      <c r="K135">
        <v>0</v>
      </c>
      <c r="L135">
        <v>0</v>
      </c>
      <c r="M135">
        <v>0</v>
      </c>
      <c r="N135">
        <v>0.1</v>
      </c>
      <c r="O135">
        <v>0.3</v>
      </c>
      <c r="P135" s="1">
        <v>40391</v>
      </c>
      <c r="Q135">
        <v>0</v>
      </c>
      <c r="R135">
        <v>0.1</v>
      </c>
      <c r="S135">
        <v>0.4</v>
      </c>
      <c r="T135">
        <v>0.8</v>
      </c>
      <c r="U135">
        <v>1.4</v>
      </c>
      <c r="V135">
        <v>2.5</v>
      </c>
      <c r="W135">
        <v>3.6</v>
      </c>
      <c r="X135">
        <v>5.0999999999999996</v>
      </c>
      <c r="Y135">
        <v>6.9</v>
      </c>
      <c r="Z135">
        <v>9.3000000000000007</v>
      </c>
      <c r="AA135">
        <v>11.7</v>
      </c>
      <c r="AB135">
        <v>14.7</v>
      </c>
      <c r="AC135">
        <v>18.3</v>
      </c>
      <c r="AD135">
        <v>0.3</v>
      </c>
      <c r="AE135" s="1">
        <v>40391</v>
      </c>
      <c r="AF135">
        <v>11.7</v>
      </c>
      <c r="AG135">
        <v>14.7</v>
      </c>
      <c r="AH135">
        <v>18.3</v>
      </c>
      <c r="AI135">
        <v>22.4</v>
      </c>
      <c r="AJ135">
        <v>28.2</v>
      </c>
      <c r="AK135">
        <v>35.299999999999997</v>
      </c>
      <c r="AL135">
        <v>43.6</v>
      </c>
      <c r="AM135">
        <v>52.9</v>
      </c>
      <c r="AN135">
        <v>63.3</v>
      </c>
      <c r="AO135">
        <v>74.3</v>
      </c>
      <c r="AP135">
        <v>86.5</v>
      </c>
      <c r="AQ135">
        <v>99.4</v>
      </c>
      <c r="AR135">
        <v>113.1</v>
      </c>
      <c r="AS135">
        <v>0.3</v>
      </c>
    </row>
    <row r="136" spans="1:45" x14ac:dyDescent="0.25">
      <c r="A136" s="1">
        <v>40422</v>
      </c>
      <c r="B136">
        <v>0</v>
      </c>
      <c r="C136">
        <v>0</v>
      </c>
      <c r="D136">
        <v>0</v>
      </c>
      <c r="E136">
        <v>0.1</v>
      </c>
      <c r="F136">
        <v>0.4</v>
      </c>
      <c r="G136">
        <v>0.7</v>
      </c>
      <c r="H136">
        <v>1.1000000000000001</v>
      </c>
      <c r="I136">
        <v>1.6</v>
      </c>
      <c r="J136">
        <v>2.2000000000000002</v>
      </c>
      <c r="K136">
        <v>2.8</v>
      </c>
      <c r="L136">
        <v>3.5</v>
      </c>
      <c r="M136">
        <v>4.5</v>
      </c>
      <c r="N136">
        <v>6</v>
      </c>
      <c r="O136">
        <v>0</v>
      </c>
      <c r="P136" s="1">
        <v>40422</v>
      </c>
      <c r="Q136">
        <v>4.5</v>
      </c>
      <c r="R136">
        <v>6</v>
      </c>
      <c r="S136">
        <v>7.8</v>
      </c>
      <c r="T136">
        <v>10.199999999999999</v>
      </c>
      <c r="U136">
        <v>12.7</v>
      </c>
      <c r="V136">
        <v>15.5</v>
      </c>
      <c r="W136">
        <v>19.3</v>
      </c>
      <c r="X136">
        <v>23.3</v>
      </c>
      <c r="Y136">
        <v>28.7</v>
      </c>
      <c r="Z136">
        <v>34.9</v>
      </c>
      <c r="AA136">
        <v>42.3</v>
      </c>
      <c r="AB136">
        <v>50.9</v>
      </c>
      <c r="AC136">
        <v>60.8</v>
      </c>
      <c r="AD136">
        <v>0</v>
      </c>
      <c r="AE136" s="1">
        <v>40422</v>
      </c>
      <c r="AF136">
        <v>42.3</v>
      </c>
      <c r="AG136">
        <v>50.9</v>
      </c>
      <c r="AH136">
        <v>60.8</v>
      </c>
      <c r="AI136">
        <v>71.400000000000006</v>
      </c>
      <c r="AJ136">
        <v>83.8</v>
      </c>
      <c r="AK136">
        <v>96.9</v>
      </c>
      <c r="AL136">
        <v>111.2</v>
      </c>
      <c r="AM136">
        <v>127</v>
      </c>
      <c r="AN136">
        <v>144</v>
      </c>
      <c r="AO136">
        <v>161.30000000000001</v>
      </c>
      <c r="AP136">
        <v>180</v>
      </c>
      <c r="AQ136">
        <v>199.6</v>
      </c>
      <c r="AR136">
        <v>220.2</v>
      </c>
      <c r="AS136">
        <v>0</v>
      </c>
    </row>
    <row r="137" spans="1:45" x14ac:dyDescent="0.25">
      <c r="A137" s="1">
        <v>40452</v>
      </c>
      <c r="B137">
        <v>9.8000000000000007</v>
      </c>
      <c r="C137">
        <v>13.7</v>
      </c>
      <c r="D137">
        <v>18.100000000000001</v>
      </c>
      <c r="E137">
        <v>23.2</v>
      </c>
      <c r="F137">
        <v>28.9</v>
      </c>
      <c r="G137">
        <v>35.200000000000003</v>
      </c>
      <c r="H137">
        <v>42.4</v>
      </c>
      <c r="I137">
        <v>50</v>
      </c>
      <c r="J137">
        <v>58.6</v>
      </c>
      <c r="K137">
        <v>68.5</v>
      </c>
      <c r="L137">
        <v>79.400000000000006</v>
      </c>
      <c r="M137">
        <v>91.4</v>
      </c>
      <c r="N137">
        <v>104.8</v>
      </c>
      <c r="O137">
        <v>0.1</v>
      </c>
      <c r="P137" s="1">
        <v>40452</v>
      </c>
      <c r="Q137">
        <v>91.4</v>
      </c>
      <c r="R137">
        <v>104.8</v>
      </c>
      <c r="S137">
        <v>119.5</v>
      </c>
      <c r="T137">
        <v>135.19999999999999</v>
      </c>
      <c r="U137">
        <v>152.1</v>
      </c>
      <c r="V137">
        <v>170</v>
      </c>
      <c r="W137">
        <v>189.8</v>
      </c>
      <c r="X137">
        <v>211.4</v>
      </c>
      <c r="Y137">
        <v>234.5</v>
      </c>
      <c r="Z137">
        <v>258.10000000000002</v>
      </c>
      <c r="AA137">
        <v>282.7</v>
      </c>
      <c r="AB137">
        <v>307.60000000000002</v>
      </c>
      <c r="AC137">
        <v>332.8</v>
      </c>
      <c r="AD137">
        <v>0.1</v>
      </c>
      <c r="AE137" s="1">
        <v>40452</v>
      </c>
      <c r="AF137">
        <v>282.7</v>
      </c>
      <c r="AG137">
        <v>307.60000000000002</v>
      </c>
      <c r="AH137">
        <v>332.8</v>
      </c>
      <c r="AI137">
        <v>359.1</v>
      </c>
      <c r="AJ137">
        <v>385.8</v>
      </c>
      <c r="AK137">
        <v>413.3</v>
      </c>
      <c r="AL137">
        <v>441.4</v>
      </c>
      <c r="AM137">
        <v>469.7</v>
      </c>
      <c r="AN137">
        <v>498.5</v>
      </c>
      <c r="AO137">
        <v>527.5</v>
      </c>
      <c r="AP137">
        <v>556.9</v>
      </c>
      <c r="AQ137">
        <v>586.5</v>
      </c>
      <c r="AR137">
        <v>616.20000000000005</v>
      </c>
      <c r="AS137">
        <v>0.1</v>
      </c>
    </row>
    <row r="138" spans="1:45" x14ac:dyDescent="0.25">
      <c r="A138" s="1">
        <v>40483</v>
      </c>
      <c r="B138">
        <v>69.599999999999994</v>
      </c>
      <c r="C138">
        <v>80.400000000000006</v>
      </c>
      <c r="D138">
        <v>92.6</v>
      </c>
      <c r="E138">
        <v>105.8</v>
      </c>
      <c r="F138">
        <v>120</v>
      </c>
      <c r="G138">
        <v>135.5</v>
      </c>
      <c r="H138">
        <v>151.9</v>
      </c>
      <c r="I138">
        <v>169.6</v>
      </c>
      <c r="J138">
        <v>189</v>
      </c>
      <c r="K138">
        <v>210</v>
      </c>
      <c r="L138">
        <v>232.1</v>
      </c>
      <c r="M138">
        <v>255.5</v>
      </c>
      <c r="N138">
        <v>279.89999999999998</v>
      </c>
      <c r="O138">
        <v>7.0000000000000007E-2</v>
      </c>
      <c r="P138" s="1">
        <v>40483</v>
      </c>
      <c r="Q138">
        <v>255.5</v>
      </c>
      <c r="R138">
        <v>279.89999999999998</v>
      </c>
      <c r="S138">
        <v>305.5</v>
      </c>
      <c r="T138">
        <v>332.2</v>
      </c>
      <c r="U138">
        <v>359.4</v>
      </c>
      <c r="V138">
        <v>387.3</v>
      </c>
      <c r="W138">
        <v>415.2</v>
      </c>
      <c r="X138">
        <v>443.9</v>
      </c>
      <c r="Y138">
        <v>472.7</v>
      </c>
      <c r="Z138">
        <v>501.9</v>
      </c>
      <c r="AA138">
        <v>531.4</v>
      </c>
      <c r="AB138">
        <v>560.9</v>
      </c>
      <c r="AC138">
        <v>590.5</v>
      </c>
      <c r="AD138">
        <v>7.0000000000000007E-2</v>
      </c>
      <c r="AE138" s="1">
        <v>40483</v>
      </c>
      <c r="AF138">
        <v>531.4</v>
      </c>
      <c r="AG138">
        <v>560.9</v>
      </c>
      <c r="AH138">
        <v>590.5</v>
      </c>
      <c r="AI138">
        <v>620.1</v>
      </c>
      <c r="AJ138">
        <v>650</v>
      </c>
      <c r="AK138">
        <v>679.9</v>
      </c>
      <c r="AL138">
        <v>709.8</v>
      </c>
      <c r="AM138">
        <v>739.9</v>
      </c>
      <c r="AN138">
        <v>769.9</v>
      </c>
      <c r="AO138">
        <v>800</v>
      </c>
      <c r="AP138">
        <v>830</v>
      </c>
      <c r="AQ138">
        <v>860</v>
      </c>
      <c r="AR138">
        <v>890.1</v>
      </c>
      <c r="AS138">
        <v>7.0000000000000007E-2</v>
      </c>
    </row>
    <row r="139" spans="1:45" x14ac:dyDescent="0.25">
      <c r="A139" s="1">
        <v>40513</v>
      </c>
      <c r="B139">
        <v>309.39999999999998</v>
      </c>
      <c r="C139">
        <v>336.5</v>
      </c>
      <c r="D139">
        <v>363.8</v>
      </c>
      <c r="E139">
        <v>391.4</v>
      </c>
      <c r="F139">
        <v>419</v>
      </c>
      <c r="G139">
        <v>447</v>
      </c>
      <c r="H139">
        <v>475.1</v>
      </c>
      <c r="I139">
        <v>503.6</v>
      </c>
      <c r="J139">
        <v>532.29999999999995</v>
      </c>
      <c r="K139">
        <v>561.1</v>
      </c>
      <c r="L139">
        <v>590.1</v>
      </c>
      <c r="M139">
        <v>619.1</v>
      </c>
      <c r="N139">
        <v>648.4</v>
      </c>
      <c r="O139">
        <v>0.2</v>
      </c>
      <c r="P139" s="1">
        <v>40513</v>
      </c>
      <c r="Q139">
        <v>619.1</v>
      </c>
      <c r="R139">
        <v>648.4</v>
      </c>
      <c r="S139">
        <v>677.9</v>
      </c>
      <c r="T139">
        <v>707.6</v>
      </c>
      <c r="U139">
        <v>737.9</v>
      </c>
      <c r="V139">
        <v>768.5</v>
      </c>
      <c r="W139">
        <v>799.2</v>
      </c>
      <c r="X139">
        <v>830.1</v>
      </c>
      <c r="Y139">
        <v>861.1</v>
      </c>
      <c r="Z139">
        <v>892.1</v>
      </c>
      <c r="AA139">
        <v>923.1</v>
      </c>
      <c r="AB139">
        <v>954.1</v>
      </c>
      <c r="AC139">
        <v>985.1</v>
      </c>
      <c r="AD139">
        <v>0.2</v>
      </c>
      <c r="AE139" s="1">
        <v>40513</v>
      </c>
      <c r="AF139">
        <v>923.1</v>
      </c>
      <c r="AG139">
        <v>954.1</v>
      </c>
      <c r="AH139">
        <v>985.1</v>
      </c>
      <c r="AI139">
        <v>1016.1</v>
      </c>
      <c r="AJ139">
        <v>1047.0999999999999</v>
      </c>
      <c r="AK139">
        <v>1078.0999999999999</v>
      </c>
      <c r="AL139">
        <v>1109.0999999999999</v>
      </c>
      <c r="AM139">
        <v>1140.0999999999999</v>
      </c>
      <c r="AN139">
        <v>1171.0999999999999</v>
      </c>
      <c r="AO139">
        <v>1202.0999999999999</v>
      </c>
      <c r="AP139">
        <v>1233.0999999999999</v>
      </c>
      <c r="AQ139">
        <v>1264.0999999999999</v>
      </c>
      <c r="AR139">
        <v>1295.0999999999999</v>
      </c>
      <c r="AS139">
        <v>0.2</v>
      </c>
    </row>
    <row r="140" spans="1:45" x14ac:dyDescent="0.25">
      <c r="A140" s="1">
        <v>40544</v>
      </c>
      <c r="B140">
        <v>473.6</v>
      </c>
      <c r="C140">
        <v>503.1</v>
      </c>
      <c r="D140">
        <v>532.6</v>
      </c>
      <c r="E140">
        <v>562.20000000000005</v>
      </c>
      <c r="F140">
        <v>591.79999999999995</v>
      </c>
      <c r="G140">
        <v>621.6</v>
      </c>
      <c r="H140">
        <v>651.4</v>
      </c>
      <c r="I140">
        <v>681.3</v>
      </c>
      <c r="J140">
        <v>711.7</v>
      </c>
      <c r="K140">
        <v>742.1</v>
      </c>
      <c r="L140">
        <v>772.8</v>
      </c>
      <c r="M140">
        <v>803.6</v>
      </c>
      <c r="N140">
        <v>834.4</v>
      </c>
      <c r="O140">
        <v>0.03</v>
      </c>
      <c r="P140" s="1">
        <v>40544</v>
      </c>
      <c r="Q140">
        <v>803.6</v>
      </c>
      <c r="R140">
        <v>834.4</v>
      </c>
      <c r="S140">
        <v>865.3</v>
      </c>
      <c r="T140">
        <v>896.1</v>
      </c>
      <c r="U140">
        <v>926.9</v>
      </c>
      <c r="V140">
        <v>957.8</v>
      </c>
      <c r="W140">
        <v>988.6</v>
      </c>
      <c r="X140">
        <v>1019.6</v>
      </c>
      <c r="Y140">
        <v>1050.5999999999999</v>
      </c>
      <c r="Z140">
        <v>1081.5999999999999</v>
      </c>
      <c r="AA140">
        <v>1112.5999999999999</v>
      </c>
      <c r="AB140">
        <v>1143.5999999999999</v>
      </c>
      <c r="AC140">
        <v>1174.5999999999999</v>
      </c>
      <c r="AD140">
        <v>0.03</v>
      </c>
      <c r="AE140" s="1">
        <v>40544</v>
      </c>
      <c r="AF140">
        <v>1112.5999999999999</v>
      </c>
      <c r="AG140">
        <v>1143.5999999999999</v>
      </c>
      <c r="AH140">
        <v>1174.5999999999999</v>
      </c>
      <c r="AI140">
        <v>1205.5999999999999</v>
      </c>
      <c r="AJ140">
        <v>1236.5999999999999</v>
      </c>
      <c r="AK140">
        <v>1267.5999999999999</v>
      </c>
      <c r="AL140">
        <v>1298.5999999999999</v>
      </c>
      <c r="AM140">
        <v>1329.6</v>
      </c>
      <c r="AN140">
        <v>1360.6</v>
      </c>
      <c r="AO140">
        <v>1391.6</v>
      </c>
      <c r="AP140">
        <v>1422.6</v>
      </c>
      <c r="AQ140">
        <v>1453.6</v>
      </c>
      <c r="AR140">
        <v>1484.6</v>
      </c>
      <c r="AS140">
        <v>0.03</v>
      </c>
    </row>
    <row r="141" spans="1:45" x14ac:dyDescent="0.25">
      <c r="A141" s="1">
        <v>40575</v>
      </c>
      <c r="B141">
        <v>336.2</v>
      </c>
      <c r="C141">
        <v>360.9</v>
      </c>
      <c r="D141">
        <v>385.9</v>
      </c>
      <c r="E141">
        <v>411.9</v>
      </c>
      <c r="F141">
        <v>438.1</v>
      </c>
      <c r="G141">
        <v>464.3</v>
      </c>
      <c r="H141">
        <v>490.7</v>
      </c>
      <c r="I141">
        <v>517.4</v>
      </c>
      <c r="J141">
        <v>544</v>
      </c>
      <c r="K141">
        <v>570.79999999999995</v>
      </c>
      <c r="L141">
        <v>597.70000000000005</v>
      </c>
      <c r="M141">
        <v>624.6</v>
      </c>
      <c r="N141">
        <v>651.79999999999995</v>
      </c>
      <c r="O141">
        <v>0.04</v>
      </c>
      <c r="P141" s="1">
        <v>40575</v>
      </c>
      <c r="Q141">
        <v>624.6</v>
      </c>
      <c r="R141">
        <v>651.79999999999995</v>
      </c>
      <c r="S141">
        <v>679.1</v>
      </c>
      <c r="T141">
        <v>706.7</v>
      </c>
      <c r="U141">
        <v>734.2</v>
      </c>
      <c r="V141">
        <v>761.9</v>
      </c>
      <c r="W141">
        <v>789.7</v>
      </c>
      <c r="X141">
        <v>817.5</v>
      </c>
      <c r="Y141">
        <v>845.5</v>
      </c>
      <c r="Z141">
        <v>873.5</v>
      </c>
      <c r="AA141">
        <v>901.5</v>
      </c>
      <c r="AB141">
        <v>929.5</v>
      </c>
      <c r="AC141">
        <v>957.5</v>
      </c>
      <c r="AD141">
        <v>0.04</v>
      </c>
      <c r="AE141" s="1">
        <v>40575</v>
      </c>
      <c r="AF141">
        <v>901.5</v>
      </c>
      <c r="AG141">
        <v>929.5</v>
      </c>
      <c r="AH141">
        <v>957.5</v>
      </c>
      <c r="AI141">
        <v>985.5</v>
      </c>
      <c r="AJ141">
        <v>1013.5</v>
      </c>
      <c r="AK141">
        <v>1041.5</v>
      </c>
      <c r="AL141">
        <v>1069.5</v>
      </c>
      <c r="AM141">
        <v>1097.5</v>
      </c>
      <c r="AN141">
        <v>1125.5</v>
      </c>
      <c r="AO141">
        <v>1153.5</v>
      </c>
      <c r="AP141">
        <v>1181.5</v>
      </c>
      <c r="AQ141">
        <v>1209.5</v>
      </c>
      <c r="AR141">
        <v>1237.5</v>
      </c>
      <c r="AS141">
        <v>0.04</v>
      </c>
    </row>
    <row r="142" spans="1:45" x14ac:dyDescent="0.25">
      <c r="A142" s="1">
        <v>40603</v>
      </c>
      <c r="B142">
        <v>141.9</v>
      </c>
      <c r="C142">
        <v>160.9</v>
      </c>
      <c r="D142">
        <v>181.7</v>
      </c>
      <c r="E142">
        <v>203.3</v>
      </c>
      <c r="F142">
        <v>225.4</v>
      </c>
      <c r="G142">
        <v>249</v>
      </c>
      <c r="H142">
        <v>273</v>
      </c>
      <c r="I142">
        <v>298.2</v>
      </c>
      <c r="J142">
        <v>323.7</v>
      </c>
      <c r="K142">
        <v>350.3</v>
      </c>
      <c r="L142">
        <v>377.2</v>
      </c>
      <c r="M142">
        <v>404.8</v>
      </c>
      <c r="N142">
        <v>432.8</v>
      </c>
      <c r="O142">
        <v>0.03</v>
      </c>
      <c r="P142" s="1">
        <v>40603</v>
      </c>
      <c r="Q142">
        <v>404.8</v>
      </c>
      <c r="R142">
        <v>432.8</v>
      </c>
      <c r="S142">
        <v>461.3</v>
      </c>
      <c r="T142">
        <v>490.2</v>
      </c>
      <c r="U142">
        <v>519.5</v>
      </c>
      <c r="V142">
        <v>549.1</v>
      </c>
      <c r="W142">
        <v>578.9</v>
      </c>
      <c r="X142">
        <v>609.1</v>
      </c>
      <c r="Y142">
        <v>639.4</v>
      </c>
      <c r="Z142">
        <v>669.8</v>
      </c>
      <c r="AA142">
        <v>700.3</v>
      </c>
      <c r="AB142">
        <v>730.8</v>
      </c>
      <c r="AC142">
        <v>761.3</v>
      </c>
      <c r="AD142">
        <v>0.03</v>
      </c>
      <c r="AE142" s="1">
        <v>40603</v>
      </c>
      <c r="AF142">
        <v>700.3</v>
      </c>
      <c r="AG142">
        <v>730.8</v>
      </c>
      <c r="AH142">
        <v>761.3</v>
      </c>
      <c r="AI142">
        <v>791.8</v>
      </c>
      <c r="AJ142">
        <v>822.6</v>
      </c>
      <c r="AK142">
        <v>853.2</v>
      </c>
      <c r="AL142">
        <v>884</v>
      </c>
      <c r="AM142">
        <v>914.8</v>
      </c>
      <c r="AN142">
        <v>945.5</v>
      </c>
      <c r="AO142">
        <v>976.4</v>
      </c>
      <c r="AP142">
        <v>1007.3</v>
      </c>
      <c r="AQ142">
        <v>1038.3</v>
      </c>
      <c r="AR142">
        <v>1069.3</v>
      </c>
      <c r="AS142">
        <v>0.03</v>
      </c>
    </row>
    <row r="143" spans="1:45" x14ac:dyDescent="0.25">
      <c r="A143" s="1">
        <v>40634</v>
      </c>
      <c r="B143">
        <v>21.6</v>
      </c>
      <c r="C143">
        <v>26.4</v>
      </c>
      <c r="D143">
        <v>32.1</v>
      </c>
      <c r="E143">
        <v>38.200000000000003</v>
      </c>
      <c r="F143">
        <v>45</v>
      </c>
      <c r="G143">
        <v>53.5</v>
      </c>
      <c r="H143">
        <v>64</v>
      </c>
      <c r="I143">
        <v>76.3</v>
      </c>
      <c r="J143">
        <v>88.9</v>
      </c>
      <c r="K143">
        <v>103.2</v>
      </c>
      <c r="L143">
        <v>118.7</v>
      </c>
      <c r="M143">
        <v>134.69999999999999</v>
      </c>
      <c r="N143">
        <v>151.9</v>
      </c>
      <c r="O143">
        <v>0.03</v>
      </c>
      <c r="P143" s="1">
        <v>40634</v>
      </c>
      <c r="Q143">
        <v>134.69999999999999</v>
      </c>
      <c r="R143">
        <v>151.9</v>
      </c>
      <c r="S143">
        <v>170</v>
      </c>
      <c r="T143">
        <v>188.8</v>
      </c>
      <c r="U143">
        <v>208.9</v>
      </c>
      <c r="V143">
        <v>229.8</v>
      </c>
      <c r="W143">
        <v>251.6</v>
      </c>
      <c r="X143">
        <v>273.60000000000002</v>
      </c>
      <c r="Y143">
        <v>297</v>
      </c>
      <c r="Z143">
        <v>320.89999999999998</v>
      </c>
      <c r="AA143">
        <v>345.6</v>
      </c>
      <c r="AB143">
        <v>370.5</v>
      </c>
      <c r="AC143">
        <v>395.8</v>
      </c>
      <c r="AD143">
        <v>0.03</v>
      </c>
      <c r="AE143" s="1">
        <v>40634</v>
      </c>
      <c r="AF143">
        <v>345.6</v>
      </c>
      <c r="AG143">
        <v>370.5</v>
      </c>
      <c r="AH143">
        <v>395.8</v>
      </c>
      <c r="AI143">
        <v>421.6</v>
      </c>
      <c r="AJ143">
        <v>448.2</v>
      </c>
      <c r="AK143">
        <v>474.9</v>
      </c>
      <c r="AL143">
        <v>502.3</v>
      </c>
      <c r="AM143">
        <v>530</v>
      </c>
      <c r="AN143">
        <v>557.9</v>
      </c>
      <c r="AO143">
        <v>586.1</v>
      </c>
      <c r="AP143">
        <v>614.70000000000005</v>
      </c>
      <c r="AQ143">
        <v>643.20000000000005</v>
      </c>
      <c r="AR143">
        <v>672.2</v>
      </c>
      <c r="AS143">
        <v>0.03</v>
      </c>
    </row>
    <row r="144" spans="1:45" x14ac:dyDescent="0.25">
      <c r="A144" s="1">
        <v>40664</v>
      </c>
      <c r="B144">
        <v>0.4</v>
      </c>
      <c r="C144">
        <v>0.7</v>
      </c>
      <c r="D144">
        <v>1.2</v>
      </c>
      <c r="E144">
        <v>1.8</v>
      </c>
      <c r="F144">
        <v>2.2999999999999998</v>
      </c>
      <c r="G144">
        <v>3.1</v>
      </c>
      <c r="H144">
        <v>4.3</v>
      </c>
      <c r="I144">
        <v>5.8</v>
      </c>
      <c r="J144">
        <v>7.6</v>
      </c>
      <c r="K144">
        <v>9.9</v>
      </c>
      <c r="L144">
        <v>13.3</v>
      </c>
      <c r="M144">
        <v>18.8</v>
      </c>
      <c r="N144">
        <v>25.5</v>
      </c>
      <c r="O144">
        <v>0</v>
      </c>
      <c r="P144" s="1">
        <v>40664</v>
      </c>
      <c r="Q144">
        <v>18.8</v>
      </c>
      <c r="R144">
        <v>25.5</v>
      </c>
      <c r="S144">
        <v>33.9</v>
      </c>
      <c r="T144">
        <v>43.3</v>
      </c>
      <c r="U144">
        <v>54.6</v>
      </c>
      <c r="V144">
        <v>66.400000000000006</v>
      </c>
      <c r="W144">
        <v>79.400000000000006</v>
      </c>
      <c r="X144">
        <v>93.6</v>
      </c>
      <c r="Y144">
        <v>109.4</v>
      </c>
      <c r="Z144">
        <v>125.9</v>
      </c>
      <c r="AA144">
        <v>143.5</v>
      </c>
      <c r="AB144">
        <v>162.30000000000001</v>
      </c>
      <c r="AC144">
        <v>181.9</v>
      </c>
      <c r="AD144">
        <v>0</v>
      </c>
      <c r="AE144" s="1">
        <v>40664</v>
      </c>
      <c r="AF144">
        <v>143.5</v>
      </c>
      <c r="AG144">
        <v>162.30000000000001</v>
      </c>
      <c r="AH144">
        <v>181.9</v>
      </c>
      <c r="AI144">
        <v>202.5</v>
      </c>
      <c r="AJ144">
        <v>223.7</v>
      </c>
      <c r="AK144">
        <v>245.5</v>
      </c>
      <c r="AL144">
        <v>268.10000000000002</v>
      </c>
      <c r="AM144">
        <v>291.3</v>
      </c>
      <c r="AN144">
        <v>315</v>
      </c>
      <c r="AO144">
        <v>339.9</v>
      </c>
      <c r="AP144">
        <v>365.3</v>
      </c>
      <c r="AQ144">
        <v>391.4</v>
      </c>
      <c r="AR144">
        <v>418</v>
      </c>
      <c r="AS144">
        <v>0</v>
      </c>
    </row>
    <row r="145" spans="1:45" x14ac:dyDescent="0.25">
      <c r="A145" s="1">
        <v>40695</v>
      </c>
      <c r="B145">
        <v>0</v>
      </c>
      <c r="C145">
        <v>0</v>
      </c>
      <c r="D145">
        <v>0</v>
      </c>
      <c r="E145">
        <v>0.1</v>
      </c>
      <c r="F145">
        <v>0.2</v>
      </c>
      <c r="G145">
        <v>0.4</v>
      </c>
      <c r="H145">
        <v>0.6</v>
      </c>
      <c r="I145">
        <v>1</v>
      </c>
      <c r="J145">
        <v>1.5</v>
      </c>
      <c r="K145">
        <v>2</v>
      </c>
      <c r="L145">
        <v>2.5</v>
      </c>
      <c r="M145">
        <v>3.2</v>
      </c>
      <c r="N145">
        <v>4.2</v>
      </c>
      <c r="O145">
        <v>0</v>
      </c>
      <c r="P145" s="1">
        <v>40695</v>
      </c>
      <c r="Q145">
        <v>3.2</v>
      </c>
      <c r="R145">
        <v>4.2</v>
      </c>
      <c r="S145">
        <v>5.3</v>
      </c>
      <c r="T145">
        <v>6.8</v>
      </c>
      <c r="U145">
        <v>8.8000000000000007</v>
      </c>
      <c r="V145">
        <v>11.6</v>
      </c>
      <c r="W145">
        <v>15.4</v>
      </c>
      <c r="X145">
        <v>20.3</v>
      </c>
      <c r="Y145">
        <v>26.3</v>
      </c>
      <c r="Z145">
        <v>33.299999999999997</v>
      </c>
      <c r="AA145">
        <v>41</v>
      </c>
      <c r="AB145">
        <v>49.5</v>
      </c>
      <c r="AC145">
        <v>59.8</v>
      </c>
      <c r="AD145">
        <v>0</v>
      </c>
      <c r="AE145" s="1">
        <v>40695</v>
      </c>
      <c r="AF145">
        <v>41</v>
      </c>
      <c r="AG145">
        <v>49.5</v>
      </c>
      <c r="AH145">
        <v>59.8</v>
      </c>
      <c r="AI145">
        <v>70.8</v>
      </c>
      <c r="AJ145">
        <v>83</v>
      </c>
      <c r="AK145">
        <v>96.9</v>
      </c>
      <c r="AL145">
        <v>112.2</v>
      </c>
      <c r="AM145">
        <v>128.19999999999999</v>
      </c>
      <c r="AN145">
        <v>145.30000000000001</v>
      </c>
      <c r="AO145">
        <v>164.1</v>
      </c>
      <c r="AP145">
        <v>183.5</v>
      </c>
      <c r="AQ145">
        <v>204.2</v>
      </c>
      <c r="AR145">
        <v>225.7</v>
      </c>
      <c r="AS145">
        <v>0</v>
      </c>
    </row>
    <row r="146" spans="1:45" x14ac:dyDescent="0.25">
      <c r="A146" s="1">
        <v>40725</v>
      </c>
      <c r="B146">
        <v>0</v>
      </c>
      <c r="C146">
        <v>0</v>
      </c>
      <c r="D146">
        <v>0</v>
      </c>
      <c r="E146">
        <v>0</v>
      </c>
      <c r="F146">
        <v>0</v>
      </c>
      <c r="G146">
        <v>0</v>
      </c>
      <c r="H146">
        <v>0</v>
      </c>
      <c r="I146">
        <v>0</v>
      </c>
      <c r="J146">
        <v>0</v>
      </c>
      <c r="K146">
        <v>0</v>
      </c>
      <c r="L146">
        <v>0</v>
      </c>
      <c r="M146">
        <v>0</v>
      </c>
      <c r="N146">
        <v>0</v>
      </c>
      <c r="O146">
        <v>0.03</v>
      </c>
      <c r="P146" s="1">
        <v>40725</v>
      </c>
      <c r="Q146">
        <v>0</v>
      </c>
      <c r="R146">
        <v>0</v>
      </c>
      <c r="S146">
        <v>0</v>
      </c>
      <c r="T146">
        <v>0</v>
      </c>
      <c r="U146">
        <v>0</v>
      </c>
      <c r="V146">
        <v>0</v>
      </c>
      <c r="W146">
        <v>0.2</v>
      </c>
      <c r="X146">
        <v>0.6</v>
      </c>
      <c r="Y146">
        <v>1</v>
      </c>
      <c r="Z146">
        <v>1.7</v>
      </c>
      <c r="AA146">
        <v>2.8</v>
      </c>
      <c r="AB146">
        <v>4</v>
      </c>
      <c r="AC146">
        <v>5.8</v>
      </c>
      <c r="AD146">
        <v>0.03</v>
      </c>
      <c r="AE146" s="1">
        <v>40725</v>
      </c>
      <c r="AF146">
        <v>2.8</v>
      </c>
      <c r="AG146">
        <v>4</v>
      </c>
      <c r="AH146">
        <v>5.8</v>
      </c>
      <c r="AI146">
        <v>8</v>
      </c>
      <c r="AJ146">
        <v>10.9</v>
      </c>
      <c r="AK146">
        <v>14.8</v>
      </c>
      <c r="AL146">
        <v>19.7</v>
      </c>
      <c r="AM146">
        <v>25.4</v>
      </c>
      <c r="AN146">
        <v>32.200000000000003</v>
      </c>
      <c r="AO146">
        <v>40.1</v>
      </c>
      <c r="AP146">
        <v>48.8</v>
      </c>
      <c r="AQ146">
        <v>58.9</v>
      </c>
      <c r="AR146">
        <v>70.400000000000006</v>
      </c>
      <c r="AS146">
        <v>0.03</v>
      </c>
    </row>
    <row r="147" spans="1:45" x14ac:dyDescent="0.25">
      <c r="A147" s="1">
        <v>40756</v>
      </c>
      <c r="B147">
        <v>0</v>
      </c>
      <c r="C147">
        <v>0</v>
      </c>
      <c r="D147">
        <v>0</v>
      </c>
      <c r="E147">
        <v>0</v>
      </c>
      <c r="F147">
        <v>0</v>
      </c>
      <c r="G147">
        <v>0</v>
      </c>
      <c r="H147">
        <v>0</v>
      </c>
      <c r="I147">
        <v>0</v>
      </c>
      <c r="J147">
        <v>0</v>
      </c>
      <c r="K147">
        <v>0</v>
      </c>
      <c r="L147">
        <v>0</v>
      </c>
      <c r="M147">
        <v>0</v>
      </c>
      <c r="N147">
        <v>0</v>
      </c>
      <c r="O147">
        <v>0.1</v>
      </c>
      <c r="P147" s="1">
        <v>40756</v>
      </c>
      <c r="Q147">
        <v>0</v>
      </c>
      <c r="R147">
        <v>0</v>
      </c>
      <c r="S147">
        <v>0</v>
      </c>
      <c r="T147">
        <v>0</v>
      </c>
      <c r="U147">
        <v>0</v>
      </c>
      <c r="V147">
        <v>0.1</v>
      </c>
      <c r="W147">
        <v>0.4</v>
      </c>
      <c r="X147">
        <v>1.1000000000000001</v>
      </c>
      <c r="Y147">
        <v>1.9</v>
      </c>
      <c r="Z147">
        <v>3.4</v>
      </c>
      <c r="AA147">
        <v>5.0999999999999996</v>
      </c>
      <c r="AB147">
        <v>7.7</v>
      </c>
      <c r="AC147">
        <v>10.7</v>
      </c>
      <c r="AD147">
        <v>0.1</v>
      </c>
      <c r="AE147" s="1">
        <v>40756</v>
      </c>
      <c r="AF147">
        <v>5.0999999999999996</v>
      </c>
      <c r="AG147">
        <v>7.7</v>
      </c>
      <c r="AH147">
        <v>10.7</v>
      </c>
      <c r="AI147">
        <v>14.4</v>
      </c>
      <c r="AJ147">
        <v>18.899999999999999</v>
      </c>
      <c r="AK147">
        <v>24.4</v>
      </c>
      <c r="AL147">
        <v>30.7</v>
      </c>
      <c r="AM147">
        <v>38.799999999999997</v>
      </c>
      <c r="AN147">
        <v>48.1</v>
      </c>
      <c r="AO147">
        <v>59.2</v>
      </c>
      <c r="AP147">
        <v>71.2</v>
      </c>
      <c r="AQ147">
        <v>85.6</v>
      </c>
      <c r="AR147">
        <v>100.9</v>
      </c>
      <c r="AS147">
        <v>0.1</v>
      </c>
    </row>
    <row r="148" spans="1:45" x14ac:dyDescent="0.25">
      <c r="A148" s="1">
        <v>40787</v>
      </c>
      <c r="B148">
        <v>0</v>
      </c>
      <c r="C148">
        <v>0</v>
      </c>
      <c r="D148">
        <v>0.1</v>
      </c>
      <c r="E148">
        <v>0.3</v>
      </c>
      <c r="F148">
        <v>0.7</v>
      </c>
      <c r="G148">
        <v>1.3</v>
      </c>
      <c r="H148">
        <v>2</v>
      </c>
      <c r="I148">
        <v>2.7</v>
      </c>
      <c r="J148">
        <v>3.7</v>
      </c>
      <c r="K148">
        <v>4.8</v>
      </c>
      <c r="L148">
        <v>6.3</v>
      </c>
      <c r="M148">
        <v>8</v>
      </c>
      <c r="N148">
        <v>9.9</v>
      </c>
      <c r="O148">
        <v>0</v>
      </c>
      <c r="P148" s="1">
        <v>40787</v>
      </c>
      <c r="Q148">
        <v>8</v>
      </c>
      <c r="R148">
        <v>9.9</v>
      </c>
      <c r="S148">
        <v>12.1</v>
      </c>
      <c r="T148">
        <v>14.6</v>
      </c>
      <c r="U148">
        <v>17.399999999999999</v>
      </c>
      <c r="V148">
        <v>20.5</v>
      </c>
      <c r="W148">
        <v>23.9</v>
      </c>
      <c r="X148">
        <v>27.5</v>
      </c>
      <c r="Y148">
        <v>31.5</v>
      </c>
      <c r="Z148">
        <v>36.6</v>
      </c>
      <c r="AA148">
        <v>42.3</v>
      </c>
      <c r="AB148">
        <v>49.9</v>
      </c>
      <c r="AC148">
        <v>58.3</v>
      </c>
      <c r="AD148">
        <v>0</v>
      </c>
      <c r="AE148" s="1">
        <v>40787</v>
      </c>
      <c r="AF148">
        <v>42.3</v>
      </c>
      <c r="AG148">
        <v>49.9</v>
      </c>
      <c r="AH148">
        <v>58.3</v>
      </c>
      <c r="AI148">
        <v>68.8</v>
      </c>
      <c r="AJ148">
        <v>80.400000000000006</v>
      </c>
      <c r="AK148">
        <v>93.5</v>
      </c>
      <c r="AL148">
        <v>108.2</v>
      </c>
      <c r="AM148">
        <v>123.7</v>
      </c>
      <c r="AN148">
        <v>140.6</v>
      </c>
      <c r="AO148">
        <v>158.80000000000001</v>
      </c>
      <c r="AP148">
        <v>178.4</v>
      </c>
      <c r="AQ148">
        <v>199</v>
      </c>
      <c r="AR148">
        <v>220.5</v>
      </c>
      <c r="AS148">
        <v>0</v>
      </c>
    </row>
    <row r="149" spans="1:45" x14ac:dyDescent="0.25">
      <c r="A149" s="1">
        <v>40817</v>
      </c>
      <c r="B149">
        <v>18.399999999999999</v>
      </c>
      <c r="C149">
        <v>22.5</v>
      </c>
      <c r="D149">
        <v>27.5</v>
      </c>
      <c r="E149">
        <v>32.9</v>
      </c>
      <c r="F149">
        <v>39</v>
      </c>
      <c r="G149">
        <v>45.2</v>
      </c>
      <c r="H149">
        <v>52.2</v>
      </c>
      <c r="I149">
        <v>59.2</v>
      </c>
      <c r="J149">
        <v>67.099999999999994</v>
      </c>
      <c r="K149">
        <v>75.900000000000006</v>
      </c>
      <c r="L149">
        <v>85.2</v>
      </c>
      <c r="M149">
        <v>95.2</v>
      </c>
      <c r="N149">
        <v>106.1</v>
      </c>
      <c r="O149">
        <v>0</v>
      </c>
      <c r="P149" s="1">
        <v>40817</v>
      </c>
      <c r="Q149">
        <v>95.2</v>
      </c>
      <c r="R149">
        <v>106.1</v>
      </c>
      <c r="S149">
        <v>118.2</v>
      </c>
      <c r="T149">
        <v>131.30000000000001</v>
      </c>
      <c r="U149">
        <v>145.1</v>
      </c>
      <c r="V149">
        <v>159.9</v>
      </c>
      <c r="W149">
        <v>175.6</v>
      </c>
      <c r="X149">
        <v>193.5</v>
      </c>
      <c r="Y149">
        <v>212.9</v>
      </c>
      <c r="Z149">
        <v>234.5</v>
      </c>
      <c r="AA149">
        <v>257.8</v>
      </c>
      <c r="AB149">
        <v>282.39999999999998</v>
      </c>
      <c r="AC149">
        <v>307.3</v>
      </c>
      <c r="AD149">
        <v>0</v>
      </c>
      <c r="AE149" s="1">
        <v>40817</v>
      </c>
      <c r="AF149">
        <v>257.8</v>
      </c>
      <c r="AG149">
        <v>282.39999999999998</v>
      </c>
      <c r="AH149">
        <v>307.3</v>
      </c>
      <c r="AI149">
        <v>334.2</v>
      </c>
      <c r="AJ149">
        <v>361.6</v>
      </c>
      <c r="AK149">
        <v>389.7</v>
      </c>
      <c r="AL149">
        <v>417.9</v>
      </c>
      <c r="AM149">
        <v>447</v>
      </c>
      <c r="AN149">
        <v>476.2</v>
      </c>
      <c r="AO149">
        <v>505.8</v>
      </c>
      <c r="AP149">
        <v>535.70000000000005</v>
      </c>
      <c r="AQ149">
        <v>565.6</v>
      </c>
      <c r="AR149">
        <v>595.6</v>
      </c>
      <c r="AS149">
        <v>0</v>
      </c>
    </row>
    <row r="150" spans="1:45" x14ac:dyDescent="0.25">
      <c r="A150" s="1">
        <v>40848</v>
      </c>
      <c r="B150">
        <v>45.7</v>
      </c>
      <c r="C150">
        <v>53.1</v>
      </c>
      <c r="D150">
        <v>61.4</v>
      </c>
      <c r="E150">
        <v>70.599999999999994</v>
      </c>
      <c r="F150">
        <v>80.7</v>
      </c>
      <c r="G150">
        <v>91</v>
      </c>
      <c r="H150">
        <v>102.6</v>
      </c>
      <c r="I150">
        <v>115.3</v>
      </c>
      <c r="J150">
        <v>129.1</v>
      </c>
      <c r="K150">
        <v>143.80000000000001</v>
      </c>
      <c r="L150">
        <v>159.19999999999999</v>
      </c>
      <c r="M150">
        <v>176.2</v>
      </c>
      <c r="N150">
        <v>193.9</v>
      </c>
      <c r="O150">
        <v>0.1</v>
      </c>
      <c r="P150" s="1">
        <v>40848</v>
      </c>
      <c r="Q150">
        <v>176.2</v>
      </c>
      <c r="R150">
        <v>193.9</v>
      </c>
      <c r="S150">
        <v>212.4</v>
      </c>
      <c r="T150">
        <v>231.8</v>
      </c>
      <c r="U150">
        <v>252.5</v>
      </c>
      <c r="V150">
        <v>274.2</v>
      </c>
      <c r="W150">
        <v>296.7</v>
      </c>
      <c r="X150">
        <v>319.7</v>
      </c>
      <c r="Y150">
        <v>344</v>
      </c>
      <c r="Z150">
        <v>369.2</v>
      </c>
      <c r="AA150">
        <v>395.5</v>
      </c>
      <c r="AB150">
        <v>422.1</v>
      </c>
      <c r="AC150">
        <v>449.6</v>
      </c>
      <c r="AD150">
        <v>0.1</v>
      </c>
      <c r="AE150" s="1">
        <v>40848</v>
      </c>
      <c r="AF150">
        <v>395.5</v>
      </c>
      <c r="AG150">
        <v>422.1</v>
      </c>
      <c r="AH150">
        <v>449.6</v>
      </c>
      <c r="AI150">
        <v>477.4</v>
      </c>
      <c r="AJ150">
        <v>505.5</v>
      </c>
      <c r="AK150">
        <v>534.20000000000005</v>
      </c>
      <c r="AL150">
        <v>563.20000000000005</v>
      </c>
      <c r="AM150">
        <v>592.5</v>
      </c>
      <c r="AN150">
        <v>622.1</v>
      </c>
      <c r="AO150">
        <v>651.9</v>
      </c>
      <c r="AP150">
        <v>681.7</v>
      </c>
      <c r="AQ150">
        <v>711.7</v>
      </c>
      <c r="AR150">
        <v>741.8</v>
      </c>
      <c r="AS150">
        <v>0.1</v>
      </c>
    </row>
    <row r="151" spans="1:45" x14ac:dyDescent="0.25">
      <c r="A151" s="1">
        <v>40878</v>
      </c>
      <c r="B151">
        <v>154.69999999999999</v>
      </c>
      <c r="C151">
        <v>172.2</v>
      </c>
      <c r="D151">
        <v>190.8</v>
      </c>
      <c r="E151">
        <v>210.7</v>
      </c>
      <c r="F151">
        <v>231.8</v>
      </c>
      <c r="G151">
        <v>254.3</v>
      </c>
      <c r="H151">
        <v>277.5</v>
      </c>
      <c r="I151">
        <v>301.5</v>
      </c>
      <c r="J151">
        <v>326.7</v>
      </c>
      <c r="K151">
        <v>352.2</v>
      </c>
      <c r="L151">
        <v>378.4</v>
      </c>
      <c r="M151">
        <v>405</v>
      </c>
      <c r="N151">
        <v>432.2</v>
      </c>
      <c r="O151">
        <v>0</v>
      </c>
      <c r="P151" s="1">
        <v>40878</v>
      </c>
      <c r="Q151">
        <v>405</v>
      </c>
      <c r="R151">
        <v>432.2</v>
      </c>
      <c r="S151">
        <v>460</v>
      </c>
      <c r="T151">
        <v>488.1</v>
      </c>
      <c r="U151">
        <v>517.1</v>
      </c>
      <c r="V151">
        <v>546.29999999999995</v>
      </c>
      <c r="W151">
        <v>575.9</v>
      </c>
      <c r="X151">
        <v>605.5</v>
      </c>
      <c r="Y151">
        <v>635.4</v>
      </c>
      <c r="Z151">
        <v>665.8</v>
      </c>
      <c r="AA151">
        <v>696.4</v>
      </c>
      <c r="AB151">
        <v>727.1</v>
      </c>
      <c r="AC151">
        <v>757.9</v>
      </c>
      <c r="AD151">
        <v>0</v>
      </c>
      <c r="AE151" s="1">
        <v>40878</v>
      </c>
      <c r="AF151">
        <v>696.4</v>
      </c>
      <c r="AG151">
        <v>727.1</v>
      </c>
      <c r="AH151">
        <v>757.9</v>
      </c>
      <c r="AI151">
        <v>788.8</v>
      </c>
      <c r="AJ151">
        <v>819.8</v>
      </c>
      <c r="AK151">
        <v>850.8</v>
      </c>
      <c r="AL151">
        <v>881.8</v>
      </c>
      <c r="AM151">
        <v>912.8</v>
      </c>
      <c r="AN151">
        <v>943.8</v>
      </c>
      <c r="AO151">
        <v>974.8</v>
      </c>
      <c r="AP151">
        <v>1005.8</v>
      </c>
      <c r="AQ151">
        <v>1036.8</v>
      </c>
      <c r="AR151">
        <v>1067.8</v>
      </c>
      <c r="AS151">
        <v>0</v>
      </c>
    </row>
    <row r="152" spans="1:45" x14ac:dyDescent="0.25">
      <c r="A152" s="1">
        <v>40909</v>
      </c>
      <c r="B152">
        <v>254.3</v>
      </c>
      <c r="C152">
        <v>278.5</v>
      </c>
      <c r="D152">
        <v>303.89999999999998</v>
      </c>
      <c r="E152">
        <v>330.4</v>
      </c>
      <c r="F152">
        <v>357.1</v>
      </c>
      <c r="G152">
        <v>384.7</v>
      </c>
      <c r="H152">
        <v>413.2</v>
      </c>
      <c r="I152">
        <v>441.8</v>
      </c>
      <c r="J152">
        <v>470.6</v>
      </c>
      <c r="K152">
        <v>499.8</v>
      </c>
      <c r="L152">
        <v>529.5</v>
      </c>
      <c r="M152">
        <v>559.6</v>
      </c>
      <c r="N152">
        <v>589.9</v>
      </c>
      <c r="O152">
        <v>0</v>
      </c>
      <c r="P152" s="1">
        <v>40909</v>
      </c>
      <c r="Q152">
        <v>559.6</v>
      </c>
      <c r="R152">
        <v>589.9</v>
      </c>
      <c r="S152">
        <v>620.20000000000005</v>
      </c>
      <c r="T152">
        <v>650.9</v>
      </c>
      <c r="U152">
        <v>681.5</v>
      </c>
      <c r="V152">
        <v>712.2</v>
      </c>
      <c r="W152">
        <v>743.1</v>
      </c>
      <c r="X152">
        <v>773.9</v>
      </c>
      <c r="Y152">
        <v>804.8</v>
      </c>
      <c r="Z152">
        <v>835.7</v>
      </c>
      <c r="AA152">
        <v>866.7</v>
      </c>
      <c r="AB152">
        <v>897.7</v>
      </c>
      <c r="AC152">
        <v>928.7</v>
      </c>
      <c r="AD152">
        <v>0</v>
      </c>
      <c r="AE152" s="1">
        <v>40909</v>
      </c>
      <c r="AF152">
        <v>866.7</v>
      </c>
      <c r="AG152">
        <v>897.7</v>
      </c>
      <c r="AH152">
        <v>928.7</v>
      </c>
      <c r="AI152">
        <v>959.7</v>
      </c>
      <c r="AJ152">
        <v>990.7</v>
      </c>
      <c r="AK152">
        <v>1021.7</v>
      </c>
      <c r="AL152">
        <v>1052.7</v>
      </c>
      <c r="AM152">
        <v>1083.7</v>
      </c>
      <c r="AN152">
        <v>1114.7</v>
      </c>
      <c r="AO152">
        <v>1145.7</v>
      </c>
      <c r="AP152">
        <v>1176.7</v>
      </c>
      <c r="AQ152">
        <v>1207.7</v>
      </c>
      <c r="AR152">
        <v>1238.7</v>
      </c>
      <c r="AS152">
        <v>0</v>
      </c>
    </row>
    <row r="153" spans="1:45" x14ac:dyDescent="0.25">
      <c r="A153" s="1">
        <v>40940</v>
      </c>
      <c r="B153">
        <v>162.30000000000001</v>
      </c>
      <c r="C153">
        <v>182.4</v>
      </c>
      <c r="D153">
        <v>203.6</v>
      </c>
      <c r="E153">
        <v>226.4</v>
      </c>
      <c r="F153">
        <v>249.8</v>
      </c>
      <c r="G153">
        <v>274.10000000000002</v>
      </c>
      <c r="H153">
        <v>299.3</v>
      </c>
      <c r="I153">
        <v>325.10000000000002</v>
      </c>
      <c r="J153">
        <v>351.9</v>
      </c>
      <c r="K153">
        <v>379</v>
      </c>
      <c r="L153">
        <v>406.3</v>
      </c>
      <c r="M153">
        <v>434.3</v>
      </c>
      <c r="N153">
        <v>462.4</v>
      </c>
      <c r="O153">
        <v>0.03</v>
      </c>
      <c r="P153" s="1">
        <v>40940</v>
      </c>
      <c r="Q153">
        <v>434.3</v>
      </c>
      <c r="R153">
        <v>462.4</v>
      </c>
      <c r="S153">
        <v>490.7</v>
      </c>
      <c r="T153">
        <v>519.20000000000005</v>
      </c>
      <c r="U153">
        <v>547.9</v>
      </c>
      <c r="V153">
        <v>576.6</v>
      </c>
      <c r="W153">
        <v>605.4</v>
      </c>
      <c r="X153">
        <v>634.29999999999995</v>
      </c>
      <c r="Y153">
        <v>663.2</v>
      </c>
      <c r="Z153">
        <v>692.2</v>
      </c>
      <c r="AA153">
        <v>721.2</v>
      </c>
      <c r="AB153">
        <v>750.2</v>
      </c>
      <c r="AC153">
        <v>779.2</v>
      </c>
      <c r="AD153">
        <v>0.03</v>
      </c>
      <c r="AE153" s="1">
        <v>40940</v>
      </c>
      <c r="AF153">
        <v>721.2</v>
      </c>
      <c r="AG153">
        <v>750.2</v>
      </c>
      <c r="AH153">
        <v>779.2</v>
      </c>
      <c r="AI153">
        <v>808.2</v>
      </c>
      <c r="AJ153">
        <v>837.2</v>
      </c>
      <c r="AK153">
        <v>866.2</v>
      </c>
      <c r="AL153">
        <v>895.2</v>
      </c>
      <c r="AM153">
        <v>924.2</v>
      </c>
      <c r="AN153">
        <v>953.2</v>
      </c>
      <c r="AO153">
        <v>982.2</v>
      </c>
      <c r="AP153">
        <v>1011.2</v>
      </c>
      <c r="AQ153">
        <v>1040.2</v>
      </c>
      <c r="AR153">
        <v>1069.2</v>
      </c>
      <c r="AS153">
        <v>0.03</v>
      </c>
    </row>
    <row r="154" spans="1:45" x14ac:dyDescent="0.25">
      <c r="A154" s="1">
        <v>40969</v>
      </c>
      <c r="B154">
        <v>69.900000000000006</v>
      </c>
      <c r="C154">
        <v>80.8</v>
      </c>
      <c r="D154">
        <v>93.8</v>
      </c>
      <c r="E154">
        <v>107.2</v>
      </c>
      <c r="F154">
        <v>122.1</v>
      </c>
      <c r="G154">
        <v>137.80000000000001</v>
      </c>
      <c r="H154">
        <v>154.69999999999999</v>
      </c>
      <c r="I154">
        <v>172.9</v>
      </c>
      <c r="J154">
        <v>191.9</v>
      </c>
      <c r="K154">
        <v>211.4</v>
      </c>
      <c r="L154">
        <v>231.9</v>
      </c>
      <c r="M154">
        <v>253</v>
      </c>
      <c r="N154">
        <v>274.89999999999998</v>
      </c>
      <c r="O154">
        <v>0</v>
      </c>
      <c r="P154" s="1">
        <v>40969</v>
      </c>
      <c r="Q154">
        <v>253</v>
      </c>
      <c r="R154">
        <v>274.89999999999998</v>
      </c>
      <c r="S154">
        <v>297.5</v>
      </c>
      <c r="T154">
        <v>320.7</v>
      </c>
      <c r="U154">
        <v>344</v>
      </c>
      <c r="V154">
        <v>367.3</v>
      </c>
      <c r="W154">
        <v>391.1</v>
      </c>
      <c r="X154">
        <v>415.8</v>
      </c>
      <c r="Y154">
        <v>440.1</v>
      </c>
      <c r="Z154">
        <v>465.4</v>
      </c>
      <c r="AA154">
        <v>490.7</v>
      </c>
      <c r="AB154">
        <v>516.6</v>
      </c>
      <c r="AC154">
        <v>543</v>
      </c>
      <c r="AD154">
        <v>0</v>
      </c>
      <c r="AE154" s="1">
        <v>40969</v>
      </c>
      <c r="AF154">
        <v>490.7</v>
      </c>
      <c r="AG154">
        <v>516.6</v>
      </c>
      <c r="AH154">
        <v>543</v>
      </c>
      <c r="AI154">
        <v>569.5</v>
      </c>
      <c r="AJ154">
        <v>596.4</v>
      </c>
      <c r="AK154">
        <v>624.1</v>
      </c>
      <c r="AL154">
        <v>651.6</v>
      </c>
      <c r="AM154">
        <v>679.3</v>
      </c>
      <c r="AN154">
        <v>707.5</v>
      </c>
      <c r="AO154">
        <v>735.9</v>
      </c>
      <c r="AP154">
        <v>764.3</v>
      </c>
      <c r="AQ154">
        <v>793.1</v>
      </c>
      <c r="AR154">
        <v>822.2</v>
      </c>
      <c r="AS154">
        <v>0</v>
      </c>
    </row>
    <row r="155" spans="1:45" x14ac:dyDescent="0.25">
      <c r="A155" s="1">
        <v>41000</v>
      </c>
      <c r="B155">
        <v>15.6</v>
      </c>
      <c r="C155">
        <v>19.3</v>
      </c>
      <c r="D155">
        <v>24.3</v>
      </c>
      <c r="E155">
        <v>29.9</v>
      </c>
      <c r="F155">
        <v>36.1</v>
      </c>
      <c r="G155">
        <v>43.5</v>
      </c>
      <c r="H155">
        <v>51.9</v>
      </c>
      <c r="I155">
        <v>61.8</v>
      </c>
      <c r="J155">
        <v>72.2</v>
      </c>
      <c r="K155">
        <v>83.7</v>
      </c>
      <c r="L155">
        <v>96.3</v>
      </c>
      <c r="M155">
        <v>110.3</v>
      </c>
      <c r="N155">
        <v>125.5</v>
      </c>
      <c r="O155">
        <v>0.03</v>
      </c>
      <c r="P155" s="1">
        <v>41000</v>
      </c>
      <c r="Q155">
        <v>110.3</v>
      </c>
      <c r="R155">
        <v>125.5</v>
      </c>
      <c r="S155">
        <v>141.80000000000001</v>
      </c>
      <c r="T155">
        <v>159.30000000000001</v>
      </c>
      <c r="U155">
        <v>177.8</v>
      </c>
      <c r="V155">
        <v>197.2</v>
      </c>
      <c r="W155">
        <v>217.7</v>
      </c>
      <c r="X155">
        <v>239.1</v>
      </c>
      <c r="Y155">
        <v>261.5</v>
      </c>
      <c r="Z155">
        <v>284.8</v>
      </c>
      <c r="AA155">
        <v>308.39999999999998</v>
      </c>
      <c r="AB155">
        <v>332.6</v>
      </c>
      <c r="AC155">
        <v>357.8</v>
      </c>
      <c r="AD155">
        <v>0.03</v>
      </c>
      <c r="AE155" s="1">
        <v>41000</v>
      </c>
      <c r="AF155">
        <v>308.39999999999998</v>
      </c>
      <c r="AG155">
        <v>332.6</v>
      </c>
      <c r="AH155">
        <v>357.8</v>
      </c>
      <c r="AI155">
        <v>383.5</v>
      </c>
      <c r="AJ155">
        <v>409.5</v>
      </c>
      <c r="AK155">
        <v>436</v>
      </c>
      <c r="AL155">
        <v>462.7</v>
      </c>
      <c r="AM155">
        <v>489.6</v>
      </c>
      <c r="AN155">
        <v>516.79999999999995</v>
      </c>
      <c r="AO155">
        <v>544.20000000000005</v>
      </c>
      <c r="AP155">
        <v>572</v>
      </c>
      <c r="AQ155">
        <v>599.9</v>
      </c>
      <c r="AR155">
        <v>627.9</v>
      </c>
      <c r="AS155">
        <v>0.03</v>
      </c>
    </row>
    <row r="156" spans="1:45" x14ac:dyDescent="0.25">
      <c r="A156" s="1">
        <v>41030</v>
      </c>
      <c r="B156">
        <v>0</v>
      </c>
      <c r="C156">
        <v>0</v>
      </c>
      <c r="D156">
        <v>0.1</v>
      </c>
      <c r="E156">
        <v>0.3</v>
      </c>
      <c r="F156">
        <v>0.5</v>
      </c>
      <c r="G156">
        <v>0.8</v>
      </c>
      <c r="H156">
        <v>1.3</v>
      </c>
      <c r="I156">
        <v>2.2999999999999998</v>
      </c>
      <c r="J156">
        <v>4.2</v>
      </c>
      <c r="K156">
        <v>6.9</v>
      </c>
      <c r="L156">
        <v>10.4</v>
      </c>
      <c r="M156">
        <v>14.6</v>
      </c>
      <c r="N156">
        <v>19.3</v>
      </c>
      <c r="O156">
        <v>0.06</v>
      </c>
      <c r="P156" s="1">
        <v>41030</v>
      </c>
      <c r="Q156">
        <v>14.6</v>
      </c>
      <c r="R156">
        <v>19.3</v>
      </c>
      <c r="S156">
        <v>25.4</v>
      </c>
      <c r="T156">
        <v>32.1</v>
      </c>
      <c r="U156">
        <v>39.6</v>
      </c>
      <c r="V156">
        <v>48.2</v>
      </c>
      <c r="W156">
        <v>57.7</v>
      </c>
      <c r="X156">
        <v>67.8</v>
      </c>
      <c r="Y156">
        <v>78.7</v>
      </c>
      <c r="Z156">
        <v>90.4</v>
      </c>
      <c r="AA156">
        <v>103.6</v>
      </c>
      <c r="AB156">
        <v>117</v>
      </c>
      <c r="AC156">
        <v>131.80000000000001</v>
      </c>
      <c r="AD156">
        <v>0.06</v>
      </c>
      <c r="AE156" s="1">
        <v>41030</v>
      </c>
      <c r="AF156">
        <v>103.6</v>
      </c>
      <c r="AG156">
        <v>117</v>
      </c>
      <c r="AH156">
        <v>131.80000000000001</v>
      </c>
      <c r="AI156">
        <v>148.19999999999999</v>
      </c>
      <c r="AJ156">
        <v>166.6</v>
      </c>
      <c r="AK156">
        <v>186.6</v>
      </c>
      <c r="AL156">
        <v>207.7</v>
      </c>
      <c r="AM156">
        <v>230.1</v>
      </c>
      <c r="AN156">
        <v>253.1</v>
      </c>
      <c r="AO156">
        <v>277.2</v>
      </c>
      <c r="AP156">
        <v>302</v>
      </c>
      <c r="AQ156">
        <v>327.39999999999998</v>
      </c>
      <c r="AR156">
        <v>353.4</v>
      </c>
      <c r="AS156">
        <v>0.06</v>
      </c>
    </row>
    <row r="157" spans="1:45" x14ac:dyDescent="0.25">
      <c r="A157" s="1">
        <v>41061</v>
      </c>
      <c r="B157">
        <v>0</v>
      </c>
      <c r="C157">
        <v>0</v>
      </c>
      <c r="D157">
        <v>0</v>
      </c>
      <c r="E157">
        <v>0</v>
      </c>
      <c r="F157">
        <v>0</v>
      </c>
      <c r="G157">
        <v>0</v>
      </c>
      <c r="H157">
        <v>0</v>
      </c>
      <c r="I157">
        <v>0</v>
      </c>
      <c r="J157">
        <v>0</v>
      </c>
      <c r="K157">
        <v>0.1</v>
      </c>
      <c r="L157">
        <v>0.3</v>
      </c>
      <c r="M157">
        <v>0.6</v>
      </c>
      <c r="N157">
        <v>1.9</v>
      </c>
      <c r="O157">
        <v>7.0000000000000007E-2</v>
      </c>
      <c r="P157" s="1">
        <v>41061</v>
      </c>
      <c r="Q157">
        <v>0.6</v>
      </c>
      <c r="R157">
        <v>1.9</v>
      </c>
      <c r="S157">
        <v>3.8</v>
      </c>
      <c r="T157">
        <v>6.8</v>
      </c>
      <c r="U157">
        <v>10.199999999999999</v>
      </c>
      <c r="V157">
        <v>14.2</v>
      </c>
      <c r="W157">
        <v>18.899999999999999</v>
      </c>
      <c r="X157">
        <v>24.5</v>
      </c>
      <c r="Y157">
        <v>30.5</v>
      </c>
      <c r="Z157">
        <v>37.9</v>
      </c>
      <c r="AA157">
        <v>46.2</v>
      </c>
      <c r="AB157">
        <v>55.8</v>
      </c>
      <c r="AC157">
        <v>66.2</v>
      </c>
      <c r="AD157">
        <v>7.0000000000000007E-2</v>
      </c>
      <c r="AE157" s="1">
        <v>41061</v>
      </c>
      <c r="AF157">
        <v>46.2</v>
      </c>
      <c r="AG157">
        <v>55.8</v>
      </c>
      <c r="AH157">
        <v>66.2</v>
      </c>
      <c r="AI157">
        <v>77.8</v>
      </c>
      <c r="AJ157">
        <v>90.6</v>
      </c>
      <c r="AK157">
        <v>105.1</v>
      </c>
      <c r="AL157">
        <v>120.6</v>
      </c>
      <c r="AM157">
        <v>137.19999999999999</v>
      </c>
      <c r="AN157">
        <v>154.69999999999999</v>
      </c>
      <c r="AO157">
        <v>173.4</v>
      </c>
      <c r="AP157">
        <v>193.5</v>
      </c>
      <c r="AQ157">
        <v>214.7</v>
      </c>
      <c r="AR157">
        <v>236.8</v>
      </c>
      <c r="AS157">
        <v>7.0000000000000007E-2</v>
      </c>
    </row>
    <row r="158" spans="1:45" x14ac:dyDescent="0.25">
      <c r="A158" s="1">
        <v>41091</v>
      </c>
      <c r="B158">
        <v>0</v>
      </c>
      <c r="C158">
        <v>0</v>
      </c>
      <c r="D158">
        <v>0</v>
      </c>
      <c r="E158">
        <v>0</v>
      </c>
      <c r="F158">
        <v>0</v>
      </c>
      <c r="G158">
        <v>0</v>
      </c>
      <c r="H158">
        <v>0</v>
      </c>
      <c r="I158">
        <v>0</v>
      </c>
      <c r="J158">
        <v>0</v>
      </c>
      <c r="K158">
        <v>0</v>
      </c>
      <c r="L158">
        <v>0</v>
      </c>
      <c r="M158">
        <v>0</v>
      </c>
      <c r="N158">
        <v>0</v>
      </c>
      <c r="O158">
        <v>0.1</v>
      </c>
      <c r="P158" s="1">
        <v>41091</v>
      </c>
      <c r="Q158">
        <v>0</v>
      </c>
      <c r="R158">
        <v>0</v>
      </c>
      <c r="S158">
        <v>0.1</v>
      </c>
      <c r="T158">
        <v>0.2</v>
      </c>
      <c r="U158">
        <v>0.4</v>
      </c>
      <c r="V158">
        <v>0.7</v>
      </c>
      <c r="W158">
        <v>1.2</v>
      </c>
      <c r="X158">
        <v>1.7</v>
      </c>
      <c r="Y158">
        <v>2.2999999999999998</v>
      </c>
      <c r="Z158">
        <v>3.6</v>
      </c>
      <c r="AA158">
        <v>4.8</v>
      </c>
      <c r="AB158">
        <v>6.5</v>
      </c>
      <c r="AC158">
        <v>8.1999999999999993</v>
      </c>
      <c r="AD158">
        <v>0.1</v>
      </c>
      <c r="AE158" s="1">
        <v>41091</v>
      </c>
      <c r="AF158">
        <v>4.8</v>
      </c>
      <c r="AG158">
        <v>6.5</v>
      </c>
      <c r="AH158">
        <v>8.1999999999999993</v>
      </c>
      <c r="AI158">
        <v>10.4</v>
      </c>
      <c r="AJ158">
        <v>13.6</v>
      </c>
      <c r="AK158">
        <v>17.2</v>
      </c>
      <c r="AL158">
        <v>21.6</v>
      </c>
      <c r="AM158">
        <v>27</v>
      </c>
      <c r="AN158">
        <v>33.700000000000003</v>
      </c>
      <c r="AO158">
        <v>41.4</v>
      </c>
      <c r="AP158">
        <v>50.4</v>
      </c>
      <c r="AQ158">
        <v>60.8</v>
      </c>
      <c r="AR158">
        <v>72.3</v>
      </c>
      <c r="AS158">
        <v>0.1</v>
      </c>
    </row>
    <row r="159" spans="1:45" x14ac:dyDescent="0.25">
      <c r="A159" s="1">
        <v>41122</v>
      </c>
      <c r="B159">
        <v>0</v>
      </c>
      <c r="C159">
        <v>0</v>
      </c>
      <c r="D159">
        <v>0</v>
      </c>
      <c r="E159">
        <v>0</v>
      </c>
      <c r="F159">
        <v>0</v>
      </c>
      <c r="G159">
        <v>0</v>
      </c>
      <c r="H159">
        <v>0</v>
      </c>
      <c r="I159">
        <v>0</v>
      </c>
      <c r="J159">
        <v>0</v>
      </c>
      <c r="K159">
        <v>0</v>
      </c>
      <c r="L159">
        <v>0</v>
      </c>
      <c r="M159">
        <v>0</v>
      </c>
      <c r="N159">
        <v>0</v>
      </c>
      <c r="O159">
        <v>0.03</v>
      </c>
      <c r="P159" s="1">
        <v>41122</v>
      </c>
      <c r="Q159">
        <v>0</v>
      </c>
      <c r="R159">
        <v>0</v>
      </c>
      <c r="S159">
        <v>0</v>
      </c>
      <c r="T159">
        <v>0.1</v>
      </c>
      <c r="U159">
        <v>0.2</v>
      </c>
      <c r="V159">
        <v>0.3</v>
      </c>
      <c r="W159">
        <v>0.9</v>
      </c>
      <c r="X159">
        <v>1.5</v>
      </c>
      <c r="Y159">
        <v>2.5</v>
      </c>
      <c r="Z159">
        <v>3.8</v>
      </c>
      <c r="AA159">
        <v>5.5</v>
      </c>
      <c r="AB159">
        <v>7.4</v>
      </c>
      <c r="AC159">
        <v>9.8000000000000007</v>
      </c>
      <c r="AD159">
        <v>0.03</v>
      </c>
      <c r="AE159" s="1">
        <v>41122</v>
      </c>
      <c r="AF159">
        <v>5.5</v>
      </c>
      <c r="AG159">
        <v>7.4</v>
      </c>
      <c r="AH159">
        <v>9.8000000000000007</v>
      </c>
      <c r="AI159">
        <v>13.2</v>
      </c>
      <c r="AJ159">
        <v>16.899999999999999</v>
      </c>
      <c r="AK159">
        <v>21.3</v>
      </c>
      <c r="AL159">
        <v>26.5</v>
      </c>
      <c r="AM159">
        <v>32.9</v>
      </c>
      <c r="AN159">
        <v>40.4</v>
      </c>
      <c r="AO159">
        <v>48.8</v>
      </c>
      <c r="AP159">
        <v>57.8</v>
      </c>
      <c r="AQ159">
        <v>68.8</v>
      </c>
      <c r="AR159">
        <v>81.099999999999994</v>
      </c>
      <c r="AS159">
        <v>0.03</v>
      </c>
    </row>
    <row r="160" spans="1:45" x14ac:dyDescent="0.25">
      <c r="A160" s="1">
        <v>41153</v>
      </c>
      <c r="B160">
        <v>0</v>
      </c>
      <c r="C160">
        <v>0.1</v>
      </c>
      <c r="D160">
        <v>0.3</v>
      </c>
      <c r="E160">
        <v>0.8</v>
      </c>
      <c r="F160">
        <v>1.5</v>
      </c>
      <c r="G160">
        <v>2.4</v>
      </c>
      <c r="H160">
        <v>3.8</v>
      </c>
      <c r="I160">
        <v>5.5</v>
      </c>
      <c r="J160">
        <v>7.4</v>
      </c>
      <c r="K160">
        <v>9.9</v>
      </c>
      <c r="L160">
        <v>12.9</v>
      </c>
      <c r="M160">
        <v>16.100000000000001</v>
      </c>
      <c r="N160">
        <v>19.7</v>
      </c>
      <c r="O160">
        <v>0</v>
      </c>
      <c r="P160" s="1">
        <v>41153</v>
      </c>
      <c r="Q160">
        <v>16.100000000000001</v>
      </c>
      <c r="R160">
        <v>19.7</v>
      </c>
      <c r="S160">
        <v>23.7</v>
      </c>
      <c r="T160">
        <v>28.2</v>
      </c>
      <c r="U160">
        <v>33.1</v>
      </c>
      <c r="V160">
        <v>38.9</v>
      </c>
      <c r="W160">
        <v>46</v>
      </c>
      <c r="X160">
        <v>54.2</v>
      </c>
      <c r="Y160">
        <v>63.3</v>
      </c>
      <c r="Z160">
        <v>73.2</v>
      </c>
      <c r="AA160">
        <v>83.8</v>
      </c>
      <c r="AB160">
        <v>95.1</v>
      </c>
      <c r="AC160">
        <v>107.4</v>
      </c>
      <c r="AD160">
        <v>0</v>
      </c>
      <c r="AE160" s="1">
        <v>41153</v>
      </c>
      <c r="AF160">
        <v>83.8</v>
      </c>
      <c r="AG160">
        <v>95.1</v>
      </c>
      <c r="AH160">
        <v>107.4</v>
      </c>
      <c r="AI160">
        <v>120.9</v>
      </c>
      <c r="AJ160">
        <v>135.19999999999999</v>
      </c>
      <c r="AK160">
        <v>151.19999999999999</v>
      </c>
      <c r="AL160">
        <v>168.6</v>
      </c>
      <c r="AM160">
        <v>186.6</v>
      </c>
      <c r="AN160">
        <v>206</v>
      </c>
      <c r="AO160">
        <v>226.5</v>
      </c>
      <c r="AP160">
        <v>248.2</v>
      </c>
      <c r="AQ160">
        <v>270.5</v>
      </c>
      <c r="AR160">
        <v>293.89999999999998</v>
      </c>
      <c r="AS160">
        <v>0</v>
      </c>
    </row>
    <row r="161" spans="1:45" x14ac:dyDescent="0.25">
      <c r="A161" s="1">
        <v>41183</v>
      </c>
      <c r="B161">
        <v>5.6</v>
      </c>
      <c r="C161">
        <v>6.9</v>
      </c>
      <c r="D161">
        <v>8.5</v>
      </c>
      <c r="E161">
        <v>10.4</v>
      </c>
      <c r="F161">
        <v>13</v>
      </c>
      <c r="G161">
        <v>16</v>
      </c>
      <c r="H161">
        <v>19.899999999999999</v>
      </c>
      <c r="I161">
        <v>24.7</v>
      </c>
      <c r="J161">
        <v>29.8</v>
      </c>
      <c r="K161">
        <v>36.1</v>
      </c>
      <c r="L161">
        <v>43.4</v>
      </c>
      <c r="M161">
        <v>51.5</v>
      </c>
      <c r="N161">
        <v>60.9</v>
      </c>
      <c r="O161">
        <v>0.2</v>
      </c>
      <c r="P161" s="1">
        <v>41183</v>
      </c>
      <c r="Q161">
        <v>51.5</v>
      </c>
      <c r="R161">
        <v>60.9</v>
      </c>
      <c r="S161">
        <v>71.599999999999994</v>
      </c>
      <c r="T161">
        <v>83.9</v>
      </c>
      <c r="U161">
        <v>97.1</v>
      </c>
      <c r="V161">
        <v>111.9</v>
      </c>
      <c r="W161">
        <v>128.9</v>
      </c>
      <c r="X161">
        <v>146.69999999999999</v>
      </c>
      <c r="Y161">
        <v>165.2</v>
      </c>
      <c r="Z161">
        <v>184.9</v>
      </c>
      <c r="AA161">
        <v>205.4</v>
      </c>
      <c r="AB161">
        <v>227.3</v>
      </c>
      <c r="AC161">
        <v>250.7</v>
      </c>
      <c r="AD161">
        <v>0.2</v>
      </c>
      <c r="AE161" s="1">
        <v>41183</v>
      </c>
      <c r="AF161">
        <v>205.4</v>
      </c>
      <c r="AG161">
        <v>227.3</v>
      </c>
      <c r="AH161">
        <v>250.7</v>
      </c>
      <c r="AI161">
        <v>276.3</v>
      </c>
      <c r="AJ161">
        <v>302.89999999999998</v>
      </c>
      <c r="AK161">
        <v>329.9</v>
      </c>
      <c r="AL161">
        <v>357.9</v>
      </c>
      <c r="AM161">
        <v>386.6</v>
      </c>
      <c r="AN161">
        <v>416.1</v>
      </c>
      <c r="AO161">
        <v>445.7</v>
      </c>
      <c r="AP161">
        <v>475.6</v>
      </c>
      <c r="AQ161">
        <v>505.5</v>
      </c>
      <c r="AR161">
        <v>535.4</v>
      </c>
      <c r="AS161">
        <v>0.2</v>
      </c>
    </row>
    <row r="162" spans="1:45" x14ac:dyDescent="0.25">
      <c r="A162" s="1">
        <v>41214</v>
      </c>
      <c r="B162">
        <v>107</v>
      </c>
      <c r="C162">
        <v>124.4</v>
      </c>
      <c r="D162">
        <v>142.30000000000001</v>
      </c>
      <c r="E162">
        <v>161.19999999999999</v>
      </c>
      <c r="F162">
        <v>181.1</v>
      </c>
      <c r="G162">
        <v>201.6</v>
      </c>
      <c r="H162">
        <v>222.9</v>
      </c>
      <c r="I162">
        <v>245.5</v>
      </c>
      <c r="J162">
        <v>268.89999999999998</v>
      </c>
      <c r="K162">
        <v>293.2</v>
      </c>
      <c r="L162">
        <v>318.60000000000002</v>
      </c>
      <c r="M162">
        <v>344.4</v>
      </c>
      <c r="N162">
        <v>371.1</v>
      </c>
      <c r="O162">
        <v>0</v>
      </c>
      <c r="P162" s="1">
        <v>41214</v>
      </c>
      <c r="Q162">
        <v>344.4</v>
      </c>
      <c r="R162">
        <v>371.1</v>
      </c>
      <c r="S162">
        <v>398.6</v>
      </c>
      <c r="T162">
        <v>426.1</v>
      </c>
      <c r="U162">
        <v>454.1</v>
      </c>
      <c r="V162">
        <v>482.4</v>
      </c>
      <c r="W162">
        <v>511.2</v>
      </c>
      <c r="X162">
        <v>540.1</v>
      </c>
      <c r="Y162">
        <v>569</v>
      </c>
      <c r="Z162">
        <v>598</v>
      </c>
      <c r="AA162">
        <v>626.9</v>
      </c>
      <c r="AB162">
        <v>656</v>
      </c>
      <c r="AC162">
        <v>685.1</v>
      </c>
      <c r="AD162">
        <v>0</v>
      </c>
      <c r="AE162" s="1">
        <v>41214</v>
      </c>
      <c r="AF162">
        <v>626.9</v>
      </c>
      <c r="AG162">
        <v>656</v>
      </c>
      <c r="AH162">
        <v>685.1</v>
      </c>
      <c r="AI162">
        <v>714.3</v>
      </c>
      <c r="AJ162">
        <v>744</v>
      </c>
      <c r="AK162">
        <v>773.5</v>
      </c>
      <c r="AL162">
        <v>803.5</v>
      </c>
      <c r="AM162">
        <v>833.3</v>
      </c>
      <c r="AN162">
        <v>863.3</v>
      </c>
      <c r="AO162">
        <v>893.3</v>
      </c>
      <c r="AP162">
        <v>923.3</v>
      </c>
      <c r="AQ162">
        <v>953.4</v>
      </c>
      <c r="AR162">
        <v>983.4</v>
      </c>
      <c r="AS162">
        <v>0</v>
      </c>
    </row>
    <row r="163" spans="1:45" x14ac:dyDescent="0.25">
      <c r="A163" s="1">
        <v>41244</v>
      </c>
      <c r="B163">
        <v>173.1</v>
      </c>
      <c r="C163">
        <v>194</v>
      </c>
      <c r="D163">
        <v>215.7</v>
      </c>
      <c r="E163">
        <v>238.9</v>
      </c>
      <c r="F163">
        <v>263.3</v>
      </c>
      <c r="G163">
        <v>288.89999999999998</v>
      </c>
      <c r="H163">
        <v>315</v>
      </c>
      <c r="I163">
        <v>342.1</v>
      </c>
      <c r="J163">
        <v>369.9</v>
      </c>
      <c r="K163">
        <v>397.9</v>
      </c>
      <c r="L163">
        <v>426.2</v>
      </c>
      <c r="M163">
        <v>454.8</v>
      </c>
      <c r="N163">
        <v>483.9</v>
      </c>
      <c r="O163">
        <v>0.2</v>
      </c>
      <c r="P163" s="1">
        <v>41244</v>
      </c>
      <c r="Q163">
        <v>454.8</v>
      </c>
      <c r="R163">
        <v>483.9</v>
      </c>
      <c r="S163">
        <v>513.20000000000005</v>
      </c>
      <c r="T163">
        <v>542.79999999999995</v>
      </c>
      <c r="U163">
        <v>572.5</v>
      </c>
      <c r="V163">
        <v>602.5</v>
      </c>
      <c r="W163">
        <v>632.79999999999995</v>
      </c>
      <c r="X163">
        <v>663.2</v>
      </c>
      <c r="Y163">
        <v>693.7</v>
      </c>
      <c r="Z163">
        <v>724.6</v>
      </c>
      <c r="AA163">
        <v>755.6</v>
      </c>
      <c r="AB163">
        <v>786.6</v>
      </c>
      <c r="AC163">
        <v>817.6</v>
      </c>
      <c r="AD163">
        <v>0.2</v>
      </c>
      <c r="AE163" s="1">
        <v>41244</v>
      </c>
      <c r="AF163">
        <v>755.6</v>
      </c>
      <c r="AG163">
        <v>786.6</v>
      </c>
      <c r="AH163">
        <v>817.6</v>
      </c>
      <c r="AI163">
        <v>848.6</v>
      </c>
      <c r="AJ163">
        <v>879.6</v>
      </c>
      <c r="AK163">
        <v>910.6</v>
      </c>
      <c r="AL163">
        <v>941.6</v>
      </c>
      <c r="AM163">
        <v>972.6</v>
      </c>
      <c r="AN163">
        <v>1003.6</v>
      </c>
      <c r="AO163">
        <v>1034.5999999999999</v>
      </c>
      <c r="AP163">
        <v>1065.5999999999999</v>
      </c>
      <c r="AQ163">
        <v>1096.5999999999999</v>
      </c>
      <c r="AR163">
        <v>1127.5999999999999</v>
      </c>
      <c r="AS163">
        <v>0.2</v>
      </c>
    </row>
    <row r="164" spans="1:45" x14ac:dyDescent="0.25">
      <c r="A164" s="1">
        <v>41275</v>
      </c>
      <c r="B164">
        <v>330.2</v>
      </c>
      <c r="C164">
        <v>353.8</v>
      </c>
      <c r="D164">
        <v>378.7</v>
      </c>
      <c r="E164">
        <v>404.7</v>
      </c>
      <c r="F164">
        <v>431.1</v>
      </c>
      <c r="G164">
        <v>458.3</v>
      </c>
      <c r="H164">
        <v>485.5</v>
      </c>
      <c r="I164">
        <v>513.4</v>
      </c>
      <c r="J164">
        <v>541.4</v>
      </c>
      <c r="K164">
        <v>570.1</v>
      </c>
      <c r="L164">
        <v>598.70000000000005</v>
      </c>
      <c r="M164">
        <v>627.6</v>
      </c>
      <c r="N164">
        <v>656.5</v>
      </c>
      <c r="O164">
        <v>0.03</v>
      </c>
      <c r="P164" s="1">
        <v>41275</v>
      </c>
      <c r="Q164">
        <v>627.6</v>
      </c>
      <c r="R164">
        <v>656.5</v>
      </c>
      <c r="S164">
        <v>685.8</v>
      </c>
      <c r="T164">
        <v>715.4</v>
      </c>
      <c r="U164">
        <v>745.2</v>
      </c>
      <c r="V164">
        <v>775</v>
      </c>
      <c r="W164">
        <v>805</v>
      </c>
      <c r="X164">
        <v>834.9</v>
      </c>
      <c r="Y164">
        <v>865</v>
      </c>
      <c r="Z164">
        <v>895.3</v>
      </c>
      <c r="AA164">
        <v>925.6</v>
      </c>
      <c r="AB164">
        <v>956</v>
      </c>
      <c r="AC164">
        <v>986.9</v>
      </c>
      <c r="AD164">
        <v>0.03</v>
      </c>
      <c r="AE164" s="1">
        <v>41275</v>
      </c>
      <c r="AF164">
        <v>925.6</v>
      </c>
      <c r="AG164">
        <v>956</v>
      </c>
      <c r="AH164">
        <v>986.9</v>
      </c>
      <c r="AI164">
        <v>1017.9</v>
      </c>
      <c r="AJ164">
        <v>1048.9000000000001</v>
      </c>
      <c r="AK164">
        <v>1079.9000000000001</v>
      </c>
      <c r="AL164">
        <v>1110.9000000000001</v>
      </c>
      <c r="AM164">
        <v>1141.9000000000001</v>
      </c>
      <c r="AN164">
        <v>1172.9000000000001</v>
      </c>
      <c r="AO164">
        <v>1203.9000000000001</v>
      </c>
      <c r="AP164">
        <v>1234.9000000000001</v>
      </c>
      <c r="AQ164">
        <v>1265.9000000000001</v>
      </c>
      <c r="AR164">
        <v>1296.9000000000001</v>
      </c>
      <c r="AS164">
        <v>0.03</v>
      </c>
    </row>
    <row r="165" spans="1:45" x14ac:dyDescent="0.25">
      <c r="A165" s="1">
        <v>41306</v>
      </c>
      <c r="B165">
        <v>267.10000000000002</v>
      </c>
      <c r="C165">
        <v>292.5</v>
      </c>
      <c r="D165">
        <v>318.5</v>
      </c>
      <c r="E165">
        <v>345.1</v>
      </c>
      <c r="F165">
        <v>372.1</v>
      </c>
      <c r="G165">
        <v>399.4</v>
      </c>
      <c r="H165">
        <v>426.8</v>
      </c>
      <c r="I165">
        <v>454.5</v>
      </c>
      <c r="J165">
        <v>482.3</v>
      </c>
      <c r="K165">
        <v>510.2</v>
      </c>
      <c r="L165">
        <v>538.20000000000005</v>
      </c>
      <c r="M165">
        <v>566.20000000000005</v>
      </c>
      <c r="N165">
        <v>594.20000000000005</v>
      </c>
      <c r="O165">
        <v>7.0000000000000007E-2</v>
      </c>
      <c r="P165" s="1">
        <v>41306</v>
      </c>
      <c r="Q165">
        <v>566.20000000000005</v>
      </c>
      <c r="R165">
        <v>594.20000000000005</v>
      </c>
      <c r="S165">
        <v>622.20000000000005</v>
      </c>
      <c r="T165">
        <v>650.20000000000005</v>
      </c>
      <c r="U165">
        <v>678.2</v>
      </c>
      <c r="V165">
        <v>706.2</v>
      </c>
      <c r="W165">
        <v>734.2</v>
      </c>
      <c r="X165">
        <v>762.2</v>
      </c>
      <c r="Y165">
        <v>790.2</v>
      </c>
      <c r="Z165">
        <v>818.2</v>
      </c>
      <c r="AA165">
        <v>846.2</v>
      </c>
      <c r="AB165">
        <v>874.2</v>
      </c>
      <c r="AC165">
        <v>902.2</v>
      </c>
      <c r="AD165">
        <v>7.0000000000000007E-2</v>
      </c>
      <c r="AE165" s="1">
        <v>41306</v>
      </c>
      <c r="AF165">
        <v>846.2</v>
      </c>
      <c r="AG165">
        <v>874.2</v>
      </c>
      <c r="AH165">
        <v>902.2</v>
      </c>
      <c r="AI165">
        <v>930.2</v>
      </c>
      <c r="AJ165">
        <v>958.2</v>
      </c>
      <c r="AK165">
        <v>986.2</v>
      </c>
      <c r="AL165">
        <v>1014.2</v>
      </c>
      <c r="AM165">
        <v>1042.2</v>
      </c>
      <c r="AN165">
        <v>1070.2</v>
      </c>
      <c r="AO165">
        <v>1098.2</v>
      </c>
      <c r="AP165">
        <v>1126.2</v>
      </c>
      <c r="AQ165">
        <v>1154.2</v>
      </c>
      <c r="AR165">
        <v>1182.2</v>
      </c>
      <c r="AS165">
        <v>7.0000000000000007E-2</v>
      </c>
    </row>
    <row r="166" spans="1:45" x14ac:dyDescent="0.25">
      <c r="A166" s="1">
        <v>41334</v>
      </c>
      <c r="B166">
        <v>144.4</v>
      </c>
      <c r="C166">
        <v>166.3</v>
      </c>
      <c r="D166">
        <v>190.1</v>
      </c>
      <c r="E166">
        <v>214.4</v>
      </c>
      <c r="F166">
        <v>239.5</v>
      </c>
      <c r="G166">
        <v>265.10000000000002</v>
      </c>
      <c r="H166">
        <v>291.5</v>
      </c>
      <c r="I166">
        <v>318.39999999999998</v>
      </c>
      <c r="J166">
        <v>345.6</v>
      </c>
      <c r="K166">
        <v>373.3</v>
      </c>
      <c r="L166">
        <v>401.5</v>
      </c>
      <c r="M166">
        <v>429.8</v>
      </c>
      <c r="N166">
        <v>458.3</v>
      </c>
      <c r="O166">
        <v>0.1</v>
      </c>
      <c r="P166" s="1">
        <v>41334</v>
      </c>
      <c r="Q166">
        <v>429.8</v>
      </c>
      <c r="R166">
        <v>458.3</v>
      </c>
      <c r="S166">
        <v>487.7</v>
      </c>
      <c r="T166">
        <v>517.1</v>
      </c>
      <c r="U166">
        <v>546.70000000000005</v>
      </c>
      <c r="V166">
        <v>577</v>
      </c>
      <c r="W166">
        <v>607.29999999999995</v>
      </c>
      <c r="X166">
        <v>637.9</v>
      </c>
      <c r="Y166">
        <v>668.8</v>
      </c>
      <c r="Z166">
        <v>699.7</v>
      </c>
      <c r="AA166">
        <v>730.7</v>
      </c>
      <c r="AB166">
        <v>761.7</v>
      </c>
      <c r="AC166">
        <v>792.6</v>
      </c>
      <c r="AD166">
        <v>0.1</v>
      </c>
      <c r="AE166" s="1">
        <v>41334</v>
      </c>
      <c r="AF166">
        <v>730.7</v>
      </c>
      <c r="AG166">
        <v>761.7</v>
      </c>
      <c r="AH166">
        <v>792.6</v>
      </c>
      <c r="AI166">
        <v>823.6</v>
      </c>
      <c r="AJ166">
        <v>854.5</v>
      </c>
      <c r="AK166">
        <v>885.5</v>
      </c>
      <c r="AL166">
        <v>916.4</v>
      </c>
      <c r="AM166">
        <v>947.4</v>
      </c>
      <c r="AN166">
        <v>978.4</v>
      </c>
      <c r="AO166">
        <v>1009.3</v>
      </c>
      <c r="AP166">
        <v>1040.3</v>
      </c>
      <c r="AQ166">
        <v>1071.2</v>
      </c>
      <c r="AR166">
        <v>1102.2</v>
      </c>
      <c r="AS166">
        <v>0.1</v>
      </c>
    </row>
    <row r="167" spans="1:45" x14ac:dyDescent="0.25">
      <c r="A167" s="1">
        <v>41365</v>
      </c>
      <c r="B167">
        <v>29.8</v>
      </c>
      <c r="C167">
        <v>36.799999999999997</v>
      </c>
      <c r="D167">
        <v>44.7</v>
      </c>
      <c r="E167">
        <v>53.7</v>
      </c>
      <c r="F167">
        <v>63.3</v>
      </c>
      <c r="G167">
        <v>74</v>
      </c>
      <c r="H167">
        <v>85.6</v>
      </c>
      <c r="I167">
        <v>98.2</v>
      </c>
      <c r="J167">
        <v>112.2</v>
      </c>
      <c r="K167">
        <v>127.1</v>
      </c>
      <c r="L167">
        <v>143.19999999999999</v>
      </c>
      <c r="M167">
        <v>160.4</v>
      </c>
      <c r="N167">
        <v>178.4</v>
      </c>
      <c r="O167">
        <v>0.03</v>
      </c>
      <c r="P167" s="1">
        <v>41365</v>
      </c>
      <c r="Q167">
        <v>160.4</v>
      </c>
      <c r="R167">
        <v>178.4</v>
      </c>
      <c r="S167">
        <v>197.2</v>
      </c>
      <c r="T167">
        <v>217.6</v>
      </c>
      <c r="U167">
        <v>238.6</v>
      </c>
      <c r="V167">
        <v>260.10000000000002</v>
      </c>
      <c r="W167">
        <v>283</v>
      </c>
      <c r="X167">
        <v>306.5</v>
      </c>
      <c r="Y167">
        <v>331</v>
      </c>
      <c r="Z167">
        <v>355.7</v>
      </c>
      <c r="AA167">
        <v>381.1</v>
      </c>
      <c r="AB167">
        <v>406.8</v>
      </c>
      <c r="AC167">
        <v>433.2</v>
      </c>
      <c r="AD167">
        <v>0.03</v>
      </c>
      <c r="AE167" s="1">
        <v>41365</v>
      </c>
      <c r="AF167">
        <v>381.1</v>
      </c>
      <c r="AG167">
        <v>406.8</v>
      </c>
      <c r="AH167">
        <v>433.2</v>
      </c>
      <c r="AI167">
        <v>460.1</v>
      </c>
      <c r="AJ167">
        <v>487.6</v>
      </c>
      <c r="AK167">
        <v>515.20000000000005</v>
      </c>
      <c r="AL167">
        <v>543.4</v>
      </c>
      <c r="AM167">
        <v>571.9</v>
      </c>
      <c r="AN167">
        <v>601</v>
      </c>
      <c r="AO167">
        <v>630.1</v>
      </c>
      <c r="AP167">
        <v>659.6</v>
      </c>
      <c r="AQ167">
        <v>689.1</v>
      </c>
      <c r="AR167">
        <v>718.8</v>
      </c>
      <c r="AS167">
        <v>0.03</v>
      </c>
    </row>
    <row r="168" spans="1:45" x14ac:dyDescent="0.25">
      <c r="A168" s="1">
        <v>41395</v>
      </c>
      <c r="B168">
        <v>4.2</v>
      </c>
      <c r="C168">
        <v>5.8</v>
      </c>
      <c r="D168">
        <v>7.8</v>
      </c>
      <c r="E168">
        <v>10.8</v>
      </c>
      <c r="F168">
        <v>14.1</v>
      </c>
      <c r="G168">
        <v>18.100000000000001</v>
      </c>
      <c r="H168">
        <v>22.6</v>
      </c>
      <c r="I168">
        <v>27.6</v>
      </c>
      <c r="J168">
        <v>33.200000000000003</v>
      </c>
      <c r="K168">
        <v>39.1</v>
      </c>
      <c r="L168">
        <v>45.8</v>
      </c>
      <c r="M168">
        <v>52.7</v>
      </c>
      <c r="N168">
        <v>60.7</v>
      </c>
      <c r="O168">
        <v>0.03</v>
      </c>
      <c r="P168" s="1">
        <v>41395</v>
      </c>
      <c r="Q168">
        <v>52.7</v>
      </c>
      <c r="R168">
        <v>60.7</v>
      </c>
      <c r="S168">
        <v>69.5</v>
      </c>
      <c r="T168">
        <v>78.7</v>
      </c>
      <c r="U168">
        <v>88.8</v>
      </c>
      <c r="V168">
        <v>100</v>
      </c>
      <c r="W168">
        <v>112</v>
      </c>
      <c r="X168">
        <v>124.8</v>
      </c>
      <c r="Y168">
        <v>139.4</v>
      </c>
      <c r="Z168">
        <v>155.4</v>
      </c>
      <c r="AA168">
        <v>172.3</v>
      </c>
      <c r="AB168">
        <v>190.3</v>
      </c>
      <c r="AC168">
        <v>209.1</v>
      </c>
      <c r="AD168">
        <v>0.03</v>
      </c>
      <c r="AE168" s="1">
        <v>41395</v>
      </c>
      <c r="AF168">
        <v>172.3</v>
      </c>
      <c r="AG168">
        <v>190.3</v>
      </c>
      <c r="AH168">
        <v>209.1</v>
      </c>
      <c r="AI168">
        <v>228.3</v>
      </c>
      <c r="AJ168">
        <v>249.1</v>
      </c>
      <c r="AK168">
        <v>270.60000000000002</v>
      </c>
      <c r="AL168">
        <v>293.5</v>
      </c>
      <c r="AM168">
        <v>317.2</v>
      </c>
      <c r="AN168">
        <v>341.7</v>
      </c>
      <c r="AO168">
        <v>366.9</v>
      </c>
      <c r="AP168">
        <v>393.3</v>
      </c>
      <c r="AQ168">
        <v>419.9</v>
      </c>
      <c r="AR168">
        <v>447.2</v>
      </c>
      <c r="AS168">
        <v>0.03</v>
      </c>
    </row>
    <row r="169" spans="1:45" x14ac:dyDescent="0.25">
      <c r="A169" s="1">
        <v>41426</v>
      </c>
      <c r="B169">
        <v>0</v>
      </c>
      <c r="C169">
        <v>0</v>
      </c>
      <c r="D169">
        <v>0</v>
      </c>
      <c r="E169">
        <v>0</v>
      </c>
      <c r="F169">
        <v>0</v>
      </c>
      <c r="G169">
        <v>0</v>
      </c>
      <c r="H169">
        <v>0</v>
      </c>
      <c r="I169">
        <v>0</v>
      </c>
      <c r="J169">
        <v>0</v>
      </c>
      <c r="K169">
        <v>0.1</v>
      </c>
      <c r="L169">
        <v>0.4</v>
      </c>
      <c r="M169">
        <v>0.7</v>
      </c>
      <c r="N169">
        <v>1.2</v>
      </c>
      <c r="O169">
        <v>0</v>
      </c>
      <c r="P169" s="1">
        <v>41426</v>
      </c>
      <c r="Q169">
        <v>0.7</v>
      </c>
      <c r="R169">
        <v>1.2</v>
      </c>
      <c r="S169">
        <v>1.9</v>
      </c>
      <c r="T169">
        <v>2.8</v>
      </c>
      <c r="U169">
        <v>4.2</v>
      </c>
      <c r="V169">
        <v>6.6</v>
      </c>
      <c r="W169">
        <v>9.6</v>
      </c>
      <c r="X169">
        <v>13.6</v>
      </c>
      <c r="Y169">
        <v>18.7</v>
      </c>
      <c r="Z169">
        <v>25.3</v>
      </c>
      <c r="AA169">
        <v>32.700000000000003</v>
      </c>
      <c r="AB169">
        <v>40.299999999999997</v>
      </c>
      <c r="AC169">
        <v>49.7</v>
      </c>
      <c r="AD169">
        <v>0</v>
      </c>
      <c r="AE169" s="1">
        <v>41426</v>
      </c>
      <c r="AF169">
        <v>32.700000000000003</v>
      </c>
      <c r="AG169">
        <v>40.299999999999997</v>
      </c>
      <c r="AH169">
        <v>49.7</v>
      </c>
      <c r="AI169">
        <v>59.7</v>
      </c>
      <c r="AJ169">
        <v>70.099999999999994</v>
      </c>
      <c r="AK169">
        <v>81.599999999999994</v>
      </c>
      <c r="AL169">
        <v>93.9</v>
      </c>
      <c r="AM169">
        <v>107.4</v>
      </c>
      <c r="AN169">
        <v>121.5</v>
      </c>
      <c r="AO169">
        <v>136.69999999999999</v>
      </c>
      <c r="AP169">
        <v>153.1</v>
      </c>
      <c r="AQ169">
        <v>170.8</v>
      </c>
      <c r="AR169">
        <v>189.8</v>
      </c>
      <c r="AS169">
        <v>0</v>
      </c>
    </row>
    <row r="170" spans="1:45" x14ac:dyDescent="0.25">
      <c r="A170" s="1">
        <v>41456</v>
      </c>
      <c r="B170">
        <v>0</v>
      </c>
      <c r="C170">
        <v>0</v>
      </c>
      <c r="D170">
        <v>0</v>
      </c>
      <c r="E170">
        <v>0</v>
      </c>
      <c r="F170">
        <v>0</v>
      </c>
      <c r="G170">
        <v>0</v>
      </c>
      <c r="H170">
        <v>0</v>
      </c>
      <c r="I170">
        <v>0</v>
      </c>
      <c r="J170">
        <v>0</v>
      </c>
      <c r="K170">
        <v>0</v>
      </c>
      <c r="L170">
        <v>0</v>
      </c>
      <c r="M170">
        <v>0</v>
      </c>
      <c r="N170">
        <v>0</v>
      </c>
      <c r="O170">
        <v>0.1</v>
      </c>
      <c r="P170" s="1">
        <v>41456</v>
      </c>
      <c r="Q170">
        <v>0</v>
      </c>
      <c r="R170">
        <v>0</v>
      </c>
      <c r="S170">
        <v>0</v>
      </c>
      <c r="T170">
        <v>0</v>
      </c>
      <c r="U170">
        <v>0</v>
      </c>
      <c r="V170">
        <v>0</v>
      </c>
      <c r="W170">
        <v>0</v>
      </c>
      <c r="X170">
        <v>0</v>
      </c>
      <c r="Y170">
        <v>0</v>
      </c>
      <c r="Z170">
        <v>0.1</v>
      </c>
      <c r="AA170">
        <v>0.5</v>
      </c>
      <c r="AB170">
        <v>1.4</v>
      </c>
      <c r="AC170">
        <v>2.8</v>
      </c>
      <c r="AD170">
        <v>0.1</v>
      </c>
      <c r="AE170" s="1">
        <v>41456</v>
      </c>
      <c r="AF170">
        <v>0.5</v>
      </c>
      <c r="AG170">
        <v>1.4</v>
      </c>
      <c r="AH170">
        <v>2.8</v>
      </c>
      <c r="AI170">
        <v>4.5999999999999996</v>
      </c>
      <c r="AJ170">
        <v>7</v>
      </c>
      <c r="AK170">
        <v>9.9</v>
      </c>
      <c r="AL170">
        <v>13</v>
      </c>
      <c r="AM170">
        <v>17</v>
      </c>
      <c r="AN170">
        <v>22.3</v>
      </c>
      <c r="AO170">
        <v>28.6</v>
      </c>
      <c r="AP170">
        <v>35.9</v>
      </c>
      <c r="AQ170">
        <v>44.8</v>
      </c>
      <c r="AR170">
        <v>54.8</v>
      </c>
      <c r="AS170">
        <v>0.1</v>
      </c>
    </row>
    <row r="171" spans="1:45" x14ac:dyDescent="0.25">
      <c r="A171" s="1">
        <v>41487</v>
      </c>
      <c r="B171">
        <v>0</v>
      </c>
      <c r="C171">
        <v>0</v>
      </c>
      <c r="D171">
        <v>0</v>
      </c>
      <c r="E171">
        <v>0</v>
      </c>
      <c r="F171">
        <v>0</v>
      </c>
      <c r="G171">
        <v>0</v>
      </c>
      <c r="H171">
        <v>0</v>
      </c>
      <c r="I171">
        <v>0</v>
      </c>
      <c r="J171">
        <v>0</v>
      </c>
      <c r="K171">
        <v>0</v>
      </c>
      <c r="L171">
        <v>0</v>
      </c>
      <c r="M171">
        <v>0.2</v>
      </c>
      <c r="N171">
        <v>0.5</v>
      </c>
      <c r="O171">
        <v>0.6</v>
      </c>
      <c r="P171" s="1">
        <v>41487</v>
      </c>
      <c r="Q171">
        <v>0.2</v>
      </c>
      <c r="R171">
        <v>0.5</v>
      </c>
      <c r="S171">
        <v>0.8</v>
      </c>
      <c r="T171">
        <v>1.5</v>
      </c>
      <c r="U171">
        <v>2.6</v>
      </c>
      <c r="V171">
        <v>4</v>
      </c>
      <c r="W171">
        <v>5.9</v>
      </c>
      <c r="X171">
        <v>8.1999999999999993</v>
      </c>
      <c r="Y171">
        <v>10.6</v>
      </c>
      <c r="Z171">
        <v>13.8</v>
      </c>
      <c r="AA171">
        <v>17.7</v>
      </c>
      <c r="AB171">
        <v>22.1</v>
      </c>
      <c r="AC171">
        <v>27.3</v>
      </c>
      <c r="AD171">
        <v>0.6</v>
      </c>
      <c r="AE171" s="1">
        <v>41487</v>
      </c>
      <c r="AF171">
        <v>17.7</v>
      </c>
      <c r="AG171">
        <v>22.1</v>
      </c>
      <c r="AH171">
        <v>27.3</v>
      </c>
      <c r="AI171">
        <v>33.4</v>
      </c>
      <c r="AJ171">
        <v>40.4</v>
      </c>
      <c r="AK171">
        <v>48.6</v>
      </c>
      <c r="AL171">
        <v>58</v>
      </c>
      <c r="AM171">
        <v>69.400000000000006</v>
      </c>
      <c r="AN171">
        <v>82</v>
      </c>
      <c r="AO171">
        <v>95.4</v>
      </c>
      <c r="AP171">
        <v>110.3</v>
      </c>
      <c r="AQ171">
        <v>126</v>
      </c>
      <c r="AR171">
        <v>143.30000000000001</v>
      </c>
      <c r="AS171">
        <v>0.6</v>
      </c>
    </row>
    <row r="172" spans="1:45" x14ac:dyDescent="0.25">
      <c r="A172" s="1">
        <v>41518</v>
      </c>
      <c r="B172">
        <v>0.1</v>
      </c>
      <c r="C172">
        <v>0.3</v>
      </c>
      <c r="D172">
        <v>0.8</v>
      </c>
      <c r="E172">
        <v>1.5</v>
      </c>
      <c r="F172">
        <v>2.5</v>
      </c>
      <c r="G172">
        <v>3.7</v>
      </c>
      <c r="H172">
        <v>5.8</v>
      </c>
      <c r="I172">
        <v>8.4</v>
      </c>
      <c r="J172">
        <v>11.3</v>
      </c>
      <c r="K172">
        <v>14.9</v>
      </c>
      <c r="L172">
        <v>19.2</v>
      </c>
      <c r="M172">
        <v>24.3</v>
      </c>
      <c r="N172">
        <v>30.4</v>
      </c>
      <c r="O172">
        <v>0.03</v>
      </c>
      <c r="P172" s="1">
        <v>41518</v>
      </c>
      <c r="Q172">
        <v>24.3</v>
      </c>
      <c r="R172">
        <v>30.4</v>
      </c>
      <c r="S172">
        <v>36.6</v>
      </c>
      <c r="T172">
        <v>43.8</v>
      </c>
      <c r="U172">
        <v>51</v>
      </c>
      <c r="V172">
        <v>59</v>
      </c>
      <c r="W172">
        <v>68.7</v>
      </c>
      <c r="X172">
        <v>78.5</v>
      </c>
      <c r="Y172">
        <v>89.6</v>
      </c>
      <c r="Z172">
        <v>101.1</v>
      </c>
      <c r="AA172">
        <v>113.6</v>
      </c>
      <c r="AB172">
        <v>126.8</v>
      </c>
      <c r="AC172">
        <v>140.80000000000001</v>
      </c>
      <c r="AD172">
        <v>0.03</v>
      </c>
      <c r="AE172" s="1">
        <v>41518</v>
      </c>
      <c r="AF172">
        <v>113.6</v>
      </c>
      <c r="AG172">
        <v>126.8</v>
      </c>
      <c r="AH172">
        <v>140.80000000000001</v>
      </c>
      <c r="AI172">
        <v>155.9</v>
      </c>
      <c r="AJ172">
        <v>172.1</v>
      </c>
      <c r="AK172">
        <v>188.7</v>
      </c>
      <c r="AL172">
        <v>206.3</v>
      </c>
      <c r="AM172">
        <v>225</v>
      </c>
      <c r="AN172">
        <v>244.5</v>
      </c>
      <c r="AO172">
        <v>265.10000000000002</v>
      </c>
      <c r="AP172">
        <v>286.3</v>
      </c>
      <c r="AQ172">
        <v>308.7</v>
      </c>
      <c r="AR172">
        <v>331.9</v>
      </c>
      <c r="AS172">
        <v>0.03</v>
      </c>
    </row>
    <row r="173" spans="1:45" x14ac:dyDescent="0.25">
      <c r="A173" s="1">
        <v>41548</v>
      </c>
      <c r="B173">
        <v>26.6</v>
      </c>
      <c r="C173">
        <v>31.5</v>
      </c>
      <c r="D173">
        <v>36.700000000000003</v>
      </c>
      <c r="E173">
        <v>42.6</v>
      </c>
      <c r="F173">
        <v>48.8</v>
      </c>
      <c r="G173">
        <v>55.7</v>
      </c>
      <c r="H173">
        <v>63.9</v>
      </c>
      <c r="I173">
        <v>72</v>
      </c>
      <c r="J173">
        <v>81.3</v>
      </c>
      <c r="K173">
        <v>91.1</v>
      </c>
      <c r="L173">
        <v>102.4</v>
      </c>
      <c r="M173">
        <v>114.2</v>
      </c>
      <c r="N173">
        <v>127.4</v>
      </c>
      <c r="O173">
        <v>0.03</v>
      </c>
      <c r="P173" s="1">
        <v>41548</v>
      </c>
      <c r="Q173">
        <v>114.2</v>
      </c>
      <c r="R173">
        <v>127.4</v>
      </c>
      <c r="S173">
        <v>141.6</v>
      </c>
      <c r="T173">
        <v>156.80000000000001</v>
      </c>
      <c r="U173">
        <v>173.1</v>
      </c>
      <c r="V173">
        <v>190.4</v>
      </c>
      <c r="W173">
        <v>208.7</v>
      </c>
      <c r="X173">
        <v>227.7</v>
      </c>
      <c r="Y173">
        <v>248.2</v>
      </c>
      <c r="Z173">
        <v>270.10000000000002</v>
      </c>
      <c r="AA173">
        <v>292.7</v>
      </c>
      <c r="AB173">
        <v>316.5</v>
      </c>
      <c r="AC173">
        <v>341.5</v>
      </c>
      <c r="AD173">
        <v>0.03</v>
      </c>
      <c r="AE173" s="1">
        <v>41548</v>
      </c>
      <c r="AF173">
        <v>292.7</v>
      </c>
      <c r="AG173">
        <v>316.5</v>
      </c>
      <c r="AH173">
        <v>341.5</v>
      </c>
      <c r="AI173">
        <v>367.5</v>
      </c>
      <c r="AJ173">
        <v>394.1</v>
      </c>
      <c r="AK173">
        <v>421.1</v>
      </c>
      <c r="AL173">
        <v>449.2</v>
      </c>
      <c r="AM173">
        <v>477.6</v>
      </c>
      <c r="AN173">
        <v>506.6</v>
      </c>
      <c r="AO173">
        <v>535.70000000000005</v>
      </c>
      <c r="AP173">
        <v>565</v>
      </c>
      <c r="AQ173">
        <v>594.29999999999995</v>
      </c>
      <c r="AR173">
        <v>623.9</v>
      </c>
      <c r="AS173">
        <v>0.03</v>
      </c>
    </row>
    <row r="174" spans="1:45" x14ac:dyDescent="0.25">
      <c r="A174" s="1">
        <v>41579</v>
      </c>
      <c r="B174">
        <v>134.30000000000001</v>
      </c>
      <c r="C174">
        <v>148.9</v>
      </c>
      <c r="D174">
        <v>165</v>
      </c>
      <c r="E174">
        <v>182.1</v>
      </c>
      <c r="F174">
        <v>200.5</v>
      </c>
      <c r="G174">
        <v>220.2</v>
      </c>
      <c r="H174">
        <v>240.1</v>
      </c>
      <c r="I174">
        <v>261.2</v>
      </c>
      <c r="J174">
        <v>283.10000000000002</v>
      </c>
      <c r="K174">
        <v>306.10000000000002</v>
      </c>
      <c r="L174">
        <v>329.9</v>
      </c>
      <c r="M174">
        <v>353.9</v>
      </c>
      <c r="N174">
        <v>378.6</v>
      </c>
      <c r="O174">
        <v>0</v>
      </c>
      <c r="P174" s="1">
        <v>41579</v>
      </c>
      <c r="Q174">
        <v>353.9</v>
      </c>
      <c r="R174">
        <v>378.6</v>
      </c>
      <c r="S174">
        <v>403.8</v>
      </c>
      <c r="T174">
        <v>429</v>
      </c>
      <c r="U174">
        <v>455</v>
      </c>
      <c r="V174">
        <v>481.1</v>
      </c>
      <c r="W174">
        <v>507.8</v>
      </c>
      <c r="X174">
        <v>534.4</v>
      </c>
      <c r="Y174">
        <v>561.6</v>
      </c>
      <c r="Z174">
        <v>588.79999999999995</v>
      </c>
      <c r="AA174">
        <v>615.79999999999995</v>
      </c>
      <c r="AB174">
        <v>643.6</v>
      </c>
      <c r="AC174">
        <v>671.7</v>
      </c>
      <c r="AD174">
        <v>0</v>
      </c>
      <c r="AE174" s="1">
        <v>41579</v>
      </c>
      <c r="AF174">
        <v>615.79999999999995</v>
      </c>
      <c r="AG174">
        <v>643.6</v>
      </c>
      <c r="AH174">
        <v>671.7</v>
      </c>
      <c r="AI174">
        <v>700.1</v>
      </c>
      <c r="AJ174">
        <v>729.2</v>
      </c>
      <c r="AK174">
        <v>758.3</v>
      </c>
      <c r="AL174">
        <v>787.7</v>
      </c>
      <c r="AM174">
        <v>817.5</v>
      </c>
      <c r="AN174">
        <v>847.4</v>
      </c>
      <c r="AO174">
        <v>877.3</v>
      </c>
      <c r="AP174">
        <v>907.2</v>
      </c>
      <c r="AQ174">
        <v>937.3</v>
      </c>
      <c r="AR174">
        <v>967.3</v>
      </c>
      <c r="AS174">
        <v>0</v>
      </c>
    </row>
    <row r="175" spans="1:45" x14ac:dyDescent="0.25">
      <c r="A175" s="1">
        <v>41609</v>
      </c>
      <c r="B175">
        <v>315.3</v>
      </c>
      <c r="C175">
        <v>342</v>
      </c>
      <c r="D175">
        <v>368.9</v>
      </c>
      <c r="E175">
        <v>396.2</v>
      </c>
      <c r="F175">
        <v>423.8</v>
      </c>
      <c r="G175">
        <v>452</v>
      </c>
      <c r="H175">
        <v>480.6</v>
      </c>
      <c r="I175">
        <v>509.2</v>
      </c>
      <c r="J175">
        <v>538.29999999999995</v>
      </c>
      <c r="K175">
        <v>567.4</v>
      </c>
      <c r="L175">
        <v>596.9</v>
      </c>
      <c r="M175">
        <v>626.6</v>
      </c>
      <c r="N175">
        <v>656.7</v>
      </c>
      <c r="O175">
        <v>0</v>
      </c>
      <c r="P175" s="1">
        <v>41609</v>
      </c>
      <c r="Q175">
        <v>626.6</v>
      </c>
      <c r="R175">
        <v>656.7</v>
      </c>
      <c r="S175">
        <v>686.9</v>
      </c>
      <c r="T175">
        <v>717.3</v>
      </c>
      <c r="U175">
        <v>747.8</v>
      </c>
      <c r="V175">
        <v>778.5</v>
      </c>
      <c r="W175">
        <v>809.4</v>
      </c>
      <c r="X175">
        <v>840.4</v>
      </c>
      <c r="Y175">
        <v>871.4</v>
      </c>
      <c r="Z175">
        <v>902.4</v>
      </c>
      <c r="AA175">
        <v>933.4</v>
      </c>
      <c r="AB175">
        <v>964.4</v>
      </c>
      <c r="AC175">
        <v>995.4</v>
      </c>
      <c r="AD175">
        <v>0</v>
      </c>
      <c r="AE175" s="1">
        <v>41609</v>
      </c>
      <c r="AF175">
        <v>933.4</v>
      </c>
      <c r="AG175">
        <v>964.4</v>
      </c>
      <c r="AH175">
        <v>995.4</v>
      </c>
      <c r="AI175">
        <v>1026.4000000000001</v>
      </c>
      <c r="AJ175">
        <v>1057.4000000000001</v>
      </c>
      <c r="AK175">
        <v>1088.4000000000001</v>
      </c>
      <c r="AL175">
        <v>1119.4000000000001</v>
      </c>
      <c r="AM175">
        <v>1150.4000000000001</v>
      </c>
      <c r="AN175">
        <v>1181.4000000000001</v>
      </c>
      <c r="AO175">
        <v>1212.4000000000001</v>
      </c>
      <c r="AP175">
        <v>1243.4000000000001</v>
      </c>
      <c r="AQ175">
        <v>1274.4000000000001</v>
      </c>
      <c r="AR175">
        <v>1305.4000000000001</v>
      </c>
      <c r="AS175">
        <v>0</v>
      </c>
    </row>
    <row r="176" spans="1:45" x14ac:dyDescent="0.25">
      <c r="A176" s="1">
        <v>41640</v>
      </c>
      <c r="B176">
        <v>472.3</v>
      </c>
      <c r="C176">
        <v>498.7</v>
      </c>
      <c r="D176">
        <v>525.5</v>
      </c>
      <c r="E176">
        <v>552.6</v>
      </c>
      <c r="F176">
        <v>580.1</v>
      </c>
      <c r="G176">
        <v>607.79999999999995</v>
      </c>
      <c r="H176">
        <v>635.9</v>
      </c>
      <c r="I176">
        <v>664.3</v>
      </c>
      <c r="J176">
        <v>693.1</v>
      </c>
      <c r="K176">
        <v>722.4</v>
      </c>
      <c r="L176">
        <v>751.6</v>
      </c>
      <c r="M176">
        <v>781.4</v>
      </c>
      <c r="N176">
        <v>811.4</v>
      </c>
      <c r="O176">
        <v>0.03</v>
      </c>
      <c r="P176" s="1">
        <v>41640</v>
      </c>
      <c r="Q176">
        <v>781.4</v>
      </c>
      <c r="R176">
        <v>811.4</v>
      </c>
      <c r="S176">
        <v>841.3</v>
      </c>
      <c r="T176">
        <v>871.3</v>
      </c>
      <c r="U176">
        <v>901.6</v>
      </c>
      <c r="V176">
        <v>931.7</v>
      </c>
      <c r="W176">
        <v>962</v>
      </c>
      <c r="X176">
        <v>992.5</v>
      </c>
      <c r="Y176">
        <v>1023.2</v>
      </c>
      <c r="Z176">
        <v>1054</v>
      </c>
      <c r="AA176">
        <v>1085</v>
      </c>
      <c r="AB176">
        <v>1116</v>
      </c>
      <c r="AC176">
        <v>1147</v>
      </c>
      <c r="AD176">
        <v>0.03</v>
      </c>
      <c r="AE176" s="1">
        <v>41640</v>
      </c>
      <c r="AF176">
        <v>1085</v>
      </c>
      <c r="AG176">
        <v>1116</v>
      </c>
      <c r="AH176">
        <v>1147</v>
      </c>
      <c r="AI176">
        <v>1178</v>
      </c>
      <c r="AJ176">
        <v>1209</v>
      </c>
      <c r="AK176">
        <v>1240</v>
      </c>
      <c r="AL176">
        <v>1271</v>
      </c>
      <c r="AM176">
        <v>1302</v>
      </c>
      <c r="AN176">
        <v>1333</v>
      </c>
      <c r="AO176">
        <v>1364</v>
      </c>
      <c r="AP176">
        <v>1395</v>
      </c>
      <c r="AQ176">
        <v>1426</v>
      </c>
      <c r="AR176">
        <v>1457</v>
      </c>
      <c r="AS176">
        <v>0.03</v>
      </c>
    </row>
    <row r="177" spans="1:45" x14ac:dyDescent="0.25">
      <c r="A177" s="1">
        <v>41671</v>
      </c>
      <c r="B177">
        <v>391.3</v>
      </c>
      <c r="C177">
        <v>417</v>
      </c>
      <c r="D177">
        <v>442.9</v>
      </c>
      <c r="E177">
        <v>469</v>
      </c>
      <c r="F177">
        <v>495.4</v>
      </c>
      <c r="G177">
        <v>521.79999999999995</v>
      </c>
      <c r="H177">
        <v>548.79999999999995</v>
      </c>
      <c r="I177">
        <v>575.79999999999995</v>
      </c>
      <c r="J177">
        <v>602.9</v>
      </c>
      <c r="K177">
        <v>630.5</v>
      </c>
      <c r="L177">
        <v>658.2</v>
      </c>
      <c r="M177">
        <v>686</v>
      </c>
      <c r="N177">
        <v>713.9</v>
      </c>
      <c r="O177">
        <v>0</v>
      </c>
      <c r="P177" s="1">
        <v>41671</v>
      </c>
      <c r="Q177">
        <v>686</v>
      </c>
      <c r="R177">
        <v>713.9</v>
      </c>
      <c r="S177">
        <v>741.8</v>
      </c>
      <c r="T177">
        <v>769.7</v>
      </c>
      <c r="U177">
        <v>797.7</v>
      </c>
      <c r="V177">
        <v>825.7</v>
      </c>
      <c r="W177">
        <v>853.7</v>
      </c>
      <c r="X177">
        <v>881.7</v>
      </c>
      <c r="Y177">
        <v>909.7</v>
      </c>
      <c r="Z177">
        <v>937.7</v>
      </c>
      <c r="AA177">
        <v>965.7</v>
      </c>
      <c r="AB177">
        <v>993.7</v>
      </c>
      <c r="AC177">
        <v>1021.7</v>
      </c>
      <c r="AD177">
        <v>0</v>
      </c>
      <c r="AE177" s="1">
        <v>41671</v>
      </c>
      <c r="AF177">
        <v>965.7</v>
      </c>
      <c r="AG177">
        <v>993.7</v>
      </c>
      <c r="AH177">
        <v>1021.7</v>
      </c>
      <c r="AI177">
        <v>1049.7</v>
      </c>
      <c r="AJ177">
        <v>1077.7</v>
      </c>
      <c r="AK177">
        <v>1105.7</v>
      </c>
      <c r="AL177">
        <v>1133.7</v>
      </c>
      <c r="AM177">
        <v>1161.7</v>
      </c>
      <c r="AN177">
        <v>1189.7</v>
      </c>
      <c r="AO177">
        <v>1217.7</v>
      </c>
      <c r="AP177">
        <v>1245.7</v>
      </c>
      <c r="AQ177">
        <v>1273.7</v>
      </c>
      <c r="AR177">
        <v>1301.7</v>
      </c>
      <c r="AS177">
        <v>0</v>
      </c>
    </row>
    <row r="178" spans="1:45" x14ac:dyDescent="0.25">
      <c r="A178" s="1">
        <v>41699</v>
      </c>
      <c r="B178">
        <v>287.5</v>
      </c>
      <c r="C178">
        <v>312</v>
      </c>
      <c r="D178">
        <v>338.2</v>
      </c>
      <c r="E178">
        <v>365.4</v>
      </c>
      <c r="F178">
        <v>392.8</v>
      </c>
      <c r="G178">
        <v>420.6</v>
      </c>
      <c r="H178">
        <v>448.7</v>
      </c>
      <c r="I178">
        <v>477.1</v>
      </c>
      <c r="J178">
        <v>505.4</v>
      </c>
      <c r="K178">
        <v>534.1</v>
      </c>
      <c r="L178">
        <v>563.4</v>
      </c>
      <c r="M178">
        <v>592.9</v>
      </c>
      <c r="N178">
        <v>623</v>
      </c>
      <c r="O178">
        <v>0</v>
      </c>
      <c r="P178" s="1">
        <v>41699</v>
      </c>
      <c r="Q178">
        <v>592.9</v>
      </c>
      <c r="R178">
        <v>623</v>
      </c>
      <c r="S178">
        <v>653.29999999999995</v>
      </c>
      <c r="T178">
        <v>683.9</v>
      </c>
      <c r="U178">
        <v>714.4</v>
      </c>
      <c r="V178">
        <v>745.2</v>
      </c>
      <c r="W178">
        <v>776.1</v>
      </c>
      <c r="X178">
        <v>807</v>
      </c>
      <c r="Y178">
        <v>838</v>
      </c>
      <c r="Z178">
        <v>868.9</v>
      </c>
      <c r="AA178">
        <v>899.9</v>
      </c>
      <c r="AB178">
        <v>930.9</v>
      </c>
      <c r="AC178">
        <v>961.8</v>
      </c>
      <c r="AD178">
        <v>0</v>
      </c>
      <c r="AE178" s="1">
        <v>41699</v>
      </c>
      <c r="AF178">
        <v>899.9</v>
      </c>
      <c r="AG178">
        <v>930.9</v>
      </c>
      <c r="AH178">
        <v>961.8</v>
      </c>
      <c r="AI178">
        <v>992.8</v>
      </c>
      <c r="AJ178">
        <v>1023.7</v>
      </c>
      <c r="AK178">
        <v>1054.7</v>
      </c>
      <c r="AL178">
        <v>1085.5999999999999</v>
      </c>
      <c r="AM178">
        <v>1116.5999999999999</v>
      </c>
      <c r="AN178">
        <v>1147.5999999999999</v>
      </c>
      <c r="AO178">
        <v>1178.5</v>
      </c>
      <c r="AP178">
        <v>1209.5</v>
      </c>
      <c r="AQ178">
        <v>1240.4000000000001</v>
      </c>
      <c r="AR178">
        <v>1271.4000000000001</v>
      </c>
      <c r="AS178">
        <v>0</v>
      </c>
    </row>
    <row r="179" spans="1:45" x14ac:dyDescent="0.25">
      <c r="A179" s="1">
        <v>41730</v>
      </c>
      <c r="B179">
        <v>34.799999999999997</v>
      </c>
      <c r="C179">
        <v>41.7</v>
      </c>
      <c r="D179">
        <v>49.3</v>
      </c>
      <c r="E179">
        <v>58.1</v>
      </c>
      <c r="F179">
        <v>68.3</v>
      </c>
      <c r="G179">
        <v>80.3</v>
      </c>
      <c r="H179">
        <v>93.5</v>
      </c>
      <c r="I179">
        <v>107.8</v>
      </c>
      <c r="J179">
        <v>123.4</v>
      </c>
      <c r="K179">
        <v>139.5</v>
      </c>
      <c r="L179">
        <v>157.30000000000001</v>
      </c>
      <c r="M179">
        <v>175.4</v>
      </c>
      <c r="N179">
        <v>194.8</v>
      </c>
      <c r="O179">
        <v>7.0000000000000007E-2</v>
      </c>
      <c r="P179" s="1">
        <v>41730</v>
      </c>
      <c r="Q179">
        <v>175.4</v>
      </c>
      <c r="R179">
        <v>194.8</v>
      </c>
      <c r="S179">
        <v>214.9</v>
      </c>
      <c r="T179">
        <v>236.4</v>
      </c>
      <c r="U179">
        <v>258.39999999999998</v>
      </c>
      <c r="V179">
        <v>281.39999999999998</v>
      </c>
      <c r="W179">
        <v>305</v>
      </c>
      <c r="X179">
        <v>329.2</v>
      </c>
      <c r="Y179">
        <v>353.9</v>
      </c>
      <c r="Z179">
        <v>379.1</v>
      </c>
      <c r="AA179">
        <v>404.6</v>
      </c>
      <c r="AB179">
        <v>430.4</v>
      </c>
      <c r="AC179">
        <v>456.8</v>
      </c>
      <c r="AD179">
        <v>7.0000000000000007E-2</v>
      </c>
      <c r="AE179" s="1">
        <v>41730</v>
      </c>
      <c r="AF179">
        <v>404.6</v>
      </c>
      <c r="AG179">
        <v>430.4</v>
      </c>
      <c r="AH179">
        <v>456.8</v>
      </c>
      <c r="AI179">
        <v>483.8</v>
      </c>
      <c r="AJ179">
        <v>511.1</v>
      </c>
      <c r="AK179">
        <v>538.9</v>
      </c>
      <c r="AL179">
        <v>567.4</v>
      </c>
      <c r="AM179">
        <v>596</v>
      </c>
      <c r="AN179">
        <v>624.9</v>
      </c>
      <c r="AO179">
        <v>653.70000000000005</v>
      </c>
      <c r="AP179">
        <v>683</v>
      </c>
      <c r="AQ179">
        <v>712.4</v>
      </c>
      <c r="AR179">
        <v>741.8</v>
      </c>
      <c r="AS179">
        <v>7.0000000000000007E-2</v>
      </c>
    </row>
    <row r="180" spans="1:45" x14ac:dyDescent="0.25">
      <c r="A180" s="1">
        <v>41760</v>
      </c>
      <c r="B180">
        <v>0.7</v>
      </c>
      <c r="C180">
        <v>1.3</v>
      </c>
      <c r="D180">
        <v>2</v>
      </c>
      <c r="E180">
        <v>2.7</v>
      </c>
      <c r="F180">
        <v>3.7</v>
      </c>
      <c r="G180">
        <v>4.9000000000000004</v>
      </c>
      <c r="H180">
        <v>6.3</v>
      </c>
      <c r="I180">
        <v>8.5</v>
      </c>
      <c r="J180">
        <v>11.2</v>
      </c>
      <c r="K180">
        <v>14.3</v>
      </c>
      <c r="L180">
        <v>18.600000000000001</v>
      </c>
      <c r="M180">
        <v>23.6</v>
      </c>
      <c r="N180">
        <v>30.2</v>
      </c>
      <c r="O180">
        <v>0.1</v>
      </c>
      <c r="P180" s="1">
        <v>41760</v>
      </c>
      <c r="Q180">
        <v>23.6</v>
      </c>
      <c r="R180">
        <v>30.2</v>
      </c>
      <c r="S180">
        <v>38.299999999999997</v>
      </c>
      <c r="T180">
        <v>46.9</v>
      </c>
      <c r="U180">
        <v>58</v>
      </c>
      <c r="V180">
        <v>69.7</v>
      </c>
      <c r="W180">
        <v>82.6</v>
      </c>
      <c r="X180">
        <v>96.6</v>
      </c>
      <c r="Y180">
        <v>112.3</v>
      </c>
      <c r="Z180">
        <v>128.6</v>
      </c>
      <c r="AA180">
        <v>145.80000000000001</v>
      </c>
      <c r="AB180">
        <v>164.5</v>
      </c>
      <c r="AC180">
        <v>183.7</v>
      </c>
      <c r="AD180">
        <v>0.1</v>
      </c>
      <c r="AE180" s="1">
        <v>41760</v>
      </c>
      <c r="AF180">
        <v>145.80000000000001</v>
      </c>
      <c r="AG180">
        <v>164.5</v>
      </c>
      <c r="AH180">
        <v>183.7</v>
      </c>
      <c r="AI180">
        <v>204.3</v>
      </c>
      <c r="AJ180">
        <v>225.9</v>
      </c>
      <c r="AK180">
        <v>248.8</v>
      </c>
      <c r="AL180">
        <v>273.60000000000002</v>
      </c>
      <c r="AM180">
        <v>299</v>
      </c>
      <c r="AN180">
        <v>325.7</v>
      </c>
      <c r="AO180">
        <v>352.5</v>
      </c>
      <c r="AP180">
        <v>379.9</v>
      </c>
      <c r="AQ180">
        <v>407.9</v>
      </c>
      <c r="AR180">
        <v>436.5</v>
      </c>
      <c r="AS180">
        <v>0.1</v>
      </c>
    </row>
    <row r="181" spans="1:45" x14ac:dyDescent="0.25">
      <c r="A181" s="1">
        <v>41791</v>
      </c>
      <c r="B181">
        <v>0</v>
      </c>
      <c r="C181">
        <v>0</v>
      </c>
      <c r="D181">
        <v>0.2</v>
      </c>
      <c r="E181">
        <v>0.3</v>
      </c>
      <c r="F181">
        <v>0.5</v>
      </c>
      <c r="G181">
        <v>0.8</v>
      </c>
      <c r="H181">
        <v>1.1000000000000001</v>
      </c>
      <c r="I181">
        <v>1.3</v>
      </c>
      <c r="J181">
        <v>1.6</v>
      </c>
      <c r="K181">
        <v>2</v>
      </c>
      <c r="L181">
        <v>2.5</v>
      </c>
      <c r="M181">
        <v>3.1</v>
      </c>
      <c r="N181">
        <v>4</v>
      </c>
      <c r="O181">
        <v>0.1</v>
      </c>
      <c r="P181" s="1">
        <v>41791</v>
      </c>
      <c r="Q181">
        <v>3.1</v>
      </c>
      <c r="R181">
        <v>4</v>
      </c>
      <c r="S181">
        <v>5</v>
      </c>
      <c r="T181">
        <v>6.5</v>
      </c>
      <c r="U181">
        <v>8.6999999999999993</v>
      </c>
      <c r="V181">
        <v>11.2</v>
      </c>
      <c r="W181">
        <v>14.5</v>
      </c>
      <c r="X181">
        <v>18.5</v>
      </c>
      <c r="Y181">
        <v>23</v>
      </c>
      <c r="Z181">
        <v>28.1</v>
      </c>
      <c r="AA181">
        <v>35.1</v>
      </c>
      <c r="AB181">
        <v>42.9</v>
      </c>
      <c r="AC181">
        <v>51.7</v>
      </c>
      <c r="AD181">
        <v>0.1</v>
      </c>
      <c r="AE181" s="1">
        <v>41791</v>
      </c>
      <c r="AF181">
        <v>35.1</v>
      </c>
      <c r="AG181">
        <v>42.9</v>
      </c>
      <c r="AH181">
        <v>51.7</v>
      </c>
      <c r="AI181">
        <v>61.6</v>
      </c>
      <c r="AJ181">
        <v>73</v>
      </c>
      <c r="AK181">
        <v>85.4</v>
      </c>
      <c r="AL181">
        <v>99</v>
      </c>
      <c r="AM181">
        <v>113.4</v>
      </c>
      <c r="AN181">
        <v>128.80000000000001</v>
      </c>
      <c r="AO181">
        <v>145.4</v>
      </c>
      <c r="AP181">
        <v>162.30000000000001</v>
      </c>
      <c r="AQ181">
        <v>180.2</v>
      </c>
      <c r="AR181">
        <v>199.2</v>
      </c>
      <c r="AS181">
        <v>0.1</v>
      </c>
    </row>
    <row r="182" spans="1:45" x14ac:dyDescent="0.25">
      <c r="A182" s="1">
        <v>41821</v>
      </c>
      <c r="B182">
        <v>0</v>
      </c>
      <c r="C182">
        <v>0</v>
      </c>
      <c r="D182">
        <v>0</v>
      </c>
      <c r="E182">
        <v>0</v>
      </c>
      <c r="F182">
        <v>0</v>
      </c>
      <c r="G182">
        <v>0</v>
      </c>
      <c r="H182">
        <v>0</v>
      </c>
      <c r="I182">
        <v>0</v>
      </c>
      <c r="J182">
        <v>0</v>
      </c>
      <c r="K182">
        <v>0</v>
      </c>
      <c r="L182">
        <v>0</v>
      </c>
      <c r="M182">
        <v>0</v>
      </c>
      <c r="N182">
        <v>0</v>
      </c>
      <c r="O182">
        <v>0.1</v>
      </c>
      <c r="P182" s="1">
        <v>41821</v>
      </c>
      <c r="Q182">
        <v>0</v>
      </c>
      <c r="R182">
        <v>0</v>
      </c>
      <c r="S182">
        <v>0</v>
      </c>
      <c r="T182">
        <v>0</v>
      </c>
      <c r="U182">
        <v>0</v>
      </c>
      <c r="V182">
        <v>0.1</v>
      </c>
      <c r="W182">
        <v>0.2</v>
      </c>
      <c r="X182">
        <v>1</v>
      </c>
      <c r="Y182">
        <v>1.7</v>
      </c>
      <c r="Z182">
        <v>3</v>
      </c>
      <c r="AA182">
        <v>4.8</v>
      </c>
      <c r="AB182">
        <v>6.8</v>
      </c>
      <c r="AC182">
        <v>9.8000000000000007</v>
      </c>
      <c r="AD182">
        <v>0.1</v>
      </c>
      <c r="AE182" s="1">
        <v>41821</v>
      </c>
      <c r="AF182">
        <v>4.8</v>
      </c>
      <c r="AG182">
        <v>6.8</v>
      </c>
      <c r="AH182">
        <v>9.8000000000000007</v>
      </c>
      <c r="AI182">
        <v>13.6</v>
      </c>
      <c r="AJ182">
        <v>18.100000000000001</v>
      </c>
      <c r="AK182">
        <v>23.1</v>
      </c>
      <c r="AL182">
        <v>29.3</v>
      </c>
      <c r="AM182">
        <v>36.1</v>
      </c>
      <c r="AN182">
        <v>43.5</v>
      </c>
      <c r="AO182">
        <v>52.3</v>
      </c>
      <c r="AP182">
        <v>62</v>
      </c>
      <c r="AQ182">
        <v>72.5</v>
      </c>
      <c r="AR182">
        <v>85.2</v>
      </c>
      <c r="AS182">
        <v>0.1</v>
      </c>
    </row>
    <row r="183" spans="1:45" x14ac:dyDescent="0.25">
      <c r="A183" s="1">
        <v>41852</v>
      </c>
      <c r="B183">
        <v>0</v>
      </c>
      <c r="C183">
        <v>0</v>
      </c>
      <c r="D183">
        <v>0</v>
      </c>
      <c r="E183">
        <v>0</v>
      </c>
      <c r="F183">
        <v>0</v>
      </c>
      <c r="G183">
        <v>0</v>
      </c>
      <c r="H183">
        <v>0</v>
      </c>
      <c r="I183">
        <v>0</v>
      </c>
      <c r="J183">
        <v>0</v>
      </c>
      <c r="K183">
        <v>0</v>
      </c>
      <c r="L183">
        <v>0.1</v>
      </c>
      <c r="M183">
        <v>0.2</v>
      </c>
      <c r="N183">
        <v>0.4</v>
      </c>
      <c r="O183">
        <v>0.06</v>
      </c>
      <c r="P183" s="1">
        <v>41852</v>
      </c>
      <c r="Q183">
        <v>0.2</v>
      </c>
      <c r="R183">
        <v>0.4</v>
      </c>
      <c r="S183">
        <v>0.9</v>
      </c>
      <c r="T183">
        <v>1.6</v>
      </c>
      <c r="U183">
        <v>2.4</v>
      </c>
      <c r="V183">
        <v>3.9</v>
      </c>
      <c r="W183">
        <v>6.1</v>
      </c>
      <c r="X183">
        <v>8.9</v>
      </c>
      <c r="Y183">
        <v>12.1</v>
      </c>
      <c r="Z183">
        <v>16.3</v>
      </c>
      <c r="AA183">
        <v>21.5</v>
      </c>
      <c r="AB183">
        <v>27</v>
      </c>
      <c r="AC183">
        <v>34.299999999999997</v>
      </c>
      <c r="AD183">
        <v>0.06</v>
      </c>
      <c r="AE183" s="1">
        <v>41852</v>
      </c>
      <c r="AF183">
        <v>21.5</v>
      </c>
      <c r="AG183">
        <v>27</v>
      </c>
      <c r="AH183">
        <v>34.299999999999997</v>
      </c>
      <c r="AI183">
        <v>42.4</v>
      </c>
      <c r="AJ183">
        <v>51.5</v>
      </c>
      <c r="AK183">
        <v>61.8</v>
      </c>
      <c r="AL183">
        <v>74.2</v>
      </c>
      <c r="AM183">
        <v>87.3</v>
      </c>
      <c r="AN183">
        <v>101.6</v>
      </c>
      <c r="AO183">
        <v>117.2</v>
      </c>
      <c r="AP183">
        <v>134.1</v>
      </c>
      <c r="AQ183">
        <v>152.30000000000001</v>
      </c>
      <c r="AR183">
        <v>171.4</v>
      </c>
      <c r="AS183">
        <v>0.06</v>
      </c>
    </row>
    <row r="184" spans="1:45" x14ac:dyDescent="0.25">
      <c r="A184" s="1">
        <v>41883</v>
      </c>
      <c r="B184">
        <v>1.4</v>
      </c>
      <c r="C184">
        <v>1.9</v>
      </c>
      <c r="D184">
        <v>2.6</v>
      </c>
      <c r="E184">
        <v>3.4</v>
      </c>
      <c r="F184">
        <v>4.4000000000000004</v>
      </c>
      <c r="G184">
        <v>6</v>
      </c>
      <c r="H184">
        <v>7.7</v>
      </c>
      <c r="I184">
        <v>9.6999999999999993</v>
      </c>
      <c r="J184">
        <v>12.2</v>
      </c>
      <c r="K184">
        <v>15.2</v>
      </c>
      <c r="L184">
        <v>18.8</v>
      </c>
      <c r="M184">
        <v>23</v>
      </c>
      <c r="N184">
        <v>28.6</v>
      </c>
      <c r="O184">
        <v>7.0000000000000007E-2</v>
      </c>
      <c r="P184" s="1">
        <v>41883</v>
      </c>
      <c r="Q184">
        <v>23</v>
      </c>
      <c r="R184">
        <v>28.6</v>
      </c>
      <c r="S184">
        <v>34.200000000000003</v>
      </c>
      <c r="T184">
        <v>40.6</v>
      </c>
      <c r="U184">
        <v>47.2</v>
      </c>
      <c r="V184">
        <v>54.5</v>
      </c>
      <c r="W184">
        <v>62.6</v>
      </c>
      <c r="X184">
        <v>71.8</v>
      </c>
      <c r="Y184">
        <v>82.3</v>
      </c>
      <c r="Z184">
        <v>93.5</v>
      </c>
      <c r="AA184">
        <v>105.7</v>
      </c>
      <c r="AB184">
        <v>118.7</v>
      </c>
      <c r="AC184">
        <v>132.80000000000001</v>
      </c>
      <c r="AD184">
        <v>7.0000000000000007E-2</v>
      </c>
      <c r="AE184" s="1">
        <v>41883</v>
      </c>
      <c r="AF184">
        <v>105.7</v>
      </c>
      <c r="AG184">
        <v>118.7</v>
      </c>
      <c r="AH184">
        <v>132.80000000000001</v>
      </c>
      <c r="AI184">
        <v>147.9</v>
      </c>
      <c r="AJ184">
        <v>163.6</v>
      </c>
      <c r="AK184">
        <v>180.8</v>
      </c>
      <c r="AL184">
        <v>198.7</v>
      </c>
      <c r="AM184">
        <v>217.3</v>
      </c>
      <c r="AN184">
        <v>236.6</v>
      </c>
      <c r="AO184">
        <v>256.60000000000002</v>
      </c>
      <c r="AP184">
        <v>277.89999999999998</v>
      </c>
      <c r="AQ184">
        <v>299.8</v>
      </c>
      <c r="AR184">
        <v>323</v>
      </c>
      <c r="AS184">
        <v>7.0000000000000007E-2</v>
      </c>
    </row>
    <row r="185" spans="1:45" x14ac:dyDescent="0.25">
      <c r="A185" s="1">
        <v>41913</v>
      </c>
      <c r="B185">
        <v>5</v>
      </c>
      <c r="C185">
        <v>7.3</v>
      </c>
      <c r="D185">
        <v>10</v>
      </c>
      <c r="E185">
        <v>12.8</v>
      </c>
      <c r="F185">
        <v>16.2</v>
      </c>
      <c r="G185">
        <v>20.399999999999999</v>
      </c>
      <c r="H185">
        <v>25.2</v>
      </c>
      <c r="I185">
        <v>31.2</v>
      </c>
      <c r="J185">
        <v>37.4</v>
      </c>
      <c r="K185">
        <v>44.9</v>
      </c>
      <c r="L185">
        <v>52.7</v>
      </c>
      <c r="M185">
        <v>62.2</v>
      </c>
      <c r="N185">
        <v>72.8</v>
      </c>
      <c r="O185">
        <v>0.03</v>
      </c>
      <c r="P185" s="1">
        <v>41913</v>
      </c>
      <c r="Q185">
        <v>62.2</v>
      </c>
      <c r="R185">
        <v>72.8</v>
      </c>
      <c r="S185">
        <v>85</v>
      </c>
      <c r="T185">
        <v>98.3</v>
      </c>
      <c r="U185">
        <v>113.4</v>
      </c>
      <c r="V185">
        <v>129.19999999999999</v>
      </c>
      <c r="W185">
        <v>146.4</v>
      </c>
      <c r="X185">
        <v>164.8</v>
      </c>
      <c r="Y185">
        <v>185.2</v>
      </c>
      <c r="Z185">
        <v>206.4</v>
      </c>
      <c r="AA185">
        <v>228.3</v>
      </c>
      <c r="AB185">
        <v>251.5</v>
      </c>
      <c r="AC185">
        <v>275.89999999999998</v>
      </c>
      <c r="AD185">
        <v>0.03</v>
      </c>
      <c r="AE185" s="1">
        <v>41913</v>
      </c>
      <c r="AF185">
        <v>228.3</v>
      </c>
      <c r="AG185">
        <v>251.5</v>
      </c>
      <c r="AH185">
        <v>275.89999999999998</v>
      </c>
      <c r="AI185">
        <v>301.10000000000002</v>
      </c>
      <c r="AJ185">
        <v>327</v>
      </c>
      <c r="AK185">
        <v>353.7</v>
      </c>
      <c r="AL185">
        <v>380.9</v>
      </c>
      <c r="AM185">
        <v>408.6</v>
      </c>
      <c r="AN185">
        <v>436.8</v>
      </c>
      <c r="AO185">
        <v>465</v>
      </c>
      <c r="AP185">
        <v>493.7</v>
      </c>
      <c r="AQ185">
        <v>523.1</v>
      </c>
      <c r="AR185">
        <v>553.1</v>
      </c>
      <c r="AS185">
        <v>0.03</v>
      </c>
    </row>
    <row r="186" spans="1:45" x14ac:dyDescent="0.25">
      <c r="A186" s="1">
        <v>41944</v>
      </c>
      <c r="B186">
        <v>109.8</v>
      </c>
      <c r="C186">
        <v>124.9</v>
      </c>
      <c r="D186">
        <v>141.9</v>
      </c>
      <c r="E186">
        <v>160.6</v>
      </c>
      <c r="F186">
        <v>180</v>
      </c>
      <c r="G186">
        <v>200.4</v>
      </c>
      <c r="H186">
        <v>221.6</v>
      </c>
      <c r="I186">
        <v>243.1</v>
      </c>
      <c r="J186">
        <v>265.2</v>
      </c>
      <c r="K186">
        <v>288.10000000000002</v>
      </c>
      <c r="L186">
        <v>311.89999999999998</v>
      </c>
      <c r="M186">
        <v>336.2</v>
      </c>
      <c r="N186">
        <v>361.1</v>
      </c>
      <c r="O186">
        <v>0.03</v>
      </c>
      <c r="P186" s="1">
        <v>41944</v>
      </c>
      <c r="Q186">
        <v>336.2</v>
      </c>
      <c r="R186">
        <v>361.1</v>
      </c>
      <c r="S186">
        <v>386</v>
      </c>
      <c r="T186">
        <v>411.7</v>
      </c>
      <c r="U186">
        <v>438</v>
      </c>
      <c r="V186">
        <v>464.4</v>
      </c>
      <c r="W186">
        <v>491.5</v>
      </c>
      <c r="X186">
        <v>518.9</v>
      </c>
      <c r="Y186">
        <v>546.4</v>
      </c>
      <c r="Z186">
        <v>574.5</v>
      </c>
      <c r="AA186">
        <v>602.79999999999995</v>
      </c>
      <c r="AB186">
        <v>631.6</v>
      </c>
      <c r="AC186">
        <v>660.7</v>
      </c>
      <c r="AD186">
        <v>0.03</v>
      </c>
      <c r="AE186" s="1">
        <v>41944</v>
      </c>
      <c r="AF186">
        <v>602.79999999999995</v>
      </c>
      <c r="AG186">
        <v>631.6</v>
      </c>
      <c r="AH186">
        <v>660.7</v>
      </c>
      <c r="AI186">
        <v>690.1</v>
      </c>
      <c r="AJ186">
        <v>719.9</v>
      </c>
      <c r="AK186">
        <v>749.7</v>
      </c>
      <c r="AL186">
        <v>779.7</v>
      </c>
      <c r="AM186">
        <v>809.7</v>
      </c>
      <c r="AN186">
        <v>839.8</v>
      </c>
      <c r="AO186">
        <v>869.8</v>
      </c>
      <c r="AP186">
        <v>899.8</v>
      </c>
      <c r="AQ186">
        <v>929.9</v>
      </c>
      <c r="AR186">
        <v>959.9</v>
      </c>
      <c r="AS186">
        <v>0.03</v>
      </c>
    </row>
    <row r="187" spans="1:45" x14ac:dyDescent="0.25">
      <c r="A187" s="1">
        <v>41974</v>
      </c>
      <c r="B187">
        <v>161.4</v>
      </c>
      <c r="C187">
        <v>183.5</v>
      </c>
      <c r="D187">
        <v>207.2</v>
      </c>
      <c r="E187">
        <v>231.7</v>
      </c>
      <c r="F187">
        <v>257</v>
      </c>
      <c r="G187">
        <v>283.3</v>
      </c>
      <c r="H187">
        <v>310.8</v>
      </c>
      <c r="I187">
        <v>339</v>
      </c>
      <c r="J187">
        <v>367.4</v>
      </c>
      <c r="K187">
        <v>396.3</v>
      </c>
      <c r="L187">
        <v>425.8</v>
      </c>
      <c r="M187">
        <v>455.6</v>
      </c>
      <c r="N187">
        <v>485.6</v>
      </c>
      <c r="O187">
        <v>0</v>
      </c>
      <c r="P187" s="1">
        <v>41974</v>
      </c>
      <c r="Q187">
        <v>455.6</v>
      </c>
      <c r="R187">
        <v>485.6</v>
      </c>
      <c r="S187">
        <v>516</v>
      </c>
      <c r="T187">
        <v>546.5</v>
      </c>
      <c r="U187">
        <v>577</v>
      </c>
      <c r="V187">
        <v>607.6</v>
      </c>
      <c r="W187">
        <v>638.20000000000005</v>
      </c>
      <c r="X187">
        <v>668.8</v>
      </c>
      <c r="Y187">
        <v>699.5</v>
      </c>
      <c r="Z187">
        <v>730.2</v>
      </c>
      <c r="AA187">
        <v>761</v>
      </c>
      <c r="AB187">
        <v>791.9</v>
      </c>
      <c r="AC187">
        <v>822.9</v>
      </c>
      <c r="AD187">
        <v>0</v>
      </c>
      <c r="AE187" s="1">
        <v>41974</v>
      </c>
      <c r="AF187">
        <v>761</v>
      </c>
      <c r="AG187">
        <v>791.9</v>
      </c>
      <c r="AH187">
        <v>822.9</v>
      </c>
      <c r="AI187">
        <v>853.9</v>
      </c>
      <c r="AJ187">
        <v>884.9</v>
      </c>
      <c r="AK187">
        <v>915.9</v>
      </c>
      <c r="AL187">
        <v>946.9</v>
      </c>
      <c r="AM187">
        <v>977.9</v>
      </c>
      <c r="AN187">
        <v>1008.9</v>
      </c>
      <c r="AO187">
        <v>1039.9000000000001</v>
      </c>
      <c r="AP187">
        <v>1070.9000000000001</v>
      </c>
      <c r="AQ187">
        <v>1101.9000000000001</v>
      </c>
      <c r="AR187">
        <v>1132.9000000000001</v>
      </c>
      <c r="AS187">
        <v>0</v>
      </c>
    </row>
    <row r="188" spans="1:45" x14ac:dyDescent="0.25">
      <c r="A188" s="1">
        <v>42005</v>
      </c>
      <c r="B188">
        <v>484.2</v>
      </c>
      <c r="C188">
        <v>514.1</v>
      </c>
      <c r="D188">
        <v>544.1</v>
      </c>
      <c r="E188">
        <v>574.29999999999995</v>
      </c>
      <c r="F188">
        <v>604.6</v>
      </c>
      <c r="G188">
        <v>634.79999999999995</v>
      </c>
      <c r="H188">
        <v>665.3</v>
      </c>
      <c r="I188">
        <v>695.9</v>
      </c>
      <c r="J188">
        <v>726.4</v>
      </c>
      <c r="K188">
        <v>757.1</v>
      </c>
      <c r="L188">
        <v>787.8</v>
      </c>
      <c r="M188">
        <v>818.7</v>
      </c>
      <c r="N188">
        <v>849.6</v>
      </c>
      <c r="O188">
        <v>0</v>
      </c>
      <c r="P188" s="1">
        <v>42005</v>
      </c>
      <c r="Q188">
        <v>818.7</v>
      </c>
      <c r="R188">
        <v>849.6</v>
      </c>
      <c r="S188">
        <v>880.6</v>
      </c>
      <c r="T188">
        <v>911.6</v>
      </c>
      <c r="U188">
        <v>942.6</v>
      </c>
      <c r="V188">
        <v>973.6</v>
      </c>
      <c r="W188">
        <v>1004.6</v>
      </c>
      <c r="X188">
        <v>1035.5999999999999</v>
      </c>
      <c r="Y188">
        <v>1066.5999999999999</v>
      </c>
      <c r="Z188">
        <v>1097.5999999999999</v>
      </c>
      <c r="AA188">
        <v>1128.5999999999999</v>
      </c>
      <c r="AB188">
        <v>1159.5999999999999</v>
      </c>
      <c r="AC188">
        <v>1190.5999999999999</v>
      </c>
      <c r="AD188">
        <v>0</v>
      </c>
      <c r="AE188" s="1">
        <v>42005</v>
      </c>
      <c r="AF188">
        <v>1128.5999999999999</v>
      </c>
      <c r="AG188">
        <v>1159.5999999999999</v>
      </c>
      <c r="AH188">
        <v>1190.5999999999999</v>
      </c>
      <c r="AI188">
        <v>1221.5999999999999</v>
      </c>
      <c r="AJ188">
        <v>1252.5999999999999</v>
      </c>
      <c r="AK188">
        <v>1283.5999999999999</v>
      </c>
      <c r="AL188">
        <v>1314.6</v>
      </c>
      <c r="AM188">
        <v>1345.6</v>
      </c>
      <c r="AN188">
        <v>1376.6</v>
      </c>
      <c r="AO188">
        <v>1407.6</v>
      </c>
      <c r="AP188">
        <v>1438.6</v>
      </c>
      <c r="AQ188">
        <v>1469.6</v>
      </c>
      <c r="AR188">
        <v>1500.6</v>
      </c>
      <c r="AS188">
        <v>0</v>
      </c>
    </row>
    <row r="189" spans="1:45" x14ac:dyDescent="0.25">
      <c r="A189" s="1">
        <v>42036</v>
      </c>
      <c r="B189">
        <v>632.29999999999995</v>
      </c>
      <c r="C189">
        <v>660.3</v>
      </c>
      <c r="D189">
        <v>688.3</v>
      </c>
      <c r="E189">
        <v>716.3</v>
      </c>
      <c r="F189">
        <v>744.3</v>
      </c>
      <c r="G189">
        <v>772.3</v>
      </c>
      <c r="H189">
        <v>800.3</v>
      </c>
      <c r="I189">
        <v>828.3</v>
      </c>
      <c r="J189">
        <v>856.3</v>
      </c>
      <c r="K189">
        <v>884.3</v>
      </c>
      <c r="L189">
        <v>912.3</v>
      </c>
      <c r="M189">
        <v>940.3</v>
      </c>
      <c r="N189">
        <v>968.3</v>
      </c>
      <c r="O189">
        <v>0</v>
      </c>
      <c r="P189" s="1">
        <v>42036</v>
      </c>
      <c r="Q189">
        <v>940.3</v>
      </c>
      <c r="R189">
        <v>968.3</v>
      </c>
      <c r="S189">
        <v>996.3</v>
      </c>
      <c r="T189">
        <v>1024.3</v>
      </c>
      <c r="U189">
        <v>1052.3</v>
      </c>
      <c r="V189">
        <v>1080.3</v>
      </c>
      <c r="W189">
        <v>1108.3</v>
      </c>
      <c r="X189">
        <v>1136.3</v>
      </c>
      <c r="Y189">
        <v>1164.3</v>
      </c>
      <c r="Z189">
        <v>1192.3</v>
      </c>
      <c r="AA189">
        <v>1220.3</v>
      </c>
      <c r="AB189">
        <v>1248.3</v>
      </c>
      <c r="AC189">
        <v>1276.3</v>
      </c>
      <c r="AD189">
        <v>0</v>
      </c>
      <c r="AE189" s="1">
        <v>42036</v>
      </c>
      <c r="AF189">
        <v>1220.3</v>
      </c>
      <c r="AG189">
        <v>1248.3</v>
      </c>
      <c r="AH189">
        <v>1276.3</v>
      </c>
      <c r="AI189">
        <v>1304.3</v>
      </c>
      <c r="AJ189">
        <v>1332.3</v>
      </c>
      <c r="AK189">
        <v>1360.3</v>
      </c>
      <c r="AL189">
        <v>1388.3</v>
      </c>
      <c r="AM189">
        <v>1416.3</v>
      </c>
      <c r="AN189">
        <v>1444.3</v>
      </c>
      <c r="AO189">
        <v>1472.3</v>
      </c>
      <c r="AP189">
        <v>1500.3</v>
      </c>
      <c r="AQ189">
        <v>1528.3</v>
      </c>
      <c r="AR189">
        <v>1556.3</v>
      </c>
      <c r="AS189">
        <v>0</v>
      </c>
    </row>
    <row r="190" spans="1:45" x14ac:dyDescent="0.25">
      <c r="A190" s="1">
        <v>42064</v>
      </c>
      <c r="B190">
        <v>261.10000000000002</v>
      </c>
      <c r="C190">
        <v>286.10000000000002</v>
      </c>
      <c r="D190">
        <v>312.5</v>
      </c>
      <c r="E190">
        <v>339.1</v>
      </c>
      <c r="F190">
        <v>366.7</v>
      </c>
      <c r="G190">
        <v>395.1</v>
      </c>
      <c r="H190">
        <v>423.5</v>
      </c>
      <c r="I190">
        <v>452.7</v>
      </c>
      <c r="J190">
        <v>482</v>
      </c>
      <c r="K190">
        <v>512</v>
      </c>
      <c r="L190">
        <v>542.29999999999995</v>
      </c>
      <c r="M190">
        <v>572.70000000000005</v>
      </c>
      <c r="N190">
        <v>603.4</v>
      </c>
      <c r="O190">
        <v>0</v>
      </c>
      <c r="P190" s="1">
        <v>42064</v>
      </c>
      <c r="Q190">
        <v>572.70000000000005</v>
      </c>
      <c r="R190">
        <v>603.4</v>
      </c>
      <c r="S190">
        <v>633.9</v>
      </c>
      <c r="T190">
        <v>664.7</v>
      </c>
      <c r="U190">
        <v>695.3</v>
      </c>
      <c r="V190">
        <v>726.3</v>
      </c>
      <c r="W190">
        <v>757.3</v>
      </c>
      <c r="X190">
        <v>788.2</v>
      </c>
      <c r="Y190">
        <v>819.2</v>
      </c>
      <c r="Z190">
        <v>850.1</v>
      </c>
      <c r="AA190">
        <v>881.1</v>
      </c>
      <c r="AB190">
        <v>912.1</v>
      </c>
      <c r="AC190">
        <v>943</v>
      </c>
      <c r="AD190">
        <v>0</v>
      </c>
      <c r="AE190" s="1">
        <v>42064</v>
      </c>
      <c r="AF190">
        <v>881.1</v>
      </c>
      <c r="AG190">
        <v>912.1</v>
      </c>
      <c r="AH190">
        <v>943</v>
      </c>
      <c r="AI190">
        <v>974</v>
      </c>
      <c r="AJ190">
        <v>1004.9</v>
      </c>
      <c r="AK190">
        <v>1035.9000000000001</v>
      </c>
      <c r="AL190">
        <v>1066.8</v>
      </c>
      <c r="AM190">
        <v>1097.8</v>
      </c>
      <c r="AN190">
        <v>1128.8</v>
      </c>
      <c r="AO190">
        <v>1159.7</v>
      </c>
      <c r="AP190">
        <v>1190.7</v>
      </c>
      <c r="AQ190">
        <v>1221.5999999999999</v>
      </c>
      <c r="AR190">
        <v>1252.5999999999999</v>
      </c>
      <c r="AS190">
        <v>0</v>
      </c>
    </row>
    <row r="191" spans="1:45" x14ac:dyDescent="0.25">
      <c r="A191" s="1">
        <v>42095</v>
      </c>
      <c r="B191">
        <v>30.1</v>
      </c>
      <c r="C191">
        <v>37.1</v>
      </c>
      <c r="D191">
        <v>44.5</v>
      </c>
      <c r="E191">
        <v>53.6</v>
      </c>
      <c r="F191">
        <v>63.2</v>
      </c>
      <c r="G191">
        <v>73.8</v>
      </c>
      <c r="H191">
        <v>85.2</v>
      </c>
      <c r="I191">
        <v>97.1</v>
      </c>
      <c r="J191">
        <v>110.3</v>
      </c>
      <c r="K191">
        <v>124.6</v>
      </c>
      <c r="L191">
        <v>140.19999999999999</v>
      </c>
      <c r="M191">
        <v>157.4</v>
      </c>
      <c r="N191">
        <v>175.5</v>
      </c>
      <c r="O191">
        <v>0.03</v>
      </c>
      <c r="P191" s="1">
        <v>42095</v>
      </c>
      <c r="Q191">
        <v>157.4</v>
      </c>
      <c r="R191">
        <v>175.5</v>
      </c>
      <c r="S191">
        <v>195.1</v>
      </c>
      <c r="T191">
        <v>215.4</v>
      </c>
      <c r="U191">
        <v>237</v>
      </c>
      <c r="V191">
        <v>259.89999999999998</v>
      </c>
      <c r="W191">
        <v>283.60000000000002</v>
      </c>
      <c r="X191">
        <v>308.60000000000002</v>
      </c>
      <c r="Y191">
        <v>334</v>
      </c>
      <c r="Z191">
        <v>360.1</v>
      </c>
      <c r="AA191">
        <v>386.5</v>
      </c>
      <c r="AB191">
        <v>413.3</v>
      </c>
      <c r="AC191">
        <v>440.5</v>
      </c>
      <c r="AD191">
        <v>0.03</v>
      </c>
      <c r="AE191" s="1">
        <v>42095</v>
      </c>
      <c r="AF191">
        <v>386.5</v>
      </c>
      <c r="AG191">
        <v>413.3</v>
      </c>
      <c r="AH191">
        <v>440.5</v>
      </c>
      <c r="AI191">
        <v>468.1</v>
      </c>
      <c r="AJ191">
        <v>496.4</v>
      </c>
      <c r="AK191">
        <v>525</v>
      </c>
      <c r="AL191">
        <v>554</v>
      </c>
      <c r="AM191">
        <v>583.1</v>
      </c>
      <c r="AN191">
        <v>612.6</v>
      </c>
      <c r="AO191">
        <v>642.20000000000005</v>
      </c>
      <c r="AP191">
        <v>672</v>
      </c>
      <c r="AQ191">
        <v>701.8</v>
      </c>
      <c r="AR191">
        <v>731.7</v>
      </c>
      <c r="AS191">
        <v>0.03</v>
      </c>
    </row>
    <row r="192" spans="1:45" x14ac:dyDescent="0.25">
      <c r="A192" s="1">
        <v>42125</v>
      </c>
      <c r="B192">
        <v>1.1000000000000001</v>
      </c>
      <c r="C192">
        <v>1.6</v>
      </c>
      <c r="D192">
        <v>2.2999999999999998</v>
      </c>
      <c r="E192">
        <v>3.1</v>
      </c>
      <c r="F192">
        <v>4</v>
      </c>
      <c r="G192">
        <v>5.0999999999999996</v>
      </c>
      <c r="H192">
        <v>6.6</v>
      </c>
      <c r="I192">
        <v>8.6999999999999993</v>
      </c>
      <c r="J192">
        <v>10.9</v>
      </c>
      <c r="K192">
        <v>14.1</v>
      </c>
      <c r="L192">
        <v>17.600000000000001</v>
      </c>
      <c r="M192">
        <v>21.5</v>
      </c>
      <c r="N192">
        <v>26.4</v>
      </c>
      <c r="O192">
        <v>2</v>
      </c>
      <c r="P192" s="1">
        <v>42125</v>
      </c>
      <c r="Q192">
        <v>21.5</v>
      </c>
      <c r="R192">
        <v>26.4</v>
      </c>
      <c r="S192">
        <v>32.1</v>
      </c>
      <c r="T192">
        <v>38.1</v>
      </c>
      <c r="U192">
        <v>45.1</v>
      </c>
      <c r="V192">
        <v>52.6</v>
      </c>
      <c r="W192">
        <v>60.7</v>
      </c>
      <c r="X192">
        <v>70.3</v>
      </c>
      <c r="Y192">
        <v>80.900000000000006</v>
      </c>
      <c r="Z192">
        <v>91.9</v>
      </c>
      <c r="AA192">
        <v>103.6</v>
      </c>
      <c r="AB192">
        <v>116</v>
      </c>
      <c r="AC192">
        <v>129.19999999999999</v>
      </c>
      <c r="AD192">
        <v>2</v>
      </c>
      <c r="AE192" s="1">
        <v>42125</v>
      </c>
      <c r="AF192">
        <v>103.6</v>
      </c>
      <c r="AG192">
        <v>116</v>
      </c>
      <c r="AH192">
        <v>129.19999999999999</v>
      </c>
      <c r="AI192">
        <v>143.4</v>
      </c>
      <c r="AJ192">
        <v>158.5</v>
      </c>
      <c r="AK192">
        <v>174.8</v>
      </c>
      <c r="AL192">
        <v>192.1</v>
      </c>
      <c r="AM192">
        <v>210.1</v>
      </c>
      <c r="AN192">
        <v>229.5</v>
      </c>
      <c r="AO192">
        <v>249.6</v>
      </c>
      <c r="AP192">
        <v>270.8</v>
      </c>
      <c r="AQ192">
        <v>293.10000000000002</v>
      </c>
      <c r="AR192">
        <v>316.39999999999998</v>
      </c>
      <c r="AS192">
        <v>2</v>
      </c>
    </row>
    <row r="193" spans="1:45" x14ac:dyDescent="0.25">
      <c r="A193" s="1">
        <v>42156</v>
      </c>
      <c r="B193">
        <v>0</v>
      </c>
      <c r="C193">
        <v>0</v>
      </c>
      <c r="D193">
        <v>0</v>
      </c>
      <c r="E193">
        <v>0</v>
      </c>
      <c r="F193">
        <v>0</v>
      </c>
      <c r="G193">
        <v>0.1</v>
      </c>
      <c r="H193">
        <v>0.2</v>
      </c>
      <c r="I193">
        <v>0.4</v>
      </c>
      <c r="J193">
        <v>0.7</v>
      </c>
      <c r="K193">
        <v>1.6</v>
      </c>
      <c r="L193">
        <v>3.3</v>
      </c>
      <c r="M193">
        <v>5.8</v>
      </c>
      <c r="N193">
        <v>9</v>
      </c>
      <c r="O193">
        <v>0.1</v>
      </c>
      <c r="P193" s="1">
        <v>42156</v>
      </c>
      <c r="Q193">
        <v>5.8</v>
      </c>
      <c r="R193">
        <v>9</v>
      </c>
      <c r="S193">
        <v>12.7</v>
      </c>
      <c r="T193">
        <v>16.399999999999999</v>
      </c>
      <c r="U193">
        <v>20.9</v>
      </c>
      <c r="V193">
        <v>25.9</v>
      </c>
      <c r="W193">
        <v>31.8</v>
      </c>
      <c r="X193">
        <v>37.799999999999997</v>
      </c>
      <c r="Y193">
        <v>45.6</v>
      </c>
      <c r="Z193">
        <v>53.9</v>
      </c>
      <c r="AA193">
        <v>63.6</v>
      </c>
      <c r="AB193">
        <v>73.5</v>
      </c>
      <c r="AC193">
        <v>84.3</v>
      </c>
      <c r="AD193">
        <v>0.1</v>
      </c>
      <c r="AE193" s="1">
        <v>42156</v>
      </c>
      <c r="AF193">
        <v>63.6</v>
      </c>
      <c r="AG193">
        <v>73.5</v>
      </c>
      <c r="AH193">
        <v>84.3</v>
      </c>
      <c r="AI193">
        <v>95.7</v>
      </c>
      <c r="AJ193">
        <v>107.9</v>
      </c>
      <c r="AK193">
        <v>121.7</v>
      </c>
      <c r="AL193">
        <v>136.30000000000001</v>
      </c>
      <c r="AM193">
        <v>152.30000000000001</v>
      </c>
      <c r="AN193">
        <v>169.3</v>
      </c>
      <c r="AO193">
        <v>187.8</v>
      </c>
      <c r="AP193">
        <v>207.2</v>
      </c>
      <c r="AQ193">
        <v>227</v>
      </c>
      <c r="AR193">
        <v>247.6</v>
      </c>
      <c r="AS193">
        <v>0.1</v>
      </c>
    </row>
    <row r="194" spans="1:45" x14ac:dyDescent="0.25">
      <c r="A194" s="1">
        <v>42186</v>
      </c>
      <c r="B194">
        <v>0</v>
      </c>
      <c r="C194">
        <v>0</v>
      </c>
      <c r="D194">
        <v>0</v>
      </c>
      <c r="E194">
        <v>0</v>
      </c>
      <c r="F194">
        <v>0</v>
      </c>
      <c r="G194">
        <v>0</v>
      </c>
      <c r="H194">
        <v>0</v>
      </c>
      <c r="I194">
        <v>0</v>
      </c>
      <c r="J194">
        <v>0</v>
      </c>
      <c r="K194">
        <v>0</v>
      </c>
      <c r="L194">
        <v>0</v>
      </c>
      <c r="M194">
        <v>0</v>
      </c>
      <c r="N194">
        <v>0</v>
      </c>
      <c r="O194">
        <v>0</v>
      </c>
      <c r="P194" s="1">
        <v>42186</v>
      </c>
      <c r="Q194">
        <v>0</v>
      </c>
      <c r="R194">
        <v>0</v>
      </c>
      <c r="S194">
        <v>0</v>
      </c>
      <c r="T194">
        <v>0.1</v>
      </c>
      <c r="U194">
        <v>0.2</v>
      </c>
      <c r="V194">
        <v>0.4</v>
      </c>
      <c r="W194">
        <v>0.7</v>
      </c>
      <c r="X194">
        <v>1.3</v>
      </c>
      <c r="Y194">
        <v>2.4</v>
      </c>
      <c r="Z194">
        <v>3.5</v>
      </c>
      <c r="AA194">
        <v>5.2</v>
      </c>
      <c r="AB194">
        <v>7.5</v>
      </c>
      <c r="AC194">
        <v>10.1</v>
      </c>
      <c r="AD194">
        <v>0</v>
      </c>
      <c r="AE194" s="1">
        <v>42186</v>
      </c>
      <c r="AF194">
        <v>5.2</v>
      </c>
      <c r="AG194">
        <v>7.5</v>
      </c>
      <c r="AH194">
        <v>10.1</v>
      </c>
      <c r="AI194">
        <v>13.4</v>
      </c>
      <c r="AJ194">
        <v>17.399999999999999</v>
      </c>
      <c r="AK194">
        <v>23</v>
      </c>
      <c r="AL194">
        <v>29.3</v>
      </c>
      <c r="AM194">
        <v>36.4</v>
      </c>
      <c r="AN194">
        <v>44.9</v>
      </c>
      <c r="AO194">
        <v>54.7</v>
      </c>
      <c r="AP194">
        <v>66.2</v>
      </c>
      <c r="AQ194">
        <v>78.3</v>
      </c>
      <c r="AR194">
        <v>91.9</v>
      </c>
      <c r="AS194">
        <v>0</v>
      </c>
    </row>
    <row r="195" spans="1:45" x14ac:dyDescent="0.25">
      <c r="A195" s="1">
        <v>42217</v>
      </c>
      <c r="B195">
        <v>0</v>
      </c>
      <c r="C195">
        <v>0</v>
      </c>
      <c r="D195">
        <v>0</v>
      </c>
      <c r="E195">
        <v>0</v>
      </c>
      <c r="F195">
        <v>0</v>
      </c>
      <c r="G195">
        <v>0</v>
      </c>
      <c r="H195">
        <v>0</v>
      </c>
      <c r="I195">
        <v>0</v>
      </c>
      <c r="J195">
        <v>0</v>
      </c>
      <c r="K195">
        <v>0</v>
      </c>
      <c r="L195">
        <v>0</v>
      </c>
      <c r="M195">
        <v>0</v>
      </c>
      <c r="N195">
        <v>0</v>
      </c>
      <c r="O195">
        <v>0</v>
      </c>
      <c r="P195" s="1">
        <v>42217</v>
      </c>
      <c r="Q195">
        <v>0</v>
      </c>
      <c r="R195">
        <v>0</v>
      </c>
      <c r="S195">
        <v>0</v>
      </c>
      <c r="T195">
        <v>0</v>
      </c>
      <c r="U195">
        <v>0.1</v>
      </c>
      <c r="V195">
        <v>0.4</v>
      </c>
      <c r="W195">
        <v>1.2</v>
      </c>
      <c r="X195">
        <v>2.2000000000000002</v>
      </c>
      <c r="Y195">
        <v>3.8</v>
      </c>
      <c r="Z195">
        <v>5.9</v>
      </c>
      <c r="AA195">
        <v>8.5</v>
      </c>
      <c r="AB195">
        <v>11.2</v>
      </c>
      <c r="AC195">
        <v>14.5</v>
      </c>
      <c r="AD195">
        <v>0</v>
      </c>
      <c r="AE195" s="1">
        <v>42217</v>
      </c>
      <c r="AF195">
        <v>8.5</v>
      </c>
      <c r="AG195">
        <v>11.2</v>
      </c>
      <c r="AH195">
        <v>14.5</v>
      </c>
      <c r="AI195">
        <v>18.100000000000001</v>
      </c>
      <c r="AJ195">
        <v>22.4</v>
      </c>
      <c r="AK195">
        <v>27.2</v>
      </c>
      <c r="AL195">
        <v>33</v>
      </c>
      <c r="AM195">
        <v>39.700000000000003</v>
      </c>
      <c r="AN195">
        <v>47.6</v>
      </c>
      <c r="AO195">
        <v>56.6</v>
      </c>
      <c r="AP195">
        <v>67.8</v>
      </c>
      <c r="AQ195">
        <v>80.2</v>
      </c>
      <c r="AR195">
        <v>94.2</v>
      </c>
      <c r="AS195">
        <v>0</v>
      </c>
    </row>
    <row r="196" spans="1:45" x14ac:dyDescent="0.25">
      <c r="A196" s="1">
        <v>42248</v>
      </c>
      <c r="B196">
        <v>0.8</v>
      </c>
      <c r="C196">
        <v>1.1000000000000001</v>
      </c>
      <c r="D196">
        <v>1.4</v>
      </c>
      <c r="E196">
        <v>1.9</v>
      </c>
      <c r="F196">
        <v>2.2999999999999998</v>
      </c>
      <c r="G196">
        <v>2.8</v>
      </c>
      <c r="H196">
        <v>3.7</v>
      </c>
      <c r="I196">
        <v>4.5999999999999996</v>
      </c>
      <c r="J196">
        <v>5.9</v>
      </c>
      <c r="K196">
        <v>7.6</v>
      </c>
      <c r="L196">
        <v>9.8000000000000007</v>
      </c>
      <c r="M196">
        <v>12.3</v>
      </c>
      <c r="N196">
        <v>15.3</v>
      </c>
      <c r="O196">
        <v>0</v>
      </c>
      <c r="P196" s="1">
        <v>42248</v>
      </c>
      <c r="Q196">
        <v>12.3</v>
      </c>
      <c r="R196">
        <v>15.3</v>
      </c>
      <c r="S196">
        <v>18.600000000000001</v>
      </c>
      <c r="T196">
        <v>22.4</v>
      </c>
      <c r="U196">
        <v>26.1</v>
      </c>
      <c r="V196">
        <v>30.5</v>
      </c>
      <c r="W196">
        <v>35.4</v>
      </c>
      <c r="X196">
        <v>40.700000000000003</v>
      </c>
      <c r="Y196">
        <v>46.9</v>
      </c>
      <c r="Z196">
        <v>53.4</v>
      </c>
      <c r="AA196">
        <v>60.6</v>
      </c>
      <c r="AB196">
        <v>68.2</v>
      </c>
      <c r="AC196">
        <v>76.7</v>
      </c>
      <c r="AD196">
        <v>0</v>
      </c>
      <c r="AE196" s="1">
        <v>42248</v>
      </c>
      <c r="AF196">
        <v>60.6</v>
      </c>
      <c r="AG196">
        <v>68.2</v>
      </c>
      <c r="AH196">
        <v>76.7</v>
      </c>
      <c r="AI196">
        <v>86</v>
      </c>
      <c r="AJ196">
        <v>96.2</v>
      </c>
      <c r="AK196">
        <v>107.9</v>
      </c>
      <c r="AL196">
        <v>120.9</v>
      </c>
      <c r="AM196">
        <v>135.5</v>
      </c>
      <c r="AN196">
        <v>150.9</v>
      </c>
      <c r="AO196">
        <v>167.5</v>
      </c>
      <c r="AP196">
        <v>184.7</v>
      </c>
      <c r="AQ196">
        <v>202.9</v>
      </c>
      <c r="AR196">
        <v>222.1</v>
      </c>
      <c r="AS196">
        <v>0</v>
      </c>
    </row>
    <row r="197" spans="1:45" x14ac:dyDescent="0.25">
      <c r="A197" s="1">
        <v>42278</v>
      </c>
      <c r="B197">
        <v>24.9</v>
      </c>
      <c r="C197">
        <v>29.2</v>
      </c>
      <c r="D197">
        <v>33.700000000000003</v>
      </c>
      <c r="E197">
        <v>38.5</v>
      </c>
      <c r="F197">
        <v>44.1</v>
      </c>
      <c r="G197">
        <v>50.4</v>
      </c>
      <c r="H197">
        <v>57.7</v>
      </c>
      <c r="I197">
        <v>65.8</v>
      </c>
      <c r="J197">
        <v>74.8</v>
      </c>
      <c r="K197">
        <v>85.5</v>
      </c>
      <c r="L197">
        <v>97.6</v>
      </c>
      <c r="M197">
        <v>111.3</v>
      </c>
      <c r="N197">
        <v>126</v>
      </c>
      <c r="O197">
        <v>0.1</v>
      </c>
      <c r="P197" s="1">
        <v>42278</v>
      </c>
      <c r="Q197">
        <v>111.3</v>
      </c>
      <c r="R197">
        <v>126</v>
      </c>
      <c r="S197">
        <v>142</v>
      </c>
      <c r="T197">
        <v>159.1</v>
      </c>
      <c r="U197">
        <v>178.2</v>
      </c>
      <c r="V197">
        <v>198.4</v>
      </c>
      <c r="W197">
        <v>220.2</v>
      </c>
      <c r="X197">
        <v>242.5</v>
      </c>
      <c r="Y197">
        <v>265.7</v>
      </c>
      <c r="Z197">
        <v>289.7</v>
      </c>
      <c r="AA197">
        <v>314.60000000000002</v>
      </c>
      <c r="AB197">
        <v>340.1</v>
      </c>
      <c r="AC197">
        <v>366.4</v>
      </c>
      <c r="AD197">
        <v>0.1</v>
      </c>
      <c r="AE197" s="1">
        <v>42278</v>
      </c>
      <c r="AF197">
        <v>314.60000000000002</v>
      </c>
      <c r="AG197">
        <v>340.1</v>
      </c>
      <c r="AH197">
        <v>366.4</v>
      </c>
      <c r="AI197">
        <v>392.8</v>
      </c>
      <c r="AJ197">
        <v>420.2</v>
      </c>
      <c r="AK197">
        <v>447.8</v>
      </c>
      <c r="AL197">
        <v>476.2</v>
      </c>
      <c r="AM197">
        <v>504.9</v>
      </c>
      <c r="AN197">
        <v>534</v>
      </c>
      <c r="AO197">
        <v>563.4</v>
      </c>
      <c r="AP197">
        <v>593.29999999999995</v>
      </c>
      <c r="AQ197">
        <v>623.6</v>
      </c>
      <c r="AR197">
        <v>653.9</v>
      </c>
      <c r="AS197">
        <v>0.1</v>
      </c>
    </row>
    <row r="198" spans="1:45" x14ac:dyDescent="0.25">
      <c r="A198" s="1">
        <v>42309</v>
      </c>
      <c r="B198">
        <v>65.5</v>
      </c>
      <c r="C198">
        <v>74.900000000000006</v>
      </c>
      <c r="D198">
        <v>85.2</v>
      </c>
      <c r="E198">
        <v>96.1</v>
      </c>
      <c r="F198">
        <v>108</v>
      </c>
      <c r="G198">
        <v>120.8</v>
      </c>
      <c r="H198">
        <v>134.30000000000001</v>
      </c>
      <c r="I198">
        <v>148.69999999999999</v>
      </c>
      <c r="J198">
        <v>164.5</v>
      </c>
      <c r="K198">
        <v>181.5</v>
      </c>
      <c r="L198">
        <v>199.5</v>
      </c>
      <c r="M198">
        <v>218.9</v>
      </c>
      <c r="N198">
        <v>238.9</v>
      </c>
      <c r="O198">
        <v>0</v>
      </c>
      <c r="P198" s="1">
        <v>42309</v>
      </c>
      <c r="Q198">
        <v>218.9</v>
      </c>
      <c r="R198">
        <v>238.9</v>
      </c>
      <c r="S198">
        <v>260</v>
      </c>
      <c r="T198">
        <v>282.2</v>
      </c>
      <c r="U198">
        <v>304.60000000000002</v>
      </c>
      <c r="V198">
        <v>327.5</v>
      </c>
      <c r="W198">
        <v>351.6</v>
      </c>
      <c r="X198">
        <v>376.3</v>
      </c>
      <c r="Y198">
        <v>401.6</v>
      </c>
      <c r="Z198">
        <v>427.4</v>
      </c>
      <c r="AA198">
        <v>454</v>
      </c>
      <c r="AB198">
        <v>481.1</v>
      </c>
      <c r="AC198">
        <v>508.5</v>
      </c>
      <c r="AD198">
        <v>0</v>
      </c>
      <c r="AE198" s="1">
        <v>42309</v>
      </c>
      <c r="AF198">
        <v>454</v>
      </c>
      <c r="AG198">
        <v>481.1</v>
      </c>
      <c r="AH198">
        <v>508.5</v>
      </c>
      <c r="AI198">
        <v>536.1</v>
      </c>
      <c r="AJ198">
        <v>564.1</v>
      </c>
      <c r="AK198">
        <v>592.5</v>
      </c>
      <c r="AL198">
        <v>620.9</v>
      </c>
      <c r="AM198">
        <v>649.70000000000005</v>
      </c>
      <c r="AN198">
        <v>678.7</v>
      </c>
      <c r="AO198">
        <v>707.6</v>
      </c>
      <c r="AP198">
        <v>736.8</v>
      </c>
      <c r="AQ198">
        <v>766.2</v>
      </c>
      <c r="AR198">
        <v>795.8</v>
      </c>
      <c r="AS198">
        <v>0</v>
      </c>
    </row>
    <row r="199" spans="1:45" x14ac:dyDescent="0.25">
      <c r="A199" s="1">
        <v>42339</v>
      </c>
      <c r="B199">
        <v>71</v>
      </c>
      <c r="C199">
        <v>82.9</v>
      </c>
      <c r="D199">
        <v>96</v>
      </c>
      <c r="E199">
        <v>109.9</v>
      </c>
      <c r="F199">
        <v>124.4</v>
      </c>
      <c r="G199">
        <v>140</v>
      </c>
      <c r="H199">
        <v>156.4</v>
      </c>
      <c r="I199">
        <v>174.5</v>
      </c>
      <c r="J199">
        <v>194.5</v>
      </c>
      <c r="K199">
        <v>216.7</v>
      </c>
      <c r="L199">
        <v>239.7</v>
      </c>
      <c r="M199">
        <v>264.2</v>
      </c>
      <c r="N199">
        <v>290.39999999999998</v>
      </c>
      <c r="O199">
        <v>0</v>
      </c>
      <c r="P199" s="1">
        <v>42339</v>
      </c>
      <c r="Q199">
        <v>264.2</v>
      </c>
      <c r="R199">
        <v>290.39999999999998</v>
      </c>
      <c r="S199">
        <v>317.5</v>
      </c>
      <c r="T199">
        <v>345.5</v>
      </c>
      <c r="U199">
        <v>374</v>
      </c>
      <c r="V199">
        <v>402.7</v>
      </c>
      <c r="W199">
        <v>431.9</v>
      </c>
      <c r="X199">
        <v>461.4</v>
      </c>
      <c r="Y199">
        <v>491.4</v>
      </c>
      <c r="Z199">
        <v>521.79999999999995</v>
      </c>
      <c r="AA199">
        <v>552.1</v>
      </c>
      <c r="AB199">
        <v>582.5</v>
      </c>
      <c r="AC199">
        <v>613</v>
      </c>
      <c r="AD199">
        <v>0</v>
      </c>
      <c r="AE199" s="1">
        <v>42339</v>
      </c>
      <c r="AF199">
        <v>552.1</v>
      </c>
      <c r="AG199">
        <v>582.5</v>
      </c>
      <c r="AH199">
        <v>613</v>
      </c>
      <c r="AI199">
        <v>643.6</v>
      </c>
      <c r="AJ199">
        <v>674.3</v>
      </c>
      <c r="AK199">
        <v>705</v>
      </c>
      <c r="AL199">
        <v>735.8</v>
      </c>
      <c r="AM199">
        <v>766.6</v>
      </c>
      <c r="AN199">
        <v>797.4</v>
      </c>
      <c r="AO199">
        <v>828.2</v>
      </c>
      <c r="AP199">
        <v>859.1</v>
      </c>
      <c r="AQ199">
        <v>890.1</v>
      </c>
      <c r="AR199">
        <v>921.1</v>
      </c>
      <c r="AS199">
        <v>0</v>
      </c>
    </row>
    <row r="200" spans="1:45" x14ac:dyDescent="0.25">
      <c r="A200" s="1">
        <v>42370</v>
      </c>
      <c r="B200">
        <v>300.89999999999998</v>
      </c>
      <c r="C200">
        <v>328</v>
      </c>
      <c r="D200">
        <v>355.6</v>
      </c>
      <c r="E200">
        <v>383.7</v>
      </c>
      <c r="F200">
        <v>412.1</v>
      </c>
      <c r="G200">
        <v>441</v>
      </c>
      <c r="H200">
        <v>470.2</v>
      </c>
      <c r="I200">
        <v>499.7</v>
      </c>
      <c r="J200">
        <v>529.1</v>
      </c>
      <c r="K200">
        <v>558.9</v>
      </c>
      <c r="L200">
        <v>588.6</v>
      </c>
      <c r="M200">
        <v>618.70000000000005</v>
      </c>
      <c r="N200">
        <v>648.9</v>
      </c>
      <c r="O200">
        <v>0.1</v>
      </c>
      <c r="P200" s="1">
        <v>42370</v>
      </c>
      <c r="Q200">
        <v>618.70000000000005</v>
      </c>
      <c r="R200">
        <v>648.9</v>
      </c>
      <c r="S200">
        <v>679.1</v>
      </c>
      <c r="T200">
        <v>709.6</v>
      </c>
      <c r="U200">
        <v>740.1</v>
      </c>
      <c r="V200">
        <v>770.7</v>
      </c>
      <c r="W200">
        <v>801.3</v>
      </c>
      <c r="X200">
        <v>832.1</v>
      </c>
      <c r="Y200">
        <v>863</v>
      </c>
      <c r="Z200">
        <v>893.9</v>
      </c>
      <c r="AA200">
        <v>924.8</v>
      </c>
      <c r="AB200">
        <v>955.8</v>
      </c>
      <c r="AC200">
        <v>986.8</v>
      </c>
      <c r="AD200">
        <v>0.1</v>
      </c>
      <c r="AE200" s="1">
        <v>42370</v>
      </c>
      <c r="AF200">
        <v>924.8</v>
      </c>
      <c r="AG200">
        <v>955.8</v>
      </c>
      <c r="AH200">
        <v>986.8</v>
      </c>
      <c r="AI200">
        <v>1017.8</v>
      </c>
      <c r="AJ200">
        <v>1048.8</v>
      </c>
      <c r="AK200">
        <v>1079.8</v>
      </c>
      <c r="AL200">
        <v>1110.8</v>
      </c>
      <c r="AM200">
        <v>1141.8</v>
      </c>
      <c r="AN200">
        <v>1172.8</v>
      </c>
      <c r="AO200">
        <v>1203.8</v>
      </c>
      <c r="AP200">
        <v>1234.8</v>
      </c>
      <c r="AQ200">
        <v>1265.8</v>
      </c>
      <c r="AR200">
        <v>1296.8</v>
      </c>
      <c r="AS200">
        <v>0.1</v>
      </c>
    </row>
    <row r="201" spans="1:45" x14ac:dyDescent="0.25">
      <c r="A201" s="1">
        <v>42401</v>
      </c>
      <c r="B201">
        <v>271.39999999999998</v>
      </c>
      <c r="C201">
        <v>290.2</v>
      </c>
      <c r="D201">
        <v>309.60000000000002</v>
      </c>
      <c r="E201">
        <v>329.3</v>
      </c>
      <c r="F201">
        <v>350.1</v>
      </c>
      <c r="G201">
        <v>370.8</v>
      </c>
      <c r="H201">
        <v>392.3</v>
      </c>
      <c r="I201">
        <v>414.2</v>
      </c>
      <c r="J201">
        <v>436.8</v>
      </c>
      <c r="K201">
        <v>459.9</v>
      </c>
      <c r="L201">
        <v>483.1</v>
      </c>
      <c r="M201">
        <v>506.9</v>
      </c>
      <c r="N201">
        <v>531.4</v>
      </c>
      <c r="O201">
        <v>11</v>
      </c>
      <c r="P201" s="1">
        <v>42401</v>
      </c>
      <c r="Q201">
        <v>506.9</v>
      </c>
      <c r="R201">
        <v>531.4</v>
      </c>
      <c r="S201">
        <v>555.6</v>
      </c>
      <c r="T201">
        <v>580.9</v>
      </c>
      <c r="U201">
        <v>606.6</v>
      </c>
      <c r="V201">
        <v>632.9</v>
      </c>
      <c r="W201">
        <v>659.3</v>
      </c>
      <c r="X201">
        <v>686.3</v>
      </c>
      <c r="Y201">
        <v>713.4</v>
      </c>
      <c r="Z201">
        <v>740.8</v>
      </c>
      <c r="AA201">
        <v>768.6</v>
      </c>
      <c r="AB201">
        <v>796.5</v>
      </c>
      <c r="AC201">
        <v>824.7</v>
      </c>
      <c r="AD201">
        <v>11</v>
      </c>
      <c r="AE201" s="1">
        <v>42401</v>
      </c>
      <c r="AF201">
        <v>768.6</v>
      </c>
      <c r="AG201">
        <v>796.5</v>
      </c>
      <c r="AH201">
        <v>824.7</v>
      </c>
      <c r="AI201">
        <v>853.2</v>
      </c>
      <c r="AJ201">
        <v>881.9</v>
      </c>
      <c r="AK201">
        <v>910.6</v>
      </c>
      <c r="AL201">
        <v>939.5</v>
      </c>
      <c r="AM201">
        <v>968.5</v>
      </c>
      <c r="AN201">
        <v>997.5</v>
      </c>
      <c r="AO201">
        <v>1026.5</v>
      </c>
      <c r="AP201">
        <v>1055.5</v>
      </c>
      <c r="AQ201">
        <v>1084.5</v>
      </c>
      <c r="AR201">
        <v>1113.5</v>
      </c>
      <c r="AS201">
        <v>11</v>
      </c>
    </row>
    <row r="202" spans="1:45" x14ac:dyDescent="0.25">
      <c r="A202" s="1">
        <v>42430</v>
      </c>
      <c r="B202">
        <v>83.3</v>
      </c>
      <c r="C202">
        <v>94.7</v>
      </c>
      <c r="D202">
        <v>107.9</v>
      </c>
      <c r="E202">
        <v>121.9</v>
      </c>
      <c r="F202">
        <v>137.69999999999999</v>
      </c>
      <c r="G202">
        <v>154.69999999999999</v>
      </c>
      <c r="H202">
        <v>174</v>
      </c>
      <c r="I202">
        <v>194.9</v>
      </c>
      <c r="J202">
        <v>216.2</v>
      </c>
      <c r="K202">
        <v>238.8</v>
      </c>
      <c r="L202">
        <v>261.89999999999998</v>
      </c>
      <c r="M202">
        <v>285.89999999999998</v>
      </c>
      <c r="N202">
        <v>310.89999999999998</v>
      </c>
      <c r="O202">
        <v>0</v>
      </c>
      <c r="P202" s="1">
        <v>42430</v>
      </c>
      <c r="Q202">
        <v>285.89999999999998</v>
      </c>
      <c r="R202">
        <v>310.89999999999998</v>
      </c>
      <c r="S202">
        <v>336.4</v>
      </c>
      <c r="T202">
        <v>362.4</v>
      </c>
      <c r="U202">
        <v>389</v>
      </c>
      <c r="V202">
        <v>415.7</v>
      </c>
      <c r="W202">
        <v>442.8</v>
      </c>
      <c r="X202">
        <v>470.4</v>
      </c>
      <c r="Y202">
        <v>498</v>
      </c>
      <c r="Z202">
        <v>525.79999999999995</v>
      </c>
      <c r="AA202">
        <v>553.70000000000005</v>
      </c>
      <c r="AB202">
        <v>582.1</v>
      </c>
      <c r="AC202">
        <v>610.79999999999995</v>
      </c>
      <c r="AD202">
        <v>0</v>
      </c>
      <c r="AE202" s="1">
        <v>42430</v>
      </c>
      <c r="AF202">
        <v>553.70000000000005</v>
      </c>
      <c r="AG202">
        <v>582.1</v>
      </c>
      <c r="AH202">
        <v>610.79999999999995</v>
      </c>
      <c r="AI202">
        <v>639.79999999999995</v>
      </c>
      <c r="AJ202">
        <v>669.2</v>
      </c>
      <c r="AK202">
        <v>698.8</v>
      </c>
      <c r="AL202">
        <v>728.6</v>
      </c>
      <c r="AM202">
        <v>758.7</v>
      </c>
      <c r="AN202">
        <v>788.9</v>
      </c>
      <c r="AO202">
        <v>819.2</v>
      </c>
      <c r="AP202">
        <v>849.7</v>
      </c>
      <c r="AQ202">
        <v>880.1</v>
      </c>
      <c r="AR202">
        <v>910.6</v>
      </c>
      <c r="AS202">
        <v>0</v>
      </c>
    </row>
    <row r="203" spans="1:45" x14ac:dyDescent="0.25">
      <c r="A203" s="1">
        <v>42461</v>
      </c>
      <c r="B203">
        <v>55.8</v>
      </c>
      <c r="C203">
        <v>63.7</v>
      </c>
      <c r="D203">
        <v>72.7</v>
      </c>
      <c r="E203">
        <v>82.2</v>
      </c>
      <c r="F203">
        <v>92.7</v>
      </c>
      <c r="G203">
        <v>104.3</v>
      </c>
      <c r="H203">
        <v>116</v>
      </c>
      <c r="I203">
        <v>129</v>
      </c>
      <c r="J203">
        <v>142.9</v>
      </c>
      <c r="K203">
        <v>157.30000000000001</v>
      </c>
      <c r="L203">
        <v>173.6</v>
      </c>
      <c r="M203">
        <v>191.1</v>
      </c>
      <c r="N203">
        <v>209.3</v>
      </c>
      <c r="O203">
        <v>0</v>
      </c>
      <c r="P203" s="1">
        <v>42461</v>
      </c>
      <c r="Q203">
        <v>191.1</v>
      </c>
      <c r="R203">
        <v>209.3</v>
      </c>
      <c r="S203">
        <v>228</v>
      </c>
      <c r="T203">
        <v>247.8</v>
      </c>
      <c r="U203">
        <v>267.5</v>
      </c>
      <c r="V203">
        <v>288.8</v>
      </c>
      <c r="W203">
        <v>310.7</v>
      </c>
      <c r="X203">
        <v>333.3</v>
      </c>
      <c r="Y203">
        <v>357</v>
      </c>
      <c r="Z203">
        <v>381.4</v>
      </c>
      <c r="AA203">
        <v>406.7</v>
      </c>
      <c r="AB203">
        <v>432.6</v>
      </c>
      <c r="AC203">
        <v>459.5</v>
      </c>
      <c r="AD203">
        <v>0</v>
      </c>
      <c r="AE203" s="1">
        <v>42461</v>
      </c>
      <c r="AF203">
        <v>406.7</v>
      </c>
      <c r="AG203">
        <v>432.6</v>
      </c>
      <c r="AH203">
        <v>459.5</v>
      </c>
      <c r="AI203">
        <v>486.8</v>
      </c>
      <c r="AJ203">
        <v>514.5</v>
      </c>
      <c r="AK203">
        <v>542.6</v>
      </c>
      <c r="AL203">
        <v>571.20000000000005</v>
      </c>
      <c r="AM203">
        <v>599.9</v>
      </c>
      <c r="AN203">
        <v>628.70000000000005</v>
      </c>
      <c r="AO203">
        <v>657.9</v>
      </c>
      <c r="AP203">
        <v>687.1</v>
      </c>
      <c r="AQ203">
        <v>716.4</v>
      </c>
      <c r="AR203">
        <v>745.8</v>
      </c>
      <c r="AS203">
        <v>0</v>
      </c>
    </row>
    <row r="204" spans="1:45" x14ac:dyDescent="0.25">
      <c r="A204" s="1">
        <v>42491</v>
      </c>
      <c r="B204">
        <v>0</v>
      </c>
      <c r="C204">
        <v>0</v>
      </c>
      <c r="D204">
        <v>0.1</v>
      </c>
      <c r="E204">
        <v>0.5</v>
      </c>
      <c r="F204">
        <v>1</v>
      </c>
      <c r="G204">
        <v>2.1</v>
      </c>
      <c r="H204">
        <v>4</v>
      </c>
      <c r="I204">
        <v>6.9</v>
      </c>
      <c r="J204">
        <v>11.2</v>
      </c>
      <c r="K204">
        <v>16.600000000000001</v>
      </c>
      <c r="L204">
        <v>23</v>
      </c>
      <c r="M204">
        <v>31</v>
      </c>
      <c r="N204">
        <v>40.1</v>
      </c>
      <c r="O204">
        <v>0</v>
      </c>
      <c r="P204" s="1">
        <v>42491</v>
      </c>
      <c r="Q204">
        <v>31</v>
      </c>
      <c r="R204">
        <v>40.1</v>
      </c>
      <c r="S204">
        <v>49.9</v>
      </c>
      <c r="T204">
        <v>60.8</v>
      </c>
      <c r="U204">
        <v>72.400000000000006</v>
      </c>
      <c r="V204">
        <v>85.5</v>
      </c>
      <c r="W204">
        <v>100</v>
      </c>
      <c r="X204">
        <v>115.3</v>
      </c>
      <c r="Y204">
        <v>131.5</v>
      </c>
      <c r="Z204">
        <v>148.19999999999999</v>
      </c>
      <c r="AA204">
        <v>165.8</v>
      </c>
      <c r="AB204">
        <v>184.4</v>
      </c>
      <c r="AC204">
        <v>203.8</v>
      </c>
      <c r="AD204">
        <v>0</v>
      </c>
      <c r="AE204" s="1">
        <v>42491</v>
      </c>
      <c r="AF204">
        <v>165.8</v>
      </c>
      <c r="AG204">
        <v>184.4</v>
      </c>
      <c r="AH204">
        <v>203.8</v>
      </c>
      <c r="AI204">
        <v>224.4</v>
      </c>
      <c r="AJ204">
        <v>245.6</v>
      </c>
      <c r="AK204">
        <v>267.2</v>
      </c>
      <c r="AL204">
        <v>289.60000000000002</v>
      </c>
      <c r="AM204">
        <v>312.60000000000002</v>
      </c>
      <c r="AN204">
        <v>336</v>
      </c>
      <c r="AO204">
        <v>359.8</v>
      </c>
      <c r="AP204">
        <v>384.3</v>
      </c>
      <c r="AQ204">
        <v>409.4</v>
      </c>
      <c r="AR204">
        <v>435.1</v>
      </c>
      <c r="AS204">
        <v>0</v>
      </c>
    </row>
    <row r="205" spans="1:45" x14ac:dyDescent="0.25">
      <c r="A205" s="1">
        <v>42522</v>
      </c>
      <c r="B205">
        <v>0</v>
      </c>
      <c r="C205">
        <v>0</v>
      </c>
      <c r="D205">
        <v>0</v>
      </c>
      <c r="E205">
        <v>0</v>
      </c>
      <c r="F205">
        <v>0</v>
      </c>
      <c r="G205">
        <v>0</v>
      </c>
      <c r="H205">
        <v>0</v>
      </c>
      <c r="I205">
        <v>0</v>
      </c>
      <c r="J205">
        <v>0</v>
      </c>
      <c r="K205">
        <v>0</v>
      </c>
      <c r="L205">
        <v>0</v>
      </c>
      <c r="M205">
        <v>0.1</v>
      </c>
      <c r="N205">
        <v>0.4</v>
      </c>
      <c r="O205">
        <v>0</v>
      </c>
      <c r="P205" s="1">
        <v>42522</v>
      </c>
      <c r="Q205">
        <v>0.1</v>
      </c>
      <c r="R205">
        <v>0.4</v>
      </c>
      <c r="S205">
        <v>0.8</v>
      </c>
      <c r="T205">
        <v>1.7</v>
      </c>
      <c r="U205">
        <v>3.2</v>
      </c>
      <c r="V205">
        <v>5.4</v>
      </c>
      <c r="W205">
        <v>8.4</v>
      </c>
      <c r="X205">
        <v>11.5</v>
      </c>
      <c r="Y205">
        <v>15.6</v>
      </c>
      <c r="Z205">
        <v>20.399999999999999</v>
      </c>
      <c r="AA205">
        <v>27.1</v>
      </c>
      <c r="AB205">
        <v>34.200000000000003</v>
      </c>
      <c r="AC205">
        <v>42.6</v>
      </c>
      <c r="AD205">
        <v>0</v>
      </c>
      <c r="AE205" s="1">
        <v>42522</v>
      </c>
      <c r="AF205">
        <v>27.1</v>
      </c>
      <c r="AG205">
        <v>34.200000000000003</v>
      </c>
      <c r="AH205">
        <v>42.6</v>
      </c>
      <c r="AI205">
        <v>52.1</v>
      </c>
      <c r="AJ205">
        <v>62.4</v>
      </c>
      <c r="AK205">
        <v>73.3</v>
      </c>
      <c r="AL205">
        <v>86.3</v>
      </c>
      <c r="AM205">
        <v>100</v>
      </c>
      <c r="AN205">
        <v>114.6</v>
      </c>
      <c r="AO205">
        <v>130.69999999999999</v>
      </c>
      <c r="AP205">
        <v>147.4</v>
      </c>
      <c r="AQ205">
        <v>165</v>
      </c>
      <c r="AR205">
        <v>184</v>
      </c>
      <c r="AS205">
        <v>0</v>
      </c>
    </row>
    <row r="206" spans="1:45" x14ac:dyDescent="0.25">
      <c r="A206" s="1">
        <v>42552</v>
      </c>
      <c r="B206">
        <v>0</v>
      </c>
      <c r="C206">
        <v>0</v>
      </c>
      <c r="D206">
        <v>0</v>
      </c>
      <c r="E206">
        <v>0</v>
      </c>
      <c r="F206">
        <v>0</v>
      </c>
      <c r="G206">
        <v>0</v>
      </c>
      <c r="H206">
        <v>0</v>
      </c>
      <c r="I206">
        <v>0</v>
      </c>
      <c r="J206">
        <v>0</v>
      </c>
      <c r="K206">
        <v>0</v>
      </c>
      <c r="L206">
        <v>0</v>
      </c>
      <c r="M206">
        <v>0</v>
      </c>
      <c r="N206">
        <v>0</v>
      </c>
      <c r="O206">
        <v>0</v>
      </c>
      <c r="P206" s="1">
        <v>42552</v>
      </c>
      <c r="Q206">
        <v>0</v>
      </c>
      <c r="R206">
        <v>0</v>
      </c>
      <c r="S206">
        <v>0</v>
      </c>
      <c r="T206">
        <v>0</v>
      </c>
      <c r="U206">
        <v>0</v>
      </c>
      <c r="V206">
        <v>0.1</v>
      </c>
      <c r="W206">
        <v>0.2</v>
      </c>
      <c r="X206">
        <v>0.6</v>
      </c>
      <c r="Y206">
        <v>1.2</v>
      </c>
      <c r="Z206">
        <v>2.4</v>
      </c>
      <c r="AA206">
        <v>3.7</v>
      </c>
      <c r="AB206">
        <v>6</v>
      </c>
      <c r="AC206">
        <v>8.6</v>
      </c>
      <c r="AD206">
        <v>0</v>
      </c>
      <c r="AE206" s="1">
        <v>42552</v>
      </c>
      <c r="AF206">
        <v>3.7</v>
      </c>
      <c r="AG206">
        <v>6</v>
      </c>
      <c r="AH206">
        <v>8.6</v>
      </c>
      <c r="AI206">
        <v>12</v>
      </c>
      <c r="AJ206">
        <v>16.100000000000001</v>
      </c>
      <c r="AK206">
        <v>20.9</v>
      </c>
      <c r="AL206">
        <v>27</v>
      </c>
      <c r="AM206">
        <v>33.700000000000003</v>
      </c>
      <c r="AN206">
        <v>41.7</v>
      </c>
      <c r="AO206">
        <v>50.4</v>
      </c>
      <c r="AP206">
        <v>60.4</v>
      </c>
      <c r="AQ206">
        <v>71</v>
      </c>
      <c r="AR206">
        <v>82.8</v>
      </c>
      <c r="AS206">
        <v>0</v>
      </c>
    </row>
    <row r="207" spans="1:45" x14ac:dyDescent="0.25">
      <c r="A207" s="1">
        <v>42583</v>
      </c>
      <c r="B207">
        <v>0</v>
      </c>
      <c r="C207">
        <v>0</v>
      </c>
      <c r="D207">
        <v>0</v>
      </c>
      <c r="E207">
        <v>0</v>
      </c>
      <c r="F207">
        <v>0</v>
      </c>
      <c r="G207">
        <v>0</v>
      </c>
      <c r="H207">
        <v>0</v>
      </c>
      <c r="I207">
        <v>0</v>
      </c>
      <c r="J207">
        <v>0</v>
      </c>
      <c r="K207">
        <v>0</v>
      </c>
      <c r="L207">
        <v>0</v>
      </c>
      <c r="M207">
        <v>0</v>
      </c>
      <c r="N207">
        <v>0</v>
      </c>
      <c r="O207">
        <v>1</v>
      </c>
      <c r="P207" s="1">
        <v>42583</v>
      </c>
      <c r="Q207">
        <v>0</v>
      </c>
      <c r="R207">
        <v>0</v>
      </c>
      <c r="S207">
        <v>0</v>
      </c>
      <c r="T207">
        <v>0</v>
      </c>
      <c r="U207">
        <v>0.2</v>
      </c>
      <c r="V207">
        <v>0.4</v>
      </c>
      <c r="W207">
        <v>1</v>
      </c>
      <c r="X207">
        <v>1.8</v>
      </c>
      <c r="Y207">
        <v>2.6</v>
      </c>
      <c r="Z207">
        <v>3.9</v>
      </c>
      <c r="AA207">
        <v>5.4</v>
      </c>
      <c r="AB207">
        <v>7</v>
      </c>
      <c r="AC207">
        <v>9.3000000000000007</v>
      </c>
      <c r="AD207">
        <v>1</v>
      </c>
      <c r="AE207" s="1">
        <v>42583</v>
      </c>
      <c r="AF207">
        <v>5.4</v>
      </c>
      <c r="AG207">
        <v>7</v>
      </c>
      <c r="AH207">
        <v>9.3000000000000007</v>
      </c>
      <c r="AI207">
        <v>11.8</v>
      </c>
      <c r="AJ207">
        <v>15</v>
      </c>
      <c r="AK207">
        <v>18.5</v>
      </c>
      <c r="AL207">
        <v>23.4</v>
      </c>
      <c r="AM207">
        <v>29</v>
      </c>
      <c r="AN207">
        <v>35.6</v>
      </c>
      <c r="AO207">
        <v>43.1</v>
      </c>
      <c r="AP207">
        <v>51.6</v>
      </c>
      <c r="AQ207">
        <v>61.5</v>
      </c>
      <c r="AR207">
        <v>72.099999999999994</v>
      </c>
      <c r="AS207">
        <v>1</v>
      </c>
    </row>
    <row r="208" spans="1:45" x14ac:dyDescent="0.25">
      <c r="A208" s="1">
        <v>42614</v>
      </c>
      <c r="B208">
        <v>0.5</v>
      </c>
      <c r="C208">
        <v>0.8</v>
      </c>
      <c r="D208">
        <v>1.1000000000000001</v>
      </c>
      <c r="E208">
        <v>1.5</v>
      </c>
      <c r="F208">
        <v>1.9</v>
      </c>
      <c r="G208">
        <v>2.2999999999999998</v>
      </c>
      <c r="H208">
        <v>2.9</v>
      </c>
      <c r="I208">
        <v>3.5</v>
      </c>
      <c r="J208">
        <v>4.3</v>
      </c>
      <c r="K208">
        <v>5.4</v>
      </c>
      <c r="L208">
        <v>6.8</v>
      </c>
      <c r="M208">
        <v>8.6</v>
      </c>
      <c r="N208">
        <v>10.5</v>
      </c>
      <c r="O208">
        <v>0</v>
      </c>
      <c r="P208" s="1">
        <v>42614</v>
      </c>
      <c r="Q208">
        <v>8.6</v>
      </c>
      <c r="R208">
        <v>10.5</v>
      </c>
      <c r="S208">
        <v>13.2</v>
      </c>
      <c r="T208">
        <v>16.3</v>
      </c>
      <c r="U208">
        <v>20</v>
      </c>
      <c r="V208">
        <v>24</v>
      </c>
      <c r="W208">
        <v>29.1</v>
      </c>
      <c r="X208">
        <v>34.799999999999997</v>
      </c>
      <c r="Y208">
        <v>41.5</v>
      </c>
      <c r="Z208">
        <v>49.3</v>
      </c>
      <c r="AA208">
        <v>58.1</v>
      </c>
      <c r="AB208">
        <v>67.400000000000006</v>
      </c>
      <c r="AC208">
        <v>77.900000000000006</v>
      </c>
      <c r="AD208">
        <v>0</v>
      </c>
      <c r="AE208" s="1">
        <v>42614</v>
      </c>
      <c r="AF208">
        <v>58.1</v>
      </c>
      <c r="AG208">
        <v>67.400000000000006</v>
      </c>
      <c r="AH208">
        <v>77.900000000000006</v>
      </c>
      <c r="AI208">
        <v>89</v>
      </c>
      <c r="AJ208">
        <v>100.6</v>
      </c>
      <c r="AK208">
        <v>113.6</v>
      </c>
      <c r="AL208">
        <v>126.8</v>
      </c>
      <c r="AM208">
        <v>140.80000000000001</v>
      </c>
      <c r="AN208">
        <v>156.69999999999999</v>
      </c>
      <c r="AO208">
        <v>173.1</v>
      </c>
      <c r="AP208">
        <v>190.5</v>
      </c>
      <c r="AQ208">
        <v>209.6</v>
      </c>
      <c r="AR208">
        <v>229.3</v>
      </c>
      <c r="AS208">
        <v>0</v>
      </c>
    </row>
    <row r="209" spans="1:45" x14ac:dyDescent="0.25">
      <c r="A209" s="1">
        <v>42644</v>
      </c>
      <c r="B209">
        <v>14.2</v>
      </c>
      <c r="C209">
        <v>17.7</v>
      </c>
      <c r="D209">
        <v>21.5</v>
      </c>
      <c r="E209">
        <v>25.7</v>
      </c>
      <c r="F209">
        <v>30.8</v>
      </c>
      <c r="G209">
        <v>36.5</v>
      </c>
      <c r="H209">
        <v>43.5</v>
      </c>
      <c r="I209">
        <v>52</v>
      </c>
      <c r="J209">
        <v>61.5</v>
      </c>
      <c r="K209">
        <v>71.599999999999994</v>
      </c>
      <c r="L209">
        <v>82.8</v>
      </c>
      <c r="M209">
        <v>94.5</v>
      </c>
      <c r="N209">
        <v>107.2</v>
      </c>
      <c r="O209">
        <v>0</v>
      </c>
      <c r="P209" s="1">
        <v>42644</v>
      </c>
      <c r="Q209">
        <v>94.5</v>
      </c>
      <c r="R209">
        <v>107.2</v>
      </c>
      <c r="S209">
        <v>120.7</v>
      </c>
      <c r="T209">
        <v>135</v>
      </c>
      <c r="U209">
        <v>150.6</v>
      </c>
      <c r="V209">
        <v>166.9</v>
      </c>
      <c r="W209">
        <v>184.6</v>
      </c>
      <c r="X209">
        <v>203.5</v>
      </c>
      <c r="Y209">
        <v>224.2</v>
      </c>
      <c r="Z209">
        <v>245.7</v>
      </c>
      <c r="AA209">
        <v>268.39999999999998</v>
      </c>
      <c r="AB209">
        <v>291.5</v>
      </c>
      <c r="AC209">
        <v>315.8</v>
      </c>
      <c r="AD209">
        <v>0</v>
      </c>
      <c r="AE209" s="1">
        <v>42644</v>
      </c>
      <c r="AF209">
        <v>268.39999999999998</v>
      </c>
      <c r="AG209">
        <v>291.5</v>
      </c>
      <c r="AH209">
        <v>315.8</v>
      </c>
      <c r="AI209">
        <v>340.4</v>
      </c>
      <c r="AJ209">
        <v>366.1</v>
      </c>
      <c r="AK209">
        <v>392.3</v>
      </c>
      <c r="AL209">
        <v>419.3</v>
      </c>
      <c r="AM209">
        <v>446.9</v>
      </c>
      <c r="AN209">
        <v>475.1</v>
      </c>
      <c r="AO209">
        <v>503.4</v>
      </c>
      <c r="AP209">
        <v>532.5</v>
      </c>
      <c r="AQ209">
        <v>561.9</v>
      </c>
      <c r="AR209">
        <v>591.70000000000005</v>
      </c>
      <c r="AS209">
        <v>0</v>
      </c>
    </row>
    <row r="210" spans="1:45" x14ac:dyDescent="0.25">
      <c r="A210" s="1">
        <v>42675</v>
      </c>
      <c r="B210">
        <v>58</v>
      </c>
      <c r="C210">
        <v>68.7</v>
      </c>
      <c r="D210">
        <v>80.599999999999994</v>
      </c>
      <c r="E210">
        <v>93.7</v>
      </c>
      <c r="F210">
        <v>108.1</v>
      </c>
      <c r="G210">
        <v>122.9</v>
      </c>
      <c r="H210">
        <v>139.30000000000001</v>
      </c>
      <c r="I210">
        <v>156.69999999999999</v>
      </c>
      <c r="J210">
        <v>175.2</v>
      </c>
      <c r="K210">
        <v>195.3</v>
      </c>
      <c r="L210">
        <v>216.5</v>
      </c>
      <c r="M210">
        <v>238.7</v>
      </c>
      <c r="N210">
        <v>261.7</v>
      </c>
      <c r="O210">
        <v>0.1</v>
      </c>
      <c r="P210" s="1">
        <v>42675</v>
      </c>
      <c r="Q210">
        <v>238.7</v>
      </c>
      <c r="R210">
        <v>261.7</v>
      </c>
      <c r="S210">
        <v>285.7</v>
      </c>
      <c r="T210">
        <v>310.8</v>
      </c>
      <c r="U210">
        <v>336.8</v>
      </c>
      <c r="V210">
        <v>363.5</v>
      </c>
      <c r="W210">
        <v>390.8</v>
      </c>
      <c r="X210">
        <v>418.3</v>
      </c>
      <c r="Y210">
        <v>446.2</v>
      </c>
      <c r="Z210">
        <v>474.3</v>
      </c>
      <c r="AA210">
        <v>503</v>
      </c>
      <c r="AB210">
        <v>531.79999999999995</v>
      </c>
      <c r="AC210">
        <v>560.9</v>
      </c>
      <c r="AD210">
        <v>0.1</v>
      </c>
      <c r="AE210" s="1">
        <v>42675</v>
      </c>
      <c r="AF210">
        <v>503</v>
      </c>
      <c r="AG210">
        <v>531.79999999999995</v>
      </c>
      <c r="AH210">
        <v>560.9</v>
      </c>
      <c r="AI210">
        <v>590.20000000000005</v>
      </c>
      <c r="AJ210">
        <v>619.79999999999995</v>
      </c>
      <c r="AK210">
        <v>649.4</v>
      </c>
      <c r="AL210">
        <v>679.1</v>
      </c>
      <c r="AM210">
        <v>709</v>
      </c>
      <c r="AN210">
        <v>738.9</v>
      </c>
      <c r="AO210">
        <v>769</v>
      </c>
      <c r="AP210">
        <v>799</v>
      </c>
      <c r="AQ210">
        <v>829</v>
      </c>
      <c r="AR210">
        <v>859.1</v>
      </c>
      <c r="AS210">
        <v>0.1</v>
      </c>
    </row>
    <row r="211" spans="1:45" x14ac:dyDescent="0.25">
      <c r="A211" s="1">
        <v>42705</v>
      </c>
      <c r="B211">
        <v>226.8</v>
      </c>
      <c r="C211">
        <v>251.6</v>
      </c>
      <c r="D211">
        <v>277.39999999999998</v>
      </c>
      <c r="E211">
        <v>303.7</v>
      </c>
      <c r="F211">
        <v>331.3</v>
      </c>
      <c r="G211">
        <v>359.2</v>
      </c>
      <c r="H211">
        <v>387.6</v>
      </c>
      <c r="I211">
        <v>416.3</v>
      </c>
      <c r="J211">
        <v>445.2</v>
      </c>
      <c r="K211">
        <v>474.2</v>
      </c>
      <c r="L211">
        <v>503.3</v>
      </c>
      <c r="M211">
        <v>532.79999999999995</v>
      </c>
      <c r="N211">
        <v>562.79999999999995</v>
      </c>
      <c r="O211">
        <v>0.03</v>
      </c>
      <c r="P211" s="1">
        <v>42705</v>
      </c>
      <c r="Q211">
        <v>532.79999999999995</v>
      </c>
      <c r="R211">
        <v>562.79999999999995</v>
      </c>
      <c r="S211">
        <v>592.6</v>
      </c>
      <c r="T211">
        <v>622.79999999999995</v>
      </c>
      <c r="U211">
        <v>652.9</v>
      </c>
      <c r="V211">
        <v>683.1</v>
      </c>
      <c r="W211">
        <v>713.4</v>
      </c>
      <c r="X211">
        <v>744.1</v>
      </c>
      <c r="Y211">
        <v>775.1</v>
      </c>
      <c r="Z211">
        <v>806.1</v>
      </c>
      <c r="AA211">
        <v>837.1</v>
      </c>
      <c r="AB211">
        <v>868.1</v>
      </c>
      <c r="AC211">
        <v>899.1</v>
      </c>
      <c r="AD211">
        <v>0.03</v>
      </c>
      <c r="AE211" s="1">
        <v>42705</v>
      </c>
      <c r="AF211">
        <v>837.1</v>
      </c>
      <c r="AG211">
        <v>868.1</v>
      </c>
      <c r="AH211">
        <v>899.1</v>
      </c>
      <c r="AI211">
        <v>930.1</v>
      </c>
      <c r="AJ211">
        <v>961.1</v>
      </c>
      <c r="AK211">
        <v>992.1</v>
      </c>
      <c r="AL211">
        <v>1023.1</v>
      </c>
      <c r="AM211">
        <v>1054.0999999999999</v>
      </c>
      <c r="AN211">
        <v>1085.0999999999999</v>
      </c>
      <c r="AO211">
        <v>1116.0999999999999</v>
      </c>
      <c r="AP211">
        <v>1147.0999999999999</v>
      </c>
      <c r="AQ211">
        <v>1178.0999999999999</v>
      </c>
      <c r="AR211">
        <v>1209.0999999999999</v>
      </c>
      <c r="AS211">
        <v>0.03</v>
      </c>
    </row>
    <row r="212" spans="1:45" x14ac:dyDescent="0.25">
      <c r="A212" s="1">
        <v>42736</v>
      </c>
      <c r="B212">
        <v>223.8</v>
      </c>
      <c r="C212">
        <v>246.2</v>
      </c>
      <c r="D212">
        <v>270.60000000000002</v>
      </c>
      <c r="E212">
        <v>296.10000000000002</v>
      </c>
      <c r="F212">
        <v>322.5</v>
      </c>
      <c r="G212">
        <v>349.5</v>
      </c>
      <c r="H212">
        <v>377.4</v>
      </c>
      <c r="I212">
        <v>405.7</v>
      </c>
      <c r="J212">
        <v>434.2</v>
      </c>
      <c r="K212">
        <v>463.1</v>
      </c>
      <c r="L212">
        <v>492.3</v>
      </c>
      <c r="M212">
        <v>521.6</v>
      </c>
      <c r="N212">
        <v>551.1</v>
      </c>
      <c r="O212">
        <v>0</v>
      </c>
      <c r="P212" s="1">
        <v>42736</v>
      </c>
      <c r="Q212">
        <v>521.6</v>
      </c>
      <c r="R212">
        <v>551.1</v>
      </c>
      <c r="S212">
        <v>580.9</v>
      </c>
      <c r="T212">
        <v>610.79999999999995</v>
      </c>
      <c r="U212">
        <v>641</v>
      </c>
      <c r="V212">
        <v>671.2</v>
      </c>
      <c r="W212">
        <v>701.7</v>
      </c>
      <c r="X212">
        <v>732.3</v>
      </c>
      <c r="Y212">
        <v>763</v>
      </c>
      <c r="Z212">
        <v>793.8</v>
      </c>
      <c r="AA212">
        <v>824.6</v>
      </c>
      <c r="AB212">
        <v>855.5</v>
      </c>
      <c r="AC212">
        <v>886.4</v>
      </c>
      <c r="AD212">
        <v>0</v>
      </c>
      <c r="AE212" s="1">
        <v>42736</v>
      </c>
      <c r="AF212">
        <v>824.6</v>
      </c>
      <c r="AG212">
        <v>855.5</v>
      </c>
      <c r="AH212">
        <v>886.4</v>
      </c>
      <c r="AI212">
        <v>917.4</v>
      </c>
      <c r="AJ212">
        <v>948.4</v>
      </c>
      <c r="AK212">
        <v>979.4</v>
      </c>
      <c r="AL212">
        <v>1010.4</v>
      </c>
      <c r="AM212">
        <v>1041.4000000000001</v>
      </c>
      <c r="AN212">
        <v>1072.4000000000001</v>
      </c>
      <c r="AO212">
        <v>1103.4000000000001</v>
      </c>
      <c r="AP212">
        <v>1134.4000000000001</v>
      </c>
      <c r="AQ212">
        <v>1165.4000000000001</v>
      </c>
      <c r="AR212">
        <v>1196.4000000000001</v>
      </c>
      <c r="AS212">
        <v>0</v>
      </c>
    </row>
    <row r="213" spans="1:45" x14ac:dyDescent="0.25">
      <c r="A213" s="1">
        <v>42767</v>
      </c>
      <c r="B213">
        <v>205.1</v>
      </c>
      <c r="C213">
        <v>225.1</v>
      </c>
      <c r="D213">
        <v>245.6</v>
      </c>
      <c r="E213">
        <v>266.60000000000002</v>
      </c>
      <c r="F213">
        <v>288.39999999999998</v>
      </c>
      <c r="G213">
        <v>310.8</v>
      </c>
      <c r="H213">
        <v>333.2</v>
      </c>
      <c r="I213">
        <v>355.9</v>
      </c>
      <c r="J213">
        <v>378.9</v>
      </c>
      <c r="K213">
        <v>402</v>
      </c>
      <c r="L213">
        <v>425.5</v>
      </c>
      <c r="M213">
        <v>449.5</v>
      </c>
      <c r="N213">
        <v>473.6</v>
      </c>
      <c r="O213">
        <v>0.2</v>
      </c>
      <c r="P213" s="1">
        <v>42767</v>
      </c>
      <c r="Q213">
        <v>449.5</v>
      </c>
      <c r="R213">
        <v>473.6</v>
      </c>
      <c r="S213">
        <v>498.4</v>
      </c>
      <c r="T213">
        <v>523.1</v>
      </c>
      <c r="U213">
        <v>548.29999999999995</v>
      </c>
      <c r="V213">
        <v>573.6</v>
      </c>
      <c r="W213">
        <v>599.29999999999995</v>
      </c>
      <c r="X213">
        <v>625.4</v>
      </c>
      <c r="Y213">
        <v>651.70000000000005</v>
      </c>
      <c r="Z213">
        <v>678.4</v>
      </c>
      <c r="AA213">
        <v>705.1</v>
      </c>
      <c r="AB213">
        <v>731.9</v>
      </c>
      <c r="AC213">
        <v>758.8</v>
      </c>
      <c r="AD213">
        <v>0.2</v>
      </c>
      <c r="AE213" s="1">
        <v>42767</v>
      </c>
      <c r="AF213">
        <v>705.1</v>
      </c>
      <c r="AG213">
        <v>731.9</v>
      </c>
      <c r="AH213">
        <v>758.8</v>
      </c>
      <c r="AI213">
        <v>785.8</v>
      </c>
      <c r="AJ213">
        <v>812.9</v>
      </c>
      <c r="AK213">
        <v>840.1</v>
      </c>
      <c r="AL213">
        <v>867.4</v>
      </c>
      <c r="AM213">
        <v>894.7</v>
      </c>
      <c r="AN213">
        <v>922.2</v>
      </c>
      <c r="AO213">
        <v>949.9</v>
      </c>
      <c r="AP213">
        <v>977.5</v>
      </c>
      <c r="AQ213">
        <v>1005.2</v>
      </c>
      <c r="AR213">
        <v>1033.0999999999999</v>
      </c>
      <c r="AS213">
        <v>0.2</v>
      </c>
    </row>
    <row r="214" spans="1:45" x14ac:dyDescent="0.25">
      <c r="A214" s="1">
        <v>42795</v>
      </c>
      <c r="B214">
        <v>242.9</v>
      </c>
      <c r="C214">
        <v>264.89999999999998</v>
      </c>
      <c r="D214">
        <v>289</v>
      </c>
      <c r="E214">
        <v>313</v>
      </c>
      <c r="F214">
        <v>338.1</v>
      </c>
      <c r="G214">
        <v>363.9</v>
      </c>
      <c r="H214">
        <v>390.1</v>
      </c>
      <c r="I214">
        <v>416.7</v>
      </c>
      <c r="J214">
        <v>443.4</v>
      </c>
      <c r="K214">
        <v>471.1</v>
      </c>
      <c r="L214">
        <v>498.8</v>
      </c>
      <c r="M214">
        <v>527.4</v>
      </c>
      <c r="N214">
        <v>556.4</v>
      </c>
      <c r="O214">
        <v>0</v>
      </c>
      <c r="P214" s="1">
        <v>42795</v>
      </c>
      <c r="Q214">
        <v>527.4</v>
      </c>
      <c r="R214">
        <v>556.4</v>
      </c>
      <c r="S214">
        <v>585.6</v>
      </c>
      <c r="T214">
        <v>615.29999999999995</v>
      </c>
      <c r="U214">
        <v>645</v>
      </c>
      <c r="V214">
        <v>674.9</v>
      </c>
      <c r="W214">
        <v>704.9</v>
      </c>
      <c r="X214">
        <v>734.9</v>
      </c>
      <c r="Y214">
        <v>765</v>
      </c>
      <c r="Z214">
        <v>795.1</v>
      </c>
      <c r="AA214">
        <v>825.5</v>
      </c>
      <c r="AB214">
        <v>855.8</v>
      </c>
      <c r="AC214">
        <v>886.3</v>
      </c>
      <c r="AD214">
        <v>0</v>
      </c>
      <c r="AE214" s="1">
        <v>42795</v>
      </c>
      <c r="AF214">
        <v>825.5</v>
      </c>
      <c r="AG214">
        <v>855.8</v>
      </c>
      <c r="AH214">
        <v>886.3</v>
      </c>
      <c r="AI214">
        <v>917</v>
      </c>
      <c r="AJ214">
        <v>947.7</v>
      </c>
      <c r="AK214">
        <v>978.7</v>
      </c>
      <c r="AL214">
        <v>1009.6</v>
      </c>
      <c r="AM214">
        <v>1040.5999999999999</v>
      </c>
      <c r="AN214">
        <v>1071.5999999999999</v>
      </c>
      <c r="AO214">
        <v>1102.5</v>
      </c>
      <c r="AP214">
        <v>1133.5</v>
      </c>
      <c r="AQ214">
        <v>1164.4000000000001</v>
      </c>
      <c r="AR214">
        <v>1195.4000000000001</v>
      </c>
      <c r="AS214">
        <v>0</v>
      </c>
    </row>
    <row r="215" spans="1:45" x14ac:dyDescent="0.25">
      <c r="A215" s="1">
        <v>42826</v>
      </c>
      <c r="B215">
        <v>10.6</v>
      </c>
      <c r="C215">
        <v>14.7</v>
      </c>
      <c r="D215">
        <v>19.600000000000001</v>
      </c>
      <c r="E215">
        <v>25.6</v>
      </c>
      <c r="F215">
        <v>32.1</v>
      </c>
      <c r="G215">
        <v>39.700000000000003</v>
      </c>
      <c r="H215">
        <v>48.1</v>
      </c>
      <c r="I215">
        <v>58.2</v>
      </c>
      <c r="J215">
        <v>69.5</v>
      </c>
      <c r="K215">
        <v>82.6</v>
      </c>
      <c r="L215">
        <v>96.3</v>
      </c>
      <c r="M215">
        <v>110.7</v>
      </c>
      <c r="N215">
        <v>126.2</v>
      </c>
      <c r="O215">
        <v>0</v>
      </c>
      <c r="P215" s="1">
        <v>42826</v>
      </c>
      <c r="Q215">
        <v>110.7</v>
      </c>
      <c r="R215">
        <v>126.2</v>
      </c>
      <c r="S215">
        <v>142.4</v>
      </c>
      <c r="T215">
        <v>159.6</v>
      </c>
      <c r="U215">
        <v>177.5</v>
      </c>
      <c r="V215">
        <v>196.3</v>
      </c>
      <c r="W215">
        <v>215.4</v>
      </c>
      <c r="X215">
        <v>235.3</v>
      </c>
      <c r="Y215">
        <v>255.9</v>
      </c>
      <c r="Z215">
        <v>277</v>
      </c>
      <c r="AA215">
        <v>299.10000000000002</v>
      </c>
      <c r="AB215">
        <v>321.8</v>
      </c>
      <c r="AC215">
        <v>345.1</v>
      </c>
      <c r="AD215">
        <v>0</v>
      </c>
      <c r="AE215" s="1">
        <v>42826</v>
      </c>
      <c r="AF215">
        <v>299.10000000000002</v>
      </c>
      <c r="AG215">
        <v>321.8</v>
      </c>
      <c r="AH215">
        <v>345.1</v>
      </c>
      <c r="AI215">
        <v>369.1</v>
      </c>
      <c r="AJ215">
        <v>393.8</v>
      </c>
      <c r="AK215">
        <v>418.8</v>
      </c>
      <c r="AL215">
        <v>444</v>
      </c>
      <c r="AM215">
        <v>469.8</v>
      </c>
      <c r="AN215">
        <v>495.8</v>
      </c>
      <c r="AO215">
        <v>522.29999999999995</v>
      </c>
      <c r="AP215">
        <v>549.4</v>
      </c>
      <c r="AQ215">
        <v>576.79999999999995</v>
      </c>
      <c r="AR215">
        <v>604.4</v>
      </c>
      <c r="AS215">
        <v>0</v>
      </c>
    </row>
    <row r="216" spans="1:45" x14ac:dyDescent="0.25">
      <c r="A216" s="1">
        <v>42856</v>
      </c>
      <c r="B216">
        <v>1</v>
      </c>
      <c r="C216">
        <v>1.5</v>
      </c>
      <c r="D216">
        <v>2.2000000000000002</v>
      </c>
      <c r="E216">
        <v>2.9</v>
      </c>
      <c r="F216">
        <v>3.8</v>
      </c>
      <c r="G216">
        <v>5</v>
      </c>
      <c r="H216">
        <v>6.5</v>
      </c>
      <c r="I216">
        <v>8.8000000000000007</v>
      </c>
      <c r="J216">
        <v>11.9</v>
      </c>
      <c r="K216">
        <v>15.7</v>
      </c>
      <c r="L216">
        <v>21.1</v>
      </c>
      <c r="M216">
        <v>28.3</v>
      </c>
      <c r="N216">
        <v>37.799999999999997</v>
      </c>
      <c r="O216">
        <v>0.03</v>
      </c>
      <c r="P216" s="1">
        <v>42856</v>
      </c>
      <c r="Q216">
        <v>28.3</v>
      </c>
      <c r="R216">
        <v>37.799999999999997</v>
      </c>
      <c r="S216">
        <v>49.2</v>
      </c>
      <c r="T216">
        <v>62</v>
      </c>
      <c r="U216">
        <v>76.5</v>
      </c>
      <c r="V216">
        <v>92.7</v>
      </c>
      <c r="W216">
        <v>110</v>
      </c>
      <c r="X216">
        <v>129</v>
      </c>
      <c r="Y216">
        <v>149</v>
      </c>
      <c r="Z216">
        <v>170</v>
      </c>
      <c r="AA216">
        <v>192</v>
      </c>
      <c r="AB216">
        <v>215.1</v>
      </c>
      <c r="AC216">
        <v>238.7</v>
      </c>
      <c r="AD216">
        <v>0.03</v>
      </c>
      <c r="AE216" s="1">
        <v>42856</v>
      </c>
      <c r="AF216">
        <v>192</v>
      </c>
      <c r="AG216">
        <v>215.1</v>
      </c>
      <c r="AH216">
        <v>238.7</v>
      </c>
      <c r="AI216">
        <v>263.10000000000002</v>
      </c>
      <c r="AJ216">
        <v>287.8</v>
      </c>
      <c r="AK216">
        <v>313.2</v>
      </c>
      <c r="AL216">
        <v>338.8</v>
      </c>
      <c r="AM216">
        <v>365.3</v>
      </c>
      <c r="AN216">
        <v>392.2</v>
      </c>
      <c r="AO216">
        <v>419.8</v>
      </c>
      <c r="AP216">
        <v>447.7</v>
      </c>
      <c r="AQ216">
        <v>476.1</v>
      </c>
      <c r="AR216">
        <v>504.8</v>
      </c>
      <c r="AS216">
        <v>0.03</v>
      </c>
    </row>
    <row r="217" spans="1:45" x14ac:dyDescent="0.25">
      <c r="A217" s="1">
        <v>42887</v>
      </c>
      <c r="B217">
        <v>0</v>
      </c>
      <c r="C217">
        <v>0</v>
      </c>
      <c r="D217">
        <v>0</v>
      </c>
      <c r="E217">
        <v>0</v>
      </c>
      <c r="F217">
        <v>0</v>
      </c>
      <c r="G217">
        <v>0</v>
      </c>
      <c r="H217">
        <v>0</v>
      </c>
      <c r="I217">
        <v>0</v>
      </c>
      <c r="J217">
        <v>0.2</v>
      </c>
      <c r="K217">
        <v>0.5</v>
      </c>
      <c r="L217">
        <v>1</v>
      </c>
      <c r="M217">
        <v>2</v>
      </c>
      <c r="N217">
        <v>3.5</v>
      </c>
      <c r="O217">
        <v>7.0000000000000007E-2</v>
      </c>
      <c r="P217" s="1">
        <v>42887</v>
      </c>
      <c r="Q217">
        <v>2</v>
      </c>
      <c r="R217">
        <v>3.5</v>
      </c>
      <c r="S217">
        <v>5.7</v>
      </c>
      <c r="T217">
        <v>8.4</v>
      </c>
      <c r="U217">
        <v>11.2</v>
      </c>
      <c r="V217">
        <v>14.6</v>
      </c>
      <c r="W217">
        <v>18.600000000000001</v>
      </c>
      <c r="X217">
        <v>23.2</v>
      </c>
      <c r="Y217">
        <v>28.6</v>
      </c>
      <c r="Z217">
        <v>35</v>
      </c>
      <c r="AA217">
        <v>42.2</v>
      </c>
      <c r="AB217">
        <v>50</v>
      </c>
      <c r="AC217">
        <v>58.3</v>
      </c>
      <c r="AD217">
        <v>7.0000000000000007E-2</v>
      </c>
      <c r="AE217" s="1">
        <v>42887</v>
      </c>
      <c r="AF217">
        <v>42.2</v>
      </c>
      <c r="AG217">
        <v>50</v>
      </c>
      <c r="AH217">
        <v>58.3</v>
      </c>
      <c r="AI217">
        <v>67.5</v>
      </c>
      <c r="AJ217">
        <v>77.099999999999994</v>
      </c>
      <c r="AK217">
        <v>87.6</v>
      </c>
      <c r="AL217">
        <v>98.8</v>
      </c>
      <c r="AM217">
        <v>110.5</v>
      </c>
      <c r="AN217">
        <v>123.1</v>
      </c>
      <c r="AO217">
        <v>136.1</v>
      </c>
      <c r="AP217">
        <v>150.5</v>
      </c>
      <c r="AQ217">
        <v>165.7</v>
      </c>
      <c r="AR217">
        <v>182.8</v>
      </c>
      <c r="AS217">
        <v>7.0000000000000007E-2</v>
      </c>
    </row>
    <row r="218" spans="1:45" x14ac:dyDescent="0.25">
      <c r="A218" s="1">
        <v>42917</v>
      </c>
      <c r="B218">
        <v>0</v>
      </c>
      <c r="C218">
        <v>0</v>
      </c>
      <c r="D218">
        <v>0</v>
      </c>
      <c r="E218">
        <v>0</v>
      </c>
      <c r="F218">
        <v>0</v>
      </c>
      <c r="G218">
        <v>0</v>
      </c>
      <c r="H218">
        <v>0</v>
      </c>
      <c r="I218">
        <v>0</v>
      </c>
      <c r="J218">
        <v>0</v>
      </c>
      <c r="K218">
        <v>0</v>
      </c>
      <c r="L218">
        <v>0</v>
      </c>
      <c r="M218">
        <v>0</v>
      </c>
      <c r="N218">
        <v>0.1</v>
      </c>
      <c r="O218">
        <v>0</v>
      </c>
      <c r="P218" s="1">
        <v>42917</v>
      </c>
      <c r="Q218">
        <v>0</v>
      </c>
      <c r="R218">
        <v>0.1</v>
      </c>
      <c r="S218">
        <v>0.3</v>
      </c>
      <c r="T218">
        <v>0.6</v>
      </c>
      <c r="U218">
        <v>0.9</v>
      </c>
      <c r="V218">
        <v>1.6</v>
      </c>
      <c r="W218">
        <v>2.2000000000000002</v>
      </c>
      <c r="X218">
        <v>3.1</v>
      </c>
      <c r="Y218">
        <v>4.5</v>
      </c>
      <c r="Z218">
        <v>6.6</v>
      </c>
      <c r="AA218">
        <v>9.5</v>
      </c>
      <c r="AB218">
        <v>12.6</v>
      </c>
      <c r="AC218">
        <v>16.399999999999999</v>
      </c>
      <c r="AD218">
        <v>0</v>
      </c>
      <c r="AE218" s="1">
        <v>42917</v>
      </c>
      <c r="AF218">
        <v>9.5</v>
      </c>
      <c r="AG218">
        <v>12.6</v>
      </c>
      <c r="AH218">
        <v>16.399999999999999</v>
      </c>
      <c r="AI218">
        <v>20.9</v>
      </c>
      <c r="AJ218">
        <v>26.6</v>
      </c>
      <c r="AK218">
        <v>33.5</v>
      </c>
      <c r="AL218">
        <v>41.8</v>
      </c>
      <c r="AM218">
        <v>50.9</v>
      </c>
      <c r="AN218">
        <v>61.6</v>
      </c>
      <c r="AO218">
        <v>73.099999999999994</v>
      </c>
      <c r="AP218">
        <v>86</v>
      </c>
      <c r="AQ218">
        <v>100.5</v>
      </c>
      <c r="AR218">
        <v>116.6</v>
      </c>
      <c r="AS218">
        <v>0</v>
      </c>
    </row>
    <row r="219" spans="1:45" x14ac:dyDescent="0.25">
      <c r="A219" s="1">
        <v>42948</v>
      </c>
      <c r="B219">
        <v>0</v>
      </c>
      <c r="C219">
        <v>0</v>
      </c>
      <c r="D219">
        <v>0</v>
      </c>
      <c r="E219">
        <v>0</v>
      </c>
      <c r="F219">
        <v>0</v>
      </c>
      <c r="G219">
        <v>0</v>
      </c>
      <c r="H219">
        <v>0</v>
      </c>
      <c r="I219">
        <v>0</v>
      </c>
      <c r="J219">
        <v>0</v>
      </c>
      <c r="K219">
        <v>0</v>
      </c>
      <c r="L219">
        <v>0.1</v>
      </c>
      <c r="M219">
        <v>0.6</v>
      </c>
      <c r="N219">
        <v>1.2</v>
      </c>
      <c r="O219">
        <v>0</v>
      </c>
      <c r="P219" s="1">
        <v>42948</v>
      </c>
      <c r="Q219">
        <v>0.6</v>
      </c>
      <c r="R219">
        <v>1.2</v>
      </c>
      <c r="S219">
        <v>2.2000000000000002</v>
      </c>
      <c r="T219">
        <v>3.4</v>
      </c>
      <c r="U219">
        <v>4.9000000000000004</v>
      </c>
      <c r="V219">
        <v>6.8</v>
      </c>
      <c r="W219">
        <v>9</v>
      </c>
      <c r="X219">
        <v>11.4</v>
      </c>
      <c r="Y219">
        <v>14.4</v>
      </c>
      <c r="Z219">
        <v>18</v>
      </c>
      <c r="AA219">
        <v>21.8</v>
      </c>
      <c r="AB219">
        <v>27</v>
      </c>
      <c r="AC219">
        <v>32.299999999999997</v>
      </c>
      <c r="AD219">
        <v>0</v>
      </c>
      <c r="AE219" s="1">
        <v>42948</v>
      </c>
      <c r="AF219">
        <v>21.8</v>
      </c>
      <c r="AG219">
        <v>27</v>
      </c>
      <c r="AH219">
        <v>32.299999999999997</v>
      </c>
      <c r="AI219">
        <v>38.4</v>
      </c>
      <c r="AJ219">
        <v>46</v>
      </c>
      <c r="AK219">
        <v>54</v>
      </c>
      <c r="AL219">
        <v>63.6</v>
      </c>
      <c r="AM219">
        <v>74.400000000000006</v>
      </c>
      <c r="AN219">
        <v>86.3</v>
      </c>
      <c r="AO219">
        <v>99.1</v>
      </c>
      <c r="AP219">
        <v>113.5</v>
      </c>
      <c r="AQ219">
        <v>129.1</v>
      </c>
      <c r="AR219">
        <v>146</v>
      </c>
      <c r="AS219">
        <v>0</v>
      </c>
    </row>
    <row r="220" spans="1:45" x14ac:dyDescent="0.25">
      <c r="A220" s="1">
        <v>42979</v>
      </c>
      <c r="B220">
        <v>0</v>
      </c>
      <c r="C220">
        <v>0</v>
      </c>
      <c r="D220">
        <v>0</v>
      </c>
      <c r="E220">
        <v>0.2</v>
      </c>
      <c r="F220">
        <v>0.3</v>
      </c>
      <c r="G220">
        <v>0.5</v>
      </c>
      <c r="H220">
        <v>0.8</v>
      </c>
      <c r="I220">
        <v>1.2</v>
      </c>
      <c r="J220">
        <v>1.7</v>
      </c>
      <c r="K220">
        <v>2.5</v>
      </c>
      <c r="L220">
        <v>3.5</v>
      </c>
      <c r="M220">
        <v>4.7</v>
      </c>
      <c r="N220">
        <v>6.4</v>
      </c>
      <c r="O220">
        <v>7.0000000000000007E-2</v>
      </c>
      <c r="P220" s="1">
        <v>42979</v>
      </c>
      <c r="Q220">
        <v>4.7</v>
      </c>
      <c r="R220">
        <v>6.4</v>
      </c>
      <c r="S220">
        <v>8.6999999999999993</v>
      </c>
      <c r="T220">
        <v>11.8</v>
      </c>
      <c r="U220">
        <v>15.2</v>
      </c>
      <c r="V220">
        <v>18.8</v>
      </c>
      <c r="W220">
        <v>23.2</v>
      </c>
      <c r="X220">
        <v>27.6</v>
      </c>
      <c r="Y220">
        <v>33</v>
      </c>
      <c r="Z220">
        <v>39.1</v>
      </c>
      <c r="AA220">
        <v>45.8</v>
      </c>
      <c r="AB220">
        <v>52.9</v>
      </c>
      <c r="AC220">
        <v>61.3</v>
      </c>
      <c r="AD220">
        <v>7.0000000000000007E-2</v>
      </c>
      <c r="AE220" s="1">
        <v>42979</v>
      </c>
      <c r="AF220">
        <v>45.8</v>
      </c>
      <c r="AG220">
        <v>52.9</v>
      </c>
      <c r="AH220">
        <v>61.3</v>
      </c>
      <c r="AI220">
        <v>70.900000000000006</v>
      </c>
      <c r="AJ220">
        <v>81.7</v>
      </c>
      <c r="AK220">
        <v>94.2</v>
      </c>
      <c r="AL220">
        <v>107.6</v>
      </c>
      <c r="AM220">
        <v>122.4</v>
      </c>
      <c r="AN220">
        <v>138.80000000000001</v>
      </c>
      <c r="AO220">
        <v>156.6</v>
      </c>
      <c r="AP220">
        <v>175.4</v>
      </c>
      <c r="AQ220">
        <v>195.5</v>
      </c>
      <c r="AR220">
        <v>217.5</v>
      </c>
      <c r="AS220">
        <v>7.0000000000000007E-2</v>
      </c>
    </row>
    <row r="221" spans="1:45" x14ac:dyDescent="0.25">
      <c r="A221" s="1">
        <v>43009</v>
      </c>
      <c r="B221">
        <v>3.1</v>
      </c>
      <c r="C221">
        <v>4.4000000000000004</v>
      </c>
      <c r="D221">
        <v>5.9</v>
      </c>
      <c r="E221">
        <v>8.1</v>
      </c>
      <c r="F221">
        <v>10.5</v>
      </c>
      <c r="G221">
        <v>13.5</v>
      </c>
      <c r="H221">
        <v>16.899999999999999</v>
      </c>
      <c r="I221">
        <v>20.7</v>
      </c>
      <c r="J221">
        <v>25.1</v>
      </c>
      <c r="K221">
        <v>30</v>
      </c>
      <c r="L221">
        <v>36.1</v>
      </c>
      <c r="M221">
        <v>42</v>
      </c>
      <c r="N221">
        <v>48.8</v>
      </c>
      <c r="O221">
        <v>0.06</v>
      </c>
      <c r="P221" s="1">
        <v>43009</v>
      </c>
      <c r="Q221">
        <v>42</v>
      </c>
      <c r="R221">
        <v>48.8</v>
      </c>
      <c r="S221">
        <v>56.4</v>
      </c>
      <c r="T221">
        <v>63.5</v>
      </c>
      <c r="U221">
        <v>72</v>
      </c>
      <c r="V221">
        <v>81.3</v>
      </c>
      <c r="W221">
        <v>92.1</v>
      </c>
      <c r="X221">
        <v>103.5</v>
      </c>
      <c r="Y221">
        <v>116.2</v>
      </c>
      <c r="Z221">
        <v>129.69999999999999</v>
      </c>
      <c r="AA221">
        <v>144.30000000000001</v>
      </c>
      <c r="AB221">
        <v>159.6</v>
      </c>
      <c r="AC221">
        <v>177.1</v>
      </c>
      <c r="AD221">
        <v>0.06</v>
      </c>
      <c r="AE221" s="1">
        <v>43009</v>
      </c>
      <c r="AF221">
        <v>144.30000000000001</v>
      </c>
      <c r="AG221">
        <v>159.6</v>
      </c>
      <c r="AH221">
        <v>177.1</v>
      </c>
      <c r="AI221">
        <v>195.1</v>
      </c>
      <c r="AJ221">
        <v>213.9</v>
      </c>
      <c r="AK221">
        <v>234</v>
      </c>
      <c r="AL221">
        <v>254.8</v>
      </c>
      <c r="AM221">
        <v>276.89999999999998</v>
      </c>
      <c r="AN221">
        <v>299.5</v>
      </c>
      <c r="AO221">
        <v>323.3</v>
      </c>
      <c r="AP221">
        <v>348.3</v>
      </c>
      <c r="AQ221">
        <v>374.1</v>
      </c>
      <c r="AR221">
        <v>400.8</v>
      </c>
      <c r="AS221">
        <v>0.06</v>
      </c>
    </row>
    <row r="222" spans="1:45" x14ac:dyDescent="0.25">
      <c r="A222" s="1">
        <v>43040</v>
      </c>
      <c r="B222">
        <v>87.5</v>
      </c>
      <c r="C222">
        <v>100.5</v>
      </c>
      <c r="D222">
        <v>115.2</v>
      </c>
      <c r="E222">
        <v>130.4</v>
      </c>
      <c r="F222">
        <v>146.80000000000001</v>
      </c>
      <c r="G222">
        <v>164.4</v>
      </c>
      <c r="H222">
        <v>183</v>
      </c>
      <c r="I222">
        <v>202.4</v>
      </c>
      <c r="J222">
        <v>223.5</v>
      </c>
      <c r="K222">
        <v>244.7</v>
      </c>
      <c r="L222">
        <v>267</v>
      </c>
      <c r="M222">
        <v>290.10000000000002</v>
      </c>
      <c r="N222">
        <v>313.7</v>
      </c>
      <c r="O222">
        <v>0.2</v>
      </c>
      <c r="P222" s="1">
        <v>43040</v>
      </c>
      <c r="Q222">
        <v>290.10000000000002</v>
      </c>
      <c r="R222">
        <v>313.7</v>
      </c>
      <c r="S222">
        <v>338.2</v>
      </c>
      <c r="T222">
        <v>363</v>
      </c>
      <c r="U222">
        <v>388.5</v>
      </c>
      <c r="V222">
        <v>414.5</v>
      </c>
      <c r="W222">
        <v>440.4</v>
      </c>
      <c r="X222">
        <v>466.8</v>
      </c>
      <c r="Y222">
        <v>493.2</v>
      </c>
      <c r="Z222">
        <v>520.29999999999995</v>
      </c>
      <c r="AA222">
        <v>547.79999999999995</v>
      </c>
      <c r="AB222">
        <v>575.5</v>
      </c>
      <c r="AC222">
        <v>603.70000000000005</v>
      </c>
      <c r="AD222">
        <v>0.2</v>
      </c>
      <c r="AE222" s="1">
        <v>43040</v>
      </c>
      <c r="AF222">
        <v>547.79999999999995</v>
      </c>
      <c r="AG222">
        <v>575.5</v>
      </c>
      <c r="AH222">
        <v>603.70000000000005</v>
      </c>
      <c r="AI222">
        <v>631.9</v>
      </c>
      <c r="AJ222">
        <v>660.5</v>
      </c>
      <c r="AK222">
        <v>689.2</v>
      </c>
      <c r="AL222">
        <v>718.5</v>
      </c>
      <c r="AM222">
        <v>747.7</v>
      </c>
      <c r="AN222">
        <v>777.2</v>
      </c>
      <c r="AO222">
        <v>806.8</v>
      </c>
      <c r="AP222">
        <v>836.3</v>
      </c>
      <c r="AQ222">
        <v>866.1</v>
      </c>
      <c r="AR222">
        <v>895.9</v>
      </c>
      <c r="AS222">
        <v>0.2</v>
      </c>
    </row>
    <row r="223" spans="1:45" x14ac:dyDescent="0.25">
      <c r="A223" s="1">
        <v>43070</v>
      </c>
      <c r="B223">
        <v>391</v>
      </c>
      <c r="C223">
        <v>417.2</v>
      </c>
      <c r="D223">
        <v>443.9</v>
      </c>
      <c r="E223">
        <v>471</v>
      </c>
      <c r="F223">
        <v>498.4</v>
      </c>
      <c r="G223">
        <v>527</v>
      </c>
      <c r="H223">
        <v>555.79999999999995</v>
      </c>
      <c r="I223">
        <v>585.29999999999995</v>
      </c>
      <c r="J223">
        <v>615</v>
      </c>
      <c r="K223">
        <v>644.79999999999995</v>
      </c>
      <c r="L223">
        <v>674.9</v>
      </c>
      <c r="M223">
        <v>705.2</v>
      </c>
      <c r="N223">
        <v>735.6</v>
      </c>
      <c r="O223">
        <v>0.06</v>
      </c>
      <c r="P223" s="1">
        <v>43070</v>
      </c>
      <c r="Q223">
        <v>705.2</v>
      </c>
      <c r="R223">
        <v>735.6</v>
      </c>
      <c r="S223">
        <v>766</v>
      </c>
      <c r="T223">
        <v>796.6</v>
      </c>
      <c r="U223">
        <v>827.2</v>
      </c>
      <c r="V223">
        <v>857.7</v>
      </c>
      <c r="W223">
        <v>888.2</v>
      </c>
      <c r="X223">
        <v>918.8</v>
      </c>
      <c r="Y223">
        <v>949.5</v>
      </c>
      <c r="Z223">
        <v>980.3</v>
      </c>
      <c r="AA223">
        <v>1011.3</v>
      </c>
      <c r="AB223">
        <v>1042.3</v>
      </c>
      <c r="AC223">
        <v>1073.3</v>
      </c>
      <c r="AD223">
        <v>0.06</v>
      </c>
      <c r="AE223" s="1">
        <v>43070</v>
      </c>
      <c r="AF223">
        <v>1011.3</v>
      </c>
      <c r="AG223">
        <v>1042.3</v>
      </c>
      <c r="AH223">
        <v>1073.3</v>
      </c>
      <c r="AI223">
        <v>1104.3</v>
      </c>
      <c r="AJ223">
        <v>1135.3</v>
      </c>
      <c r="AK223">
        <v>1166.3</v>
      </c>
      <c r="AL223">
        <v>1197.3</v>
      </c>
      <c r="AM223">
        <v>1228.3</v>
      </c>
      <c r="AN223">
        <v>1259.3</v>
      </c>
      <c r="AO223">
        <v>1290.3</v>
      </c>
      <c r="AP223">
        <v>1321.3</v>
      </c>
      <c r="AQ223">
        <v>1352.3</v>
      </c>
      <c r="AR223">
        <v>1383.3</v>
      </c>
      <c r="AS223">
        <v>0.06</v>
      </c>
    </row>
    <row r="224" spans="1:45" x14ac:dyDescent="0.25">
      <c r="A224" s="1">
        <v>43101</v>
      </c>
      <c r="B224">
        <v>412.5</v>
      </c>
      <c r="C224">
        <v>438.8</v>
      </c>
      <c r="D224">
        <v>465.6</v>
      </c>
      <c r="E224">
        <v>492.5</v>
      </c>
      <c r="F224">
        <v>519.5</v>
      </c>
      <c r="G224">
        <v>546.70000000000005</v>
      </c>
      <c r="H224">
        <v>574</v>
      </c>
      <c r="I224">
        <v>601.6</v>
      </c>
      <c r="J224">
        <v>629.6</v>
      </c>
      <c r="K224">
        <v>657.7</v>
      </c>
      <c r="L224">
        <v>686.2</v>
      </c>
      <c r="M224">
        <v>715.3</v>
      </c>
      <c r="N224">
        <v>744.7</v>
      </c>
      <c r="O224">
        <v>0.2</v>
      </c>
      <c r="P224" s="1">
        <v>43101</v>
      </c>
      <c r="Q224">
        <v>715.3</v>
      </c>
      <c r="R224">
        <v>744.7</v>
      </c>
      <c r="S224">
        <v>774.4</v>
      </c>
      <c r="T224">
        <v>804.3</v>
      </c>
      <c r="U224">
        <v>834.2</v>
      </c>
      <c r="V224">
        <v>864.2</v>
      </c>
      <c r="W224">
        <v>894.3</v>
      </c>
      <c r="X224">
        <v>924.3</v>
      </c>
      <c r="Y224">
        <v>954.4</v>
      </c>
      <c r="Z224">
        <v>984.5</v>
      </c>
      <c r="AA224">
        <v>1014.9</v>
      </c>
      <c r="AB224">
        <v>1045.5</v>
      </c>
      <c r="AC224">
        <v>1076.5</v>
      </c>
      <c r="AD224">
        <v>0.2</v>
      </c>
      <c r="AE224" s="1">
        <v>43101</v>
      </c>
      <c r="AF224">
        <v>1014.9</v>
      </c>
      <c r="AG224">
        <v>1045.5</v>
      </c>
      <c r="AH224">
        <v>1076.5</v>
      </c>
      <c r="AI224">
        <v>1107.5</v>
      </c>
      <c r="AJ224">
        <v>1138.5</v>
      </c>
      <c r="AK224">
        <v>1169.5</v>
      </c>
      <c r="AL224">
        <v>1200.5</v>
      </c>
      <c r="AM224">
        <v>1231.5</v>
      </c>
      <c r="AN224">
        <v>1262.5</v>
      </c>
      <c r="AO224">
        <v>1293.5</v>
      </c>
      <c r="AP224">
        <v>1324.5</v>
      </c>
      <c r="AQ224">
        <v>1355.5</v>
      </c>
      <c r="AR224">
        <v>1386.5</v>
      </c>
      <c r="AS224">
        <v>0.2</v>
      </c>
    </row>
    <row r="225" spans="1:45" x14ac:dyDescent="0.25">
      <c r="A225" s="1">
        <v>43132</v>
      </c>
      <c r="B225">
        <v>156.80000000000001</v>
      </c>
      <c r="C225">
        <v>173</v>
      </c>
      <c r="D225">
        <v>190.5</v>
      </c>
      <c r="E225">
        <v>209.1</v>
      </c>
      <c r="F225">
        <v>228.6</v>
      </c>
      <c r="G225">
        <v>249.1</v>
      </c>
      <c r="H225">
        <v>270.10000000000002</v>
      </c>
      <c r="I225">
        <v>291.5</v>
      </c>
      <c r="J225">
        <v>313.7</v>
      </c>
      <c r="K225">
        <v>336.6</v>
      </c>
      <c r="L225">
        <v>359.6</v>
      </c>
      <c r="M225">
        <v>383.9</v>
      </c>
      <c r="N225">
        <v>408.7</v>
      </c>
      <c r="O225">
        <v>0.04</v>
      </c>
      <c r="P225" s="1">
        <v>43132</v>
      </c>
      <c r="Q225">
        <v>383.9</v>
      </c>
      <c r="R225">
        <v>408.7</v>
      </c>
      <c r="S225">
        <v>433.8</v>
      </c>
      <c r="T225">
        <v>459.7</v>
      </c>
      <c r="U225">
        <v>485.8</v>
      </c>
      <c r="V225">
        <v>512.20000000000005</v>
      </c>
      <c r="W225">
        <v>538.6</v>
      </c>
      <c r="X225">
        <v>565.20000000000005</v>
      </c>
      <c r="Y225">
        <v>592</v>
      </c>
      <c r="Z225">
        <v>618.6</v>
      </c>
      <c r="AA225">
        <v>645.6</v>
      </c>
      <c r="AB225">
        <v>672.5</v>
      </c>
      <c r="AC225">
        <v>699.6</v>
      </c>
      <c r="AD225">
        <v>0.04</v>
      </c>
      <c r="AE225" s="1">
        <v>43132</v>
      </c>
      <c r="AF225">
        <v>645.6</v>
      </c>
      <c r="AG225">
        <v>672.5</v>
      </c>
      <c r="AH225">
        <v>699.6</v>
      </c>
      <c r="AI225">
        <v>726.8</v>
      </c>
      <c r="AJ225">
        <v>754.1</v>
      </c>
      <c r="AK225">
        <v>781.4</v>
      </c>
      <c r="AL225">
        <v>808.7</v>
      </c>
      <c r="AM225">
        <v>836.1</v>
      </c>
      <c r="AN225">
        <v>863.5</v>
      </c>
      <c r="AO225">
        <v>890.9</v>
      </c>
      <c r="AP225">
        <v>918.5</v>
      </c>
      <c r="AQ225">
        <v>946.3</v>
      </c>
      <c r="AR225">
        <v>974.1</v>
      </c>
      <c r="AS225">
        <v>0.04</v>
      </c>
    </row>
    <row r="226" spans="1:45" x14ac:dyDescent="0.25">
      <c r="A226" s="1">
        <v>43160</v>
      </c>
      <c r="B226">
        <v>140.5</v>
      </c>
      <c r="C226">
        <v>162.69999999999999</v>
      </c>
      <c r="D226">
        <v>185.8</v>
      </c>
      <c r="E226">
        <v>210.5</v>
      </c>
      <c r="F226">
        <v>235.8</v>
      </c>
      <c r="G226">
        <v>262</v>
      </c>
      <c r="H226">
        <v>289.10000000000002</v>
      </c>
      <c r="I226">
        <v>316.7</v>
      </c>
      <c r="J226">
        <v>344.7</v>
      </c>
      <c r="K226">
        <v>373.4</v>
      </c>
      <c r="L226">
        <v>402.2</v>
      </c>
      <c r="M226">
        <v>431</v>
      </c>
      <c r="N226">
        <v>460</v>
      </c>
      <c r="O226">
        <v>0.03</v>
      </c>
      <c r="P226" s="1">
        <v>43160</v>
      </c>
      <c r="Q226">
        <v>431</v>
      </c>
      <c r="R226">
        <v>460</v>
      </c>
      <c r="S226">
        <v>489.5</v>
      </c>
      <c r="T226">
        <v>518.9</v>
      </c>
      <c r="U226">
        <v>548.4</v>
      </c>
      <c r="V226">
        <v>578.20000000000005</v>
      </c>
      <c r="W226">
        <v>608.29999999999995</v>
      </c>
      <c r="X226">
        <v>638.29999999999995</v>
      </c>
      <c r="Y226">
        <v>668.7</v>
      </c>
      <c r="Z226">
        <v>699.2</v>
      </c>
      <c r="AA226">
        <v>729.9</v>
      </c>
      <c r="AB226">
        <v>760.6</v>
      </c>
      <c r="AC226">
        <v>791.5</v>
      </c>
      <c r="AD226">
        <v>0.03</v>
      </c>
      <c r="AE226" s="1">
        <v>43160</v>
      </c>
      <c r="AF226">
        <v>729.9</v>
      </c>
      <c r="AG226">
        <v>760.6</v>
      </c>
      <c r="AH226">
        <v>791.5</v>
      </c>
      <c r="AI226">
        <v>822.5</v>
      </c>
      <c r="AJ226">
        <v>853.4</v>
      </c>
      <c r="AK226">
        <v>884.4</v>
      </c>
      <c r="AL226">
        <v>915.4</v>
      </c>
      <c r="AM226">
        <v>946.3</v>
      </c>
      <c r="AN226">
        <v>977.3</v>
      </c>
      <c r="AO226">
        <v>1008.2</v>
      </c>
      <c r="AP226">
        <v>1039.2</v>
      </c>
      <c r="AQ226">
        <v>1070.0999999999999</v>
      </c>
      <c r="AR226">
        <v>1101.0999999999999</v>
      </c>
      <c r="AS226">
        <v>0.03</v>
      </c>
    </row>
    <row r="227" spans="1:45" x14ac:dyDescent="0.25">
      <c r="A227" s="1">
        <v>43191</v>
      </c>
      <c r="B227">
        <v>46.6</v>
      </c>
      <c r="C227">
        <v>57</v>
      </c>
      <c r="D227">
        <v>69</v>
      </c>
      <c r="E227">
        <v>82.1</v>
      </c>
      <c r="F227">
        <v>96.2</v>
      </c>
      <c r="G227">
        <v>111</v>
      </c>
      <c r="H227">
        <v>126.9</v>
      </c>
      <c r="I227">
        <v>143.30000000000001</v>
      </c>
      <c r="J227">
        <v>160.80000000000001</v>
      </c>
      <c r="K227">
        <v>179.4</v>
      </c>
      <c r="L227">
        <v>198.7</v>
      </c>
      <c r="M227">
        <v>218.9</v>
      </c>
      <c r="N227">
        <v>239.7</v>
      </c>
      <c r="O227">
        <v>0.03</v>
      </c>
      <c r="P227" s="1">
        <v>43191</v>
      </c>
      <c r="Q227">
        <v>218.9</v>
      </c>
      <c r="R227">
        <v>239.7</v>
      </c>
      <c r="S227">
        <v>261.89999999999998</v>
      </c>
      <c r="T227">
        <v>284.89999999999998</v>
      </c>
      <c r="U227">
        <v>308.89999999999998</v>
      </c>
      <c r="V227">
        <v>333.3</v>
      </c>
      <c r="W227">
        <v>358.6</v>
      </c>
      <c r="X227">
        <v>384</v>
      </c>
      <c r="Y227">
        <v>410.6</v>
      </c>
      <c r="Z227">
        <v>437.6</v>
      </c>
      <c r="AA227">
        <v>465</v>
      </c>
      <c r="AB227">
        <v>493.1</v>
      </c>
      <c r="AC227">
        <v>521.20000000000005</v>
      </c>
      <c r="AD227">
        <v>0.03</v>
      </c>
      <c r="AE227" s="1">
        <v>43191</v>
      </c>
      <c r="AF227">
        <v>465</v>
      </c>
      <c r="AG227">
        <v>493.1</v>
      </c>
      <c r="AH227">
        <v>521.20000000000005</v>
      </c>
      <c r="AI227">
        <v>549.6</v>
      </c>
      <c r="AJ227">
        <v>578.20000000000005</v>
      </c>
      <c r="AK227">
        <v>607.1</v>
      </c>
      <c r="AL227">
        <v>636.20000000000005</v>
      </c>
      <c r="AM227">
        <v>665.4</v>
      </c>
      <c r="AN227">
        <v>694.7</v>
      </c>
      <c r="AO227">
        <v>724.2</v>
      </c>
      <c r="AP227">
        <v>753.9</v>
      </c>
      <c r="AQ227">
        <v>783.5</v>
      </c>
      <c r="AR227">
        <v>813.3</v>
      </c>
      <c r="AS227">
        <v>0.03</v>
      </c>
    </row>
    <row r="228" spans="1:45" x14ac:dyDescent="0.25">
      <c r="A228" s="1">
        <v>43221</v>
      </c>
      <c r="B228">
        <v>0</v>
      </c>
      <c r="C228">
        <v>0.1</v>
      </c>
      <c r="D228">
        <v>0.2</v>
      </c>
      <c r="E228">
        <v>0.3</v>
      </c>
      <c r="F228">
        <v>0.7</v>
      </c>
      <c r="G228">
        <v>1.2</v>
      </c>
      <c r="H228">
        <v>1.9</v>
      </c>
      <c r="I228">
        <v>3.1</v>
      </c>
      <c r="J228">
        <v>4.7</v>
      </c>
      <c r="K228">
        <v>6.4</v>
      </c>
      <c r="L228">
        <v>8.4</v>
      </c>
      <c r="M228">
        <v>11.3</v>
      </c>
      <c r="N228">
        <v>14.7</v>
      </c>
      <c r="O228">
        <v>0.06</v>
      </c>
      <c r="P228" s="1">
        <v>43221</v>
      </c>
      <c r="Q228">
        <v>11.3</v>
      </c>
      <c r="R228">
        <v>14.7</v>
      </c>
      <c r="S228">
        <v>19.100000000000001</v>
      </c>
      <c r="T228">
        <v>25</v>
      </c>
      <c r="U228">
        <v>31.3</v>
      </c>
      <c r="V228">
        <v>38.700000000000003</v>
      </c>
      <c r="W228">
        <v>47.4</v>
      </c>
      <c r="X228">
        <v>56.9</v>
      </c>
      <c r="Y228">
        <v>67.900000000000006</v>
      </c>
      <c r="Z228">
        <v>79.8</v>
      </c>
      <c r="AA228">
        <v>92.6</v>
      </c>
      <c r="AB228">
        <v>106.7</v>
      </c>
      <c r="AC228">
        <v>121.9</v>
      </c>
      <c r="AD228">
        <v>0.06</v>
      </c>
      <c r="AE228" s="1">
        <v>43221</v>
      </c>
      <c r="AF228">
        <v>92.6</v>
      </c>
      <c r="AG228">
        <v>106.7</v>
      </c>
      <c r="AH228">
        <v>121.9</v>
      </c>
      <c r="AI228">
        <v>138.19999999999999</v>
      </c>
      <c r="AJ228">
        <v>155.9</v>
      </c>
      <c r="AK228">
        <v>174.6</v>
      </c>
      <c r="AL228">
        <v>193.9</v>
      </c>
      <c r="AM228">
        <v>213.8</v>
      </c>
      <c r="AN228">
        <v>234.7</v>
      </c>
      <c r="AO228">
        <v>255.8</v>
      </c>
      <c r="AP228">
        <v>277.60000000000002</v>
      </c>
      <c r="AQ228">
        <v>300.10000000000002</v>
      </c>
      <c r="AR228">
        <v>323.60000000000002</v>
      </c>
      <c r="AS228">
        <v>0.06</v>
      </c>
    </row>
    <row r="229" spans="1:45" x14ac:dyDescent="0.25">
      <c r="A229" s="1">
        <v>43252</v>
      </c>
      <c r="B229">
        <v>0</v>
      </c>
      <c r="C229">
        <v>0</v>
      </c>
      <c r="D229">
        <v>0</v>
      </c>
      <c r="E229">
        <v>0</v>
      </c>
      <c r="F229">
        <v>0</v>
      </c>
      <c r="G229">
        <v>0</v>
      </c>
      <c r="H229">
        <v>0</v>
      </c>
      <c r="I229">
        <v>0</v>
      </c>
      <c r="J229">
        <v>0</v>
      </c>
      <c r="K229">
        <v>0</v>
      </c>
      <c r="L229">
        <v>0.1</v>
      </c>
      <c r="M229">
        <v>0.1</v>
      </c>
      <c r="N229">
        <v>0.8</v>
      </c>
      <c r="O229">
        <v>0.1</v>
      </c>
      <c r="P229" s="1">
        <v>43252</v>
      </c>
      <c r="Q229">
        <v>0.1</v>
      </c>
      <c r="R229">
        <v>0.8</v>
      </c>
      <c r="S229">
        <v>2.2000000000000002</v>
      </c>
      <c r="T229">
        <v>3.6</v>
      </c>
      <c r="U229">
        <v>6.4</v>
      </c>
      <c r="V229">
        <v>9.5</v>
      </c>
      <c r="W229">
        <v>13.6</v>
      </c>
      <c r="X229">
        <v>18.5</v>
      </c>
      <c r="Y229">
        <v>24.1</v>
      </c>
      <c r="Z229">
        <v>31</v>
      </c>
      <c r="AA229">
        <v>38.700000000000003</v>
      </c>
      <c r="AB229">
        <v>47.3</v>
      </c>
      <c r="AC229">
        <v>56.3</v>
      </c>
      <c r="AD229">
        <v>0.1</v>
      </c>
      <c r="AE229" s="1">
        <v>43252</v>
      </c>
      <c r="AF229">
        <v>38.700000000000003</v>
      </c>
      <c r="AG229">
        <v>47.3</v>
      </c>
      <c r="AH229">
        <v>56.3</v>
      </c>
      <c r="AI229">
        <v>66.400000000000006</v>
      </c>
      <c r="AJ229">
        <v>77.400000000000006</v>
      </c>
      <c r="AK229">
        <v>89.3</v>
      </c>
      <c r="AL229">
        <v>101.6</v>
      </c>
      <c r="AM229">
        <v>115.4</v>
      </c>
      <c r="AN229">
        <v>129.6</v>
      </c>
      <c r="AO229">
        <v>144.80000000000001</v>
      </c>
      <c r="AP229">
        <v>161.30000000000001</v>
      </c>
      <c r="AQ229">
        <v>179.1</v>
      </c>
      <c r="AR229">
        <v>197.9</v>
      </c>
      <c r="AS229">
        <v>0.1</v>
      </c>
    </row>
    <row r="230" spans="1:45" x14ac:dyDescent="0.25">
      <c r="A230" s="1">
        <v>43282</v>
      </c>
      <c r="B230">
        <v>0</v>
      </c>
      <c r="C230">
        <v>0</v>
      </c>
      <c r="D230">
        <v>0</v>
      </c>
      <c r="E230">
        <v>0</v>
      </c>
      <c r="F230">
        <v>0</v>
      </c>
      <c r="G230">
        <v>0</v>
      </c>
      <c r="H230">
        <v>0</v>
      </c>
      <c r="I230">
        <v>0</v>
      </c>
      <c r="J230">
        <v>0</v>
      </c>
      <c r="K230">
        <v>0</v>
      </c>
      <c r="L230">
        <v>0</v>
      </c>
      <c r="M230">
        <v>0</v>
      </c>
      <c r="N230">
        <v>0</v>
      </c>
      <c r="O230">
        <v>0.2</v>
      </c>
      <c r="P230" s="1">
        <v>43282</v>
      </c>
      <c r="Q230">
        <v>0</v>
      </c>
      <c r="R230">
        <v>0</v>
      </c>
      <c r="S230">
        <v>0</v>
      </c>
      <c r="T230">
        <v>0</v>
      </c>
      <c r="U230">
        <v>0.2</v>
      </c>
      <c r="V230">
        <v>0.3</v>
      </c>
      <c r="W230">
        <v>0.8</v>
      </c>
      <c r="X230">
        <v>1.2</v>
      </c>
      <c r="Y230">
        <v>2</v>
      </c>
      <c r="Z230">
        <v>2.9</v>
      </c>
      <c r="AA230">
        <v>3.8</v>
      </c>
      <c r="AB230">
        <v>5.2</v>
      </c>
      <c r="AC230">
        <v>7.1</v>
      </c>
      <c r="AD230">
        <v>0.2</v>
      </c>
      <c r="AE230" s="1">
        <v>43282</v>
      </c>
      <c r="AF230">
        <v>3.8</v>
      </c>
      <c r="AG230">
        <v>5.2</v>
      </c>
      <c r="AH230">
        <v>7.1</v>
      </c>
      <c r="AI230">
        <v>9.4</v>
      </c>
      <c r="AJ230">
        <v>12.1</v>
      </c>
      <c r="AK230">
        <v>15.4</v>
      </c>
      <c r="AL230">
        <v>19</v>
      </c>
      <c r="AM230">
        <v>23.2</v>
      </c>
      <c r="AN230">
        <v>28.3</v>
      </c>
      <c r="AO230">
        <v>34.299999999999997</v>
      </c>
      <c r="AP230">
        <v>40.799999999999997</v>
      </c>
      <c r="AQ230">
        <v>48.5</v>
      </c>
      <c r="AR230">
        <v>57.1</v>
      </c>
      <c r="AS230">
        <v>0.2</v>
      </c>
    </row>
    <row r="231" spans="1:45" x14ac:dyDescent="0.25">
      <c r="A231" s="1">
        <v>43313</v>
      </c>
      <c r="B231">
        <v>0</v>
      </c>
      <c r="C231">
        <v>0</v>
      </c>
      <c r="D231">
        <v>0</v>
      </c>
      <c r="E231">
        <v>0</v>
      </c>
      <c r="F231">
        <v>0</v>
      </c>
      <c r="G231">
        <v>0</v>
      </c>
      <c r="H231">
        <v>0</v>
      </c>
      <c r="I231">
        <v>0</v>
      </c>
      <c r="J231">
        <v>0</v>
      </c>
      <c r="K231">
        <v>0</v>
      </c>
      <c r="L231">
        <v>0</v>
      </c>
      <c r="M231">
        <v>0</v>
      </c>
      <c r="N231">
        <v>0</v>
      </c>
      <c r="O231">
        <v>0</v>
      </c>
      <c r="P231" s="1">
        <v>43313</v>
      </c>
      <c r="Q231">
        <v>0</v>
      </c>
      <c r="R231">
        <v>0</v>
      </c>
      <c r="S231">
        <v>0</v>
      </c>
      <c r="T231">
        <v>0</v>
      </c>
      <c r="U231">
        <v>0</v>
      </c>
      <c r="V231">
        <v>0.1</v>
      </c>
      <c r="W231">
        <v>0.2</v>
      </c>
      <c r="X231">
        <v>0.5</v>
      </c>
      <c r="Y231">
        <v>0.9</v>
      </c>
      <c r="Z231">
        <v>1.5</v>
      </c>
      <c r="AA231">
        <v>2.2999999999999998</v>
      </c>
      <c r="AB231">
        <v>3.2</v>
      </c>
      <c r="AC231">
        <v>4.2</v>
      </c>
      <c r="AD231">
        <v>0</v>
      </c>
      <c r="AE231" s="1">
        <v>43313</v>
      </c>
      <c r="AF231">
        <v>2.2999999999999998</v>
      </c>
      <c r="AG231">
        <v>3.2</v>
      </c>
      <c r="AH231">
        <v>4.2</v>
      </c>
      <c r="AI231">
        <v>5.5</v>
      </c>
      <c r="AJ231">
        <v>7.3</v>
      </c>
      <c r="AK231">
        <v>9.4</v>
      </c>
      <c r="AL231">
        <v>12.5</v>
      </c>
      <c r="AM231">
        <v>16.5</v>
      </c>
      <c r="AN231">
        <v>20.9</v>
      </c>
      <c r="AO231">
        <v>27.7</v>
      </c>
      <c r="AP231">
        <v>35.4</v>
      </c>
      <c r="AQ231">
        <v>44.9</v>
      </c>
      <c r="AR231">
        <v>56.1</v>
      </c>
      <c r="AS231">
        <v>0</v>
      </c>
    </row>
    <row r="232" spans="1:45" x14ac:dyDescent="0.25">
      <c r="A232" s="1">
        <v>43344</v>
      </c>
      <c r="B232">
        <v>0</v>
      </c>
      <c r="C232">
        <v>0</v>
      </c>
      <c r="D232">
        <v>0</v>
      </c>
      <c r="E232">
        <v>0</v>
      </c>
      <c r="F232">
        <v>0</v>
      </c>
      <c r="G232">
        <v>0</v>
      </c>
      <c r="H232">
        <v>0.1</v>
      </c>
      <c r="I232">
        <v>0.4</v>
      </c>
      <c r="J232">
        <v>1.1000000000000001</v>
      </c>
      <c r="K232">
        <v>2</v>
      </c>
      <c r="L232">
        <v>3.2</v>
      </c>
      <c r="M232">
        <v>4.5</v>
      </c>
      <c r="N232">
        <v>6.4</v>
      </c>
      <c r="O232">
        <v>0</v>
      </c>
      <c r="P232" s="1">
        <v>43344</v>
      </c>
      <c r="Q232">
        <v>4.5</v>
      </c>
      <c r="R232">
        <v>6.4</v>
      </c>
      <c r="S232">
        <v>8.6</v>
      </c>
      <c r="T232">
        <v>11.8</v>
      </c>
      <c r="U232">
        <v>15</v>
      </c>
      <c r="V232">
        <v>18.8</v>
      </c>
      <c r="W232">
        <v>23</v>
      </c>
      <c r="X232">
        <v>27.2</v>
      </c>
      <c r="Y232">
        <v>32.1</v>
      </c>
      <c r="Z232">
        <v>37.9</v>
      </c>
      <c r="AA232">
        <v>44.8</v>
      </c>
      <c r="AB232">
        <v>52.8</v>
      </c>
      <c r="AC232">
        <v>61.7</v>
      </c>
      <c r="AD232">
        <v>0</v>
      </c>
      <c r="AE232" s="1">
        <v>43344</v>
      </c>
      <c r="AF232">
        <v>44.8</v>
      </c>
      <c r="AG232">
        <v>52.8</v>
      </c>
      <c r="AH232">
        <v>61.7</v>
      </c>
      <c r="AI232">
        <v>72.3</v>
      </c>
      <c r="AJ232">
        <v>84.2</v>
      </c>
      <c r="AK232">
        <v>96.8</v>
      </c>
      <c r="AL232">
        <v>110.5</v>
      </c>
      <c r="AM232">
        <v>125.3</v>
      </c>
      <c r="AN232">
        <v>141.6</v>
      </c>
      <c r="AO232">
        <v>159.19999999999999</v>
      </c>
      <c r="AP232">
        <v>178.1</v>
      </c>
      <c r="AQ232">
        <v>198</v>
      </c>
      <c r="AR232">
        <v>219.7</v>
      </c>
      <c r="AS232">
        <v>0</v>
      </c>
    </row>
    <row r="233" spans="1:45" x14ac:dyDescent="0.25">
      <c r="A233" s="1">
        <v>43374</v>
      </c>
      <c r="B233">
        <v>18.8</v>
      </c>
      <c r="C233">
        <v>23.3</v>
      </c>
      <c r="D233">
        <v>28</v>
      </c>
      <c r="E233">
        <v>33.700000000000003</v>
      </c>
      <c r="F233">
        <v>40</v>
      </c>
      <c r="G233">
        <v>47.4</v>
      </c>
      <c r="H233">
        <v>55.5</v>
      </c>
      <c r="I233">
        <v>65.099999999999994</v>
      </c>
      <c r="J233">
        <v>75.400000000000006</v>
      </c>
      <c r="K233">
        <v>87.1</v>
      </c>
      <c r="L233">
        <v>100.4</v>
      </c>
      <c r="M233">
        <v>114.2</v>
      </c>
      <c r="N233">
        <v>129</v>
      </c>
      <c r="O233">
        <v>0.03</v>
      </c>
      <c r="P233" s="1">
        <v>43374</v>
      </c>
      <c r="Q233">
        <v>114.2</v>
      </c>
      <c r="R233">
        <v>129</v>
      </c>
      <c r="S233">
        <v>144.30000000000001</v>
      </c>
      <c r="T233">
        <v>160.1</v>
      </c>
      <c r="U233">
        <v>176.2</v>
      </c>
      <c r="V233">
        <v>193.6</v>
      </c>
      <c r="W233">
        <v>212</v>
      </c>
      <c r="X233">
        <v>231.9</v>
      </c>
      <c r="Y233">
        <v>253.3</v>
      </c>
      <c r="Z233">
        <v>276</v>
      </c>
      <c r="AA233">
        <v>299.60000000000002</v>
      </c>
      <c r="AB233">
        <v>323.89999999999998</v>
      </c>
      <c r="AC233">
        <v>349.7</v>
      </c>
      <c r="AD233">
        <v>0.03</v>
      </c>
      <c r="AE233" s="1">
        <v>43374</v>
      </c>
      <c r="AF233">
        <v>299.60000000000002</v>
      </c>
      <c r="AG233">
        <v>323.89999999999998</v>
      </c>
      <c r="AH233">
        <v>349.7</v>
      </c>
      <c r="AI233">
        <v>376.1</v>
      </c>
      <c r="AJ233">
        <v>403.6</v>
      </c>
      <c r="AK233">
        <v>431.7</v>
      </c>
      <c r="AL233">
        <v>459.7</v>
      </c>
      <c r="AM233">
        <v>487.9</v>
      </c>
      <c r="AN233">
        <v>516.5</v>
      </c>
      <c r="AO233">
        <v>545.20000000000005</v>
      </c>
      <c r="AP233">
        <v>573.9</v>
      </c>
      <c r="AQ233">
        <v>603.4</v>
      </c>
      <c r="AR233">
        <v>632.79999999999995</v>
      </c>
      <c r="AS233">
        <v>0.03</v>
      </c>
    </row>
    <row r="234" spans="1:45" x14ac:dyDescent="0.25">
      <c r="A234" s="1">
        <v>43405</v>
      </c>
      <c r="B234">
        <v>98.6</v>
      </c>
      <c r="C234">
        <v>112.8</v>
      </c>
      <c r="D234">
        <v>128.4</v>
      </c>
      <c r="E234">
        <v>145</v>
      </c>
      <c r="F234">
        <v>162.5</v>
      </c>
      <c r="G234">
        <v>181.2</v>
      </c>
      <c r="H234">
        <v>201.3</v>
      </c>
      <c r="I234">
        <v>222.5</v>
      </c>
      <c r="J234">
        <v>244.9</v>
      </c>
      <c r="K234">
        <v>267.7</v>
      </c>
      <c r="L234">
        <v>291.60000000000002</v>
      </c>
      <c r="M234">
        <v>316.10000000000002</v>
      </c>
      <c r="N234">
        <v>341</v>
      </c>
      <c r="O234">
        <v>0</v>
      </c>
      <c r="P234" s="1">
        <v>43405</v>
      </c>
      <c r="Q234">
        <v>316.10000000000002</v>
      </c>
      <c r="R234">
        <v>341</v>
      </c>
      <c r="S234">
        <v>366.7</v>
      </c>
      <c r="T234">
        <v>392.7</v>
      </c>
      <c r="U234">
        <v>419</v>
      </c>
      <c r="V234">
        <v>446.1</v>
      </c>
      <c r="W234">
        <v>473.3</v>
      </c>
      <c r="X234">
        <v>501.1</v>
      </c>
      <c r="Y234">
        <v>529.4</v>
      </c>
      <c r="Z234">
        <v>558.1</v>
      </c>
      <c r="AA234">
        <v>587</v>
      </c>
      <c r="AB234">
        <v>615.9</v>
      </c>
      <c r="AC234">
        <v>644.9</v>
      </c>
      <c r="AD234">
        <v>0</v>
      </c>
      <c r="AE234" s="1">
        <v>43405</v>
      </c>
      <c r="AF234">
        <v>587</v>
      </c>
      <c r="AG234">
        <v>615.9</v>
      </c>
      <c r="AH234">
        <v>644.9</v>
      </c>
      <c r="AI234">
        <v>674</v>
      </c>
      <c r="AJ234">
        <v>703.2</v>
      </c>
      <c r="AK234">
        <v>732.5</v>
      </c>
      <c r="AL234">
        <v>761.7</v>
      </c>
      <c r="AM234">
        <v>791.1</v>
      </c>
      <c r="AN234">
        <v>820.6</v>
      </c>
      <c r="AO234">
        <v>850.2</v>
      </c>
      <c r="AP234">
        <v>880.3</v>
      </c>
      <c r="AQ234">
        <v>910.3</v>
      </c>
      <c r="AR234">
        <v>940.4</v>
      </c>
      <c r="AS234">
        <v>0</v>
      </c>
    </row>
    <row r="235" spans="1:45" x14ac:dyDescent="0.25">
      <c r="A235" s="1">
        <v>43435</v>
      </c>
      <c r="B235">
        <v>192.1</v>
      </c>
      <c r="C235">
        <v>214.6</v>
      </c>
      <c r="D235">
        <v>238.3</v>
      </c>
      <c r="E235">
        <v>262.89999999999998</v>
      </c>
      <c r="F235">
        <v>287.39999999999998</v>
      </c>
      <c r="G235">
        <v>313</v>
      </c>
      <c r="H235">
        <v>339.2</v>
      </c>
      <c r="I235">
        <v>365.9</v>
      </c>
      <c r="J235">
        <v>393.4</v>
      </c>
      <c r="K235">
        <v>421.3</v>
      </c>
      <c r="L235">
        <v>449.8</v>
      </c>
      <c r="M235">
        <v>478.6</v>
      </c>
      <c r="N235">
        <v>507.8</v>
      </c>
      <c r="O235">
        <v>0</v>
      </c>
      <c r="P235" s="1">
        <v>43435</v>
      </c>
      <c r="Q235">
        <v>478.6</v>
      </c>
      <c r="R235">
        <v>507.8</v>
      </c>
      <c r="S235">
        <v>537.20000000000005</v>
      </c>
      <c r="T235">
        <v>566.5</v>
      </c>
      <c r="U235">
        <v>596.1</v>
      </c>
      <c r="V235">
        <v>625.70000000000005</v>
      </c>
      <c r="W235">
        <v>655.6</v>
      </c>
      <c r="X235">
        <v>685.7</v>
      </c>
      <c r="Y235">
        <v>715.9</v>
      </c>
      <c r="Z235">
        <v>746.2</v>
      </c>
      <c r="AA235">
        <v>776.7</v>
      </c>
      <c r="AB235">
        <v>807.3</v>
      </c>
      <c r="AC235">
        <v>837.9</v>
      </c>
      <c r="AD235">
        <v>0</v>
      </c>
      <c r="AE235" s="1">
        <v>43435</v>
      </c>
      <c r="AF235">
        <v>776.7</v>
      </c>
      <c r="AG235">
        <v>807.3</v>
      </c>
      <c r="AH235">
        <v>837.9</v>
      </c>
      <c r="AI235">
        <v>868.6</v>
      </c>
      <c r="AJ235">
        <v>899.3</v>
      </c>
      <c r="AK235">
        <v>930</v>
      </c>
      <c r="AL235">
        <v>960.8</v>
      </c>
      <c r="AM235">
        <v>991.6</v>
      </c>
      <c r="AN235">
        <v>1022.6</v>
      </c>
      <c r="AO235">
        <v>1053.5999999999999</v>
      </c>
      <c r="AP235">
        <v>1084.5999999999999</v>
      </c>
      <c r="AQ235">
        <v>1115.5999999999999</v>
      </c>
      <c r="AR235">
        <v>1146.5999999999999</v>
      </c>
      <c r="AS235">
        <v>0</v>
      </c>
    </row>
    <row r="236" spans="1:45" x14ac:dyDescent="0.25">
      <c r="A236" s="1">
        <v>43466</v>
      </c>
      <c r="B236">
        <v>352.2</v>
      </c>
      <c r="C236">
        <v>378.4</v>
      </c>
      <c r="D236">
        <v>405.6</v>
      </c>
      <c r="E236">
        <v>433.3</v>
      </c>
      <c r="F236">
        <v>461.3</v>
      </c>
      <c r="G236">
        <v>489.9</v>
      </c>
      <c r="H236">
        <v>519.1</v>
      </c>
      <c r="I236">
        <v>548.5</v>
      </c>
      <c r="J236">
        <v>578.1</v>
      </c>
      <c r="K236">
        <v>607.9</v>
      </c>
      <c r="L236">
        <v>637.6</v>
      </c>
      <c r="M236">
        <v>667.6</v>
      </c>
      <c r="N236">
        <v>697.5</v>
      </c>
      <c r="O236">
        <v>0</v>
      </c>
      <c r="P236" s="1">
        <v>43466</v>
      </c>
      <c r="Q236">
        <v>667.6</v>
      </c>
      <c r="R236">
        <v>697.5</v>
      </c>
      <c r="S236">
        <v>727.6</v>
      </c>
      <c r="T236">
        <v>757.7</v>
      </c>
      <c r="U236">
        <v>788.2</v>
      </c>
      <c r="V236">
        <v>818.6</v>
      </c>
      <c r="W236">
        <v>849.1</v>
      </c>
      <c r="X236">
        <v>879.9</v>
      </c>
      <c r="Y236">
        <v>910.7</v>
      </c>
      <c r="Z236">
        <v>941.6</v>
      </c>
      <c r="AA236">
        <v>972.6</v>
      </c>
      <c r="AB236">
        <v>1003.6</v>
      </c>
      <c r="AC236">
        <v>1034.5999999999999</v>
      </c>
      <c r="AD236">
        <v>0</v>
      </c>
      <c r="AE236" s="1">
        <v>43466</v>
      </c>
      <c r="AF236">
        <v>972.6</v>
      </c>
      <c r="AG236">
        <v>1003.6</v>
      </c>
      <c r="AH236">
        <v>1034.5999999999999</v>
      </c>
      <c r="AI236">
        <v>1065.5999999999999</v>
      </c>
      <c r="AJ236">
        <v>1096.5999999999999</v>
      </c>
      <c r="AK236">
        <v>1127.5999999999999</v>
      </c>
      <c r="AL236">
        <v>1158.5999999999999</v>
      </c>
      <c r="AM236">
        <v>1189.5999999999999</v>
      </c>
      <c r="AN236">
        <v>1220.5999999999999</v>
      </c>
      <c r="AO236">
        <v>1251.5999999999999</v>
      </c>
      <c r="AP236">
        <v>1282.5999999999999</v>
      </c>
      <c r="AQ236">
        <v>1313.6</v>
      </c>
      <c r="AR236">
        <v>1344.6</v>
      </c>
      <c r="AS236">
        <v>0</v>
      </c>
    </row>
    <row r="237" spans="1:45" x14ac:dyDescent="0.25">
      <c r="A237" s="1">
        <v>43497</v>
      </c>
      <c r="B237">
        <v>239.6</v>
      </c>
      <c r="C237">
        <v>262.3</v>
      </c>
      <c r="D237">
        <v>286.10000000000002</v>
      </c>
      <c r="E237">
        <v>310.39999999999998</v>
      </c>
      <c r="F237">
        <v>335.4</v>
      </c>
      <c r="G237">
        <v>360.8</v>
      </c>
      <c r="H237">
        <v>386.7</v>
      </c>
      <c r="I237">
        <v>412.8</v>
      </c>
      <c r="J237">
        <v>439.3</v>
      </c>
      <c r="K237">
        <v>465.7</v>
      </c>
      <c r="L237">
        <v>492.2</v>
      </c>
      <c r="M237">
        <v>519.1</v>
      </c>
      <c r="N237">
        <v>546.1</v>
      </c>
      <c r="O237">
        <v>0</v>
      </c>
      <c r="P237" s="1">
        <v>43497</v>
      </c>
      <c r="Q237">
        <v>519.1</v>
      </c>
      <c r="R237">
        <v>546.1</v>
      </c>
      <c r="S237">
        <v>573.29999999999995</v>
      </c>
      <c r="T237">
        <v>600.5</v>
      </c>
      <c r="U237">
        <v>627.9</v>
      </c>
      <c r="V237">
        <v>655.29999999999995</v>
      </c>
      <c r="W237">
        <v>682.7</v>
      </c>
      <c r="X237">
        <v>710.1</v>
      </c>
      <c r="Y237">
        <v>737.7</v>
      </c>
      <c r="Z237">
        <v>765.2</v>
      </c>
      <c r="AA237">
        <v>792.8</v>
      </c>
      <c r="AB237">
        <v>820.4</v>
      </c>
      <c r="AC237">
        <v>848.2</v>
      </c>
      <c r="AD237">
        <v>0</v>
      </c>
      <c r="AE237" s="1">
        <v>43497</v>
      </c>
      <c r="AF237">
        <v>792.8</v>
      </c>
      <c r="AG237">
        <v>820.4</v>
      </c>
      <c r="AH237">
        <v>848.2</v>
      </c>
      <c r="AI237">
        <v>875.9</v>
      </c>
      <c r="AJ237">
        <v>903.8</v>
      </c>
      <c r="AK237">
        <v>931.8</v>
      </c>
      <c r="AL237">
        <v>959.8</v>
      </c>
      <c r="AM237">
        <v>987.8</v>
      </c>
      <c r="AN237">
        <v>1015.8</v>
      </c>
      <c r="AO237">
        <v>1043.8</v>
      </c>
      <c r="AP237">
        <v>1071.8</v>
      </c>
      <c r="AQ237">
        <v>1099.8</v>
      </c>
      <c r="AR237">
        <v>1127.8</v>
      </c>
      <c r="AS237">
        <v>0</v>
      </c>
    </row>
    <row r="238" spans="1:45" x14ac:dyDescent="0.25">
      <c r="A238" s="1">
        <v>43525</v>
      </c>
      <c r="B238">
        <v>165.2</v>
      </c>
      <c r="C238">
        <v>182.8</v>
      </c>
      <c r="D238">
        <v>201.7</v>
      </c>
      <c r="E238">
        <v>222.1</v>
      </c>
      <c r="F238">
        <v>243</v>
      </c>
      <c r="G238">
        <v>265</v>
      </c>
      <c r="H238">
        <v>288.10000000000002</v>
      </c>
      <c r="I238">
        <v>311.89999999999998</v>
      </c>
      <c r="J238">
        <v>336.8</v>
      </c>
      <c r="K238">
        <v>362.2</v>
      </c>
      <c r="L238">
        <v>388.1</v>
      </c>
      <c r="M238">
        <v>414.9</v>
      </c>
      <c r="N238">
        <v>442.2</v>
      </c>
      <c r="O238">
        <v>0</v>
      </c>
      <c r="P238" s="1">
        <v>43525</v>
      </c>
      <c r="Q238">
        <v>414.9</v>
      </c>
      <c r="R238">
        <v>442.2</v>
      </c>
      <c r="S238">
        <v>469.8</v>
      </c>
      <c r="T238">
        <v>497.7</v>
      </c>
      <c r="U238">
        <v>526</v>
      </c>
      <c r="V238">
        <v>554.4</v>
      </c>
      <c r="W238">
        <v>583.1</v>
      </c>
      <c r="X238">
        <v>612.29999999999995</v>
      </c>
      <c r="Y238">
        <v>641.79999999999995</v>
      </c>
      <c r="Z238">
        <v>671.6</v>
      </c>
      <c r="AA238">
        <v>701.7</v>
      </c>
      <c r="AB238">
        <v>731.9</v>
      </c>
      <c r="AC238">
        <v>762.2</v>
      </c>
      <c r="AD238">
        <v>0</v>
      </c>
      <c r="AE238" s="1">
        <v>43525</v>
      </c>
      <c r="AF238">
        <v>701.7</v>
      </c>
      <c r="AG238">
        <v>731.9</v>
      </c>
      <c r="AH238">
        <v>762.2</v>
      </c>
      <c r="AI238">
        <v>792.6</v>
      </c>
      <c r="AJ238">
        <v>823.1</v>
      </c>
      <c r="AK238">
        <v>853.6</v>
      </c>
      <c r="AL238">
        <v>884.4</v>
      </c>
      <c r="AM238">
        <v>915.1</v>
      </c>
      <c r="AN238">
        <v>946</v>
      </c>
      <c r="AO238">
        <v>977</v>
      </c>
      <c r="AP238">
        <v>1007.9</v>
      </c>
      <c r="AQ238">
        <v>1038.9000000000001</v>
      </c>
      <c r="AR238">
        <v>1069.8</v>
      </c>
      <c r="AS238">
        <v>0</v>
      </c>
    </row>
    <row r="239" spans="1:45" x14ac:dyDescent="0.25">
      <c r="A239" s="1">
        <v>43556</v>
      </c>
      <c r="B239">
        <v>15.5</v>
      </c>
      <c r="C239">
        <v>20.3</v>
      </c>
      <c r="D239">
        <v>25.7</v>
      </c>
      <c r="E239">
        <v>32.299999999999997</v>
      </c>
      <c r="F239">
        <v>39.6</v>
      </c>
      <c r="G239">
        <v>47.7</v>
      </c>
      <c r="H239">
        <v>56.8</v>
      </c>
      <c r="I239">
        <v>66.599999999999994</v>
      </c>
      <c r="J239">
        <v>78</v>
      </c>
      <c r="K239">
        <v>90.4</v>
      </c>
      <c r="L239">
        <v>103.5</v>
      </c>
      <c r="M239">
        <v>117.9</v>
      </c>
      <c r="N239">
        <v>133.6</v>
      </c>
      <c r="O239">
        <v>0</v>
      </c>
      <c r="P239" s="1">
        <v>43556</v>
      </c>
      <c r="Q239">
        <v>117.9</v>
      </c>
      <c r="R239">
        <v>133.6</v>
      </c>
      <c r="S239">
        <v>150.6</v>
      </c>
      <c r="T239">
        <v>169.1</v>
      </c>
      <c r="U239">
        <v>189.1</v>
      </c>
      <c r="V239">
        <v>209.3</v>
      </c>
      <c r="W239">
        <v>230.7</v>
      </c>
      <c r="X239">
        <v>252.5</v>
      </c>
      <c r="Y239">
        <v>275</v>
      </c>
      <c r="Z239">
        <v>297.89999999999998</v>
      </c>
      <c r="AA239">
        <v>321.39999999999998</v>
      </c>
      <c r="AB239">
        <v>345.6</v>
      </c>
      <c r="AC239">
        <v>370.6</v>
      </c>
      <c r="AD239">
        <v>0</v>
      </c>
      <c r="AE239" s="1">
        <v>43556</v>
      </c>
      <c r="AF239">
        <v>321.39999999999998</v>
      </c>
      <c r="AG239">
        <v>345.6</v>
      </c>
      <c r="AH239">
        <v>370.6</v>
      </c>
      <c r="AI239">
        <v>395.8</v>
      </c>
      <c r="AJ239">
        <v>421.8</v>
      </c>
      <c r="AK239">
        <v>448.3</v>
      </c>
      <c r="AL239">
        <v>475.2</v>
      </c>
      <c r="AM239">
        <v>502.5</v>
      </c>
      <c r="AN239">
        <v>530.29999999999995</v>
      </c>
      <c r="AO239">
        <v>558.6</v>
      </c>
      <c r="AP239">
        <v>587</v>
      </c>
      <c r="AQ239">
        <v>616</v>
      </c>
      <c r="AR239">
        <v>645.29999999999995</v>
      </c>
      <c r="AS239">
        <v>0</v>
      </c>
    </row>
    <row r="240" spans="1:45" x14ac:dyDescent="0.25">
      <c r="A240" s="1">
        <v>43586</v>
      </c>
      <c r="B240">
        <v>0.1</v>
      </c>
      <c r="C240">
        <v>0.1</v>
      </c>
      <c r="D240">
        <v>0.4</v>
      </c>
      <c r="E240">
        <v>0.8</v>
      </c>
      <c r="F240">
        <v>1.6</v>
      </c>
      <c r="G240">
        <v>2.7</v>
      </c>
      <c r="H240">
        <v>4.9000000000000004</v>
      </c>
      <c r="I240">
        <v>7.9</v>
      </c>
      <c r="J240">
        <v>11.8</v>
      </c>
      <c r="K240">
        <v>16.2</v>
      </c>
      <c r="L240">
        <v>21.4</v>
      </c>
      <c r="M240">
        <v>27.4</v>
      </c>
      <c r="N240">
        <v>34.299999999999997</v>
      </c>
      <c r="O240">
        <v>0</v>
      </c>
      <c r="P240" s="1">
        <v>43586</v>
      </c>
      <c r="Q240">
        <v>27.4</v>
      </c>
      <c r="R240">
        <v>34.299999999999997</v>
      </c>
      <c r="S240">
        <v>42.4</v>
      </c>
      <c r="T240">
        <v>52.8</v>
      </c>
      <c r="U240">
        <v>64.3</v>
      </c>
      <c r="V240">
        <v>77.3</v>
      </c>
      <c r="W240">
        <v>91.2</v>
      </c>
      <c r="X240">
        <v>106.5</v>
      </c>
      <c r="Y240">
        <v>123.1</v>
      </c>
      <c r="Z240">
        <v>140.9</v>
      </c>
      <c r="AA240">
        <v>159.30000000000001</v>
      </c>
      <c r="AB240">
        <v>179</v>
      </c>
      <c r="AC240">
        <v>199.3</v>
      </c>
      <c r="AD240">
        <v>0</v>
      </c>
      <c r="AE240" s="1">
        <v>43586</v>
      </c>
      <c r="AF240">
        <v>159.30000000000001</v>
      </c>
      <c r="AG240">
        <v>179</v>
      </c>
      <c r="AH240">
        <v>199.3</v>
      </c>
      <c r="AI240">
        <v>221.3</v>
      </c>
      <c r="AJ240">
        <v>243.5</v>
      </c>
      <c r="AK240">
        <v>267</v>
      </c>
      <c r="AL240">
        <v>291.3</v>
      </c>
      <c r="AM240">
        <v>316</v>
      </c>
      <c r="AN240">
        <v>341.6</v>
      </c>
      <c r="AO240">
        <v>367.7</v>
      </c>
      <c r="AP240">
        <v>394.9</v>
      </c>
      <c r="AQ240">
        <v>422.4</v>
      </c>
      <c r="AR240">
        <v>450.5</v>
      </c>
      <c r="AS240">
        <v>0</v>
      </c>
    </row>
    <row r="241" spans="1:45" x14ac:dyDescent="0.25">
      <c r="A241" s="1">
        <v>43617</v>
      </c>
      <c r="B241">
        <v>0</v>
      </c>
      <c r="C241">
        <v>0</v>
      </c>
      <c r="D241">
        <v>0</v>
      </c>
      <c r="E241">
        <v>0</v>
      </c>
      <c r="F241">
        <v>0</v>
      </c>
      <c r="G241">
        <v>0</v>
      </c>
      <c r="H241">
        <v>0</v>
      </c>
      <c r="I241">
        <v>0</v>
      </c>
      <c r="J241">
        <v>0</v>
      </c>
      <c r="K241">
        <v>0.1</v>
      </c>
      <c r="L241">
        <v>0.2</v>
      </c>
      <c r="M241">
        <v>0.4</v>
      </c>
      <c r="N241">
        <v>0.5</v>
      </c>
      <c r="O241">
        <v>0</v>
      </c>
      <c r="P241" s="1">
        <v>43617</v>
      </c>
      <c r="Q241">
        <v>0.4</v>
      </c>
      <c r="R241">
        <v>0.5</v>
      </c>
      <c r="S241">
        <v>0.9</v>
      </c>
      <c r="T241">
        <v>1.3</v>
      </c>
      <c r="U241">
        <v>2</v>
      </c>
      <c r="V241">
        <v>3.1</v>
      </c>
      <c r="W241">
        <v>4.7</v>
      </c>
      <c r="X241">
        <v>7.1</v>
      </c>
      <c r="Y241">
        <v>9.9</v>
      </c>
      <c r="Z241">
        <v>13.6</v>
      </c>
      <c r="AA241">
        <v>17.899999999999999</v>
      </c>
      <c r="AB241">
        <v>22.7</v>
      </c>
      <c r="AC241">
        <v>28.5</v>
      </c>
      <c r="AD241">
        <v>0</v>
      </c>
      <c r="AE241" s="1">
        <v>43617</v>
      </c>
      <c r="AF241">
        <v>17.899999999999999</v>
      </c>
      <c r="AG241">
        <v>22.7</v>
      </c>
      <c r="AH241">
        <v>28.5</v>
      </c>
      <c r="AI241">
        <v>35.1</v>
      </c>
      <c r="AJ241">
        <v>42.4</v>
      </c>
      <c r="AK241">
        <v>50.2</v>
      </c>
      <c r="AL241">
        <v>59.4</v>
      </c>
      <c r="AM241">
        <v>69.5</v>
      </c>
      <c r="AN241">
        <v>81.599999999999994</v>
      </c>
      <c r="AO241">
        <v>95</v>
      </c>
      <c r="AP241">
        <v>109.8</v>
      </c>
      <c r="AQ241">
        <v>126.3</v>
      </c>
      <c r="AR241">
        <v>144.19999999999999</v>
      </c>
      <c r="AS241">
        <v>0</v>
      </c>
    </row>
    <row r="242" spans="1:45" x14ac:dyDescent="0.25">
      <c r="A242" s="1">
        <v>43647</v>
      </c>
      <c r="B242">
        <v>0</v>
      </c>
      <c r="C242">
        <v>0</v>
      </c>
      <c r="D242">
        <v>0</v>
      </c>
      <c r="E242">
        <v>0</v>
      </c>
      <c r="F242">
        <v>0</v>
      </c>
      <c r="G242">
        <v>0</v>
      </c>
      <c r="H242">
        <v>0</v>
      </c>
      <c r="I242">
        <v>0</v>
      </c>
      <c r="J242">
        <v>0</v>
      </c>
      <c r="K242">
        <v>0</v>
      </c>
      <c r="L242">
        <v>0</v>
      </c>
      <c r="M242">
        <v>0</v>
      </c>
      <c r="N242">
        <v>0</v>
      </c>
      <c r="O242">
        <v>0</v>
      </c>
      <c r="P242" s="1">
        <v>43647</v>
      </c>
      <c r="Q242">
        <v>0</v>
      </c>
      <c r="R242">
        <v>0</v>
      </c>
      <c r="S242">
        <v>0</v>
      </c>
      <c r="T242">
        <v>0</v>
      </c>
      <c r="U242">
        <v>0</v>
      </c>
      <c r="V242">
        <v>0</v>
      </c>
      <c r="W242">
        <v>0</v>
      </c>
      <c r="X242">
        <v>0</v>
      </c>
      <c r="Y242">
        <v>0</v>
      </c>
      <c r="Z242">
        <v>0</v>
      </c>
      <c r="AA242">
        <v>0.1</v>
      </c>
      <c r="AB242">
        <v>0.3</v>
      </c>
      <c r="AC242">
        <v>0.7</v>
      </c>
      <c r="AD242">
        <v>0</v>
      </c>
      <c r="AE242" s="1">
        <v>43647</v>
      </c>
      <c r="AF242">
        <v>0.1</v>
      </c>
      <c r="AG242">
        <v>0.3</v>
      </c>
      <c r="AH242">
        <v>0.7</v>
      </c>
      <c r="AI242">
        <v>1.6</v>
      </c>
      <c r="AJ242">
        <v>2.8</v>
      </c>
      <c r="AK242">
        <v>4.4000000000000004</v>
      </c>
      <c r="AL242">
        <v>6.1</v>
      </c>
      <c r="AM242">
        <v>8.9</v>
      </c>
      <c r="AN242">
        <v>12.2</v>
      </c>
      <c r="AO242">
        <v>16.7</v>
      </c>
      <c r="AP242">
        <v>22.4</v>
      </c>
      <c r="AQ242">
        <v>28.8</v>
      </c>
      <c r="AR242">
        <v>35.200000000000003</v>
      </c>
      <c r="AS242">
        <v>0</v>
      </c>
    </row>
    <row r="243" spans="1:45" x14ac:dyDescent="0.25">
      <c r="A243" s="1">
        <v>43678</v>
      </c>
      <c r="B243">
        <v>0</v>
      </c>
      <c r="C243">
        <v>0</v>
      </c>
      <c r="D243">
        <v>0</v>
      </c>
      <c r="E243">
        <v>0</v>
      </c>
      <c r="F243">
        <v>0</v>
      </c>
      <c r="G243">
        <v>0</v>
      </c>
      <c r="H243">
        <v>0</v>
      </c>
      <c r="I243">
        <v>0</v>
      </c>
      <c r="J243">
        <v>0</v>
      </c>
      <c r="K243">
        <v>0</v>
      </c>
      <c r="L243">
        <v>0</v>
      </c>
      <c r="M243">
        <v>0</v>
      </c>
      <c r="N243">
        <v>0.2</v>
      </c>
      <c r="O243">
        <v>0</v>
      </c>
      <c r="P243" s="1">
        <v>43678</v>
      </c>
      <c r="Q243">
        <v>0</v>
      </c>
      <c r="R243">
        <v>0.2</v>
      </c>
      <c r="S243">
        <v>0.7</v>
      </c>
      <c r="T243">
        <v>1.1000000000000001</v>
      </c>
      <c r="U243">
        <v>1.7</v>
      </c>
      <c r="V243">
        <v>2.4</v>
      </c>
      <c r="W243">
        <v>3.2</v>
      </c>
      <c r="X243">
        <v>4.2</v>
      </c>
      <c r="Y243">
        <v>5.2</v>
      </c>
      <c r="Z243">
        <v>6.8</v>
      </c>
      <c r="AA243">
        <v>8.6</v>
      </c>
      <c r="AB243">
        <v>10.9</v>
      </c>
      <c r="AC243">
        <v>13.9</v>
      </c>
      <c r="AD243">
        <v>0</v>
      </c>
      <c r="AE243" s="1">
        <v>43678</v>
      </c>
      <c r="AF243">
        <v>8.6</v>
      </c>
      <c r="AG243">
        <v>10.9</v>
      </c>
      <c r="AH243">
        <v>13.9</v>
      </c>
      <c r="AI243">
        <v>17.100000000000001</v>
      </c>
      <c r="AJ243">
        <v>21</v>
      </c>
      <c r="AK243">
        <v>25.2</v>
      </c>
      <c r="AL243">
        <v>30</v>
      </c>
      <c r="AM243">
        <v>35.5</v>
      </c>
      <c r="AN243">
        <v>42.2</v>
      </c>
      <c r="AO243">
        <v>49.2</v>
      </c>
      <c r="AP243">
        <v>57.2</v>
      </c>
      <c r="AQ243">
        <v>67</v>
      </c>
      <c r="AR243">
        <v>77.5</v>
      </c>
      <c r="AS243">
        <v>0</v>
      </c>
    </row>
    <row r="244" spans="1:45" x14ac:dyDescent="0.25">
      <c r="A244" s="1">
        <v>43709</v>
      </c>
      <c r="B244">
        <v>0</v>
      </c>
      <c r="C244">
        <v>0.1</v>
      </c>
      <c r="D244">
        <v>0.2</v>
      </c>
      <c r="E244">
        <v>0.5</v>
      </c>
      <c r="F244">
        <v>0.8</v>
      </c>
      <c r="G244">
        <v>1.1000000000000001</v>
      </c>
      <c r="H244">
        <v>1.7</v>
      </c>
      <c r="I244">
        <v>2.4</v>
      </c>
      <c r="J244">
        <v>3.3</v>
      </c>
      <c r="K244">
        <v>4.4000000000000004</v>
      </c>
      <c r="L244">
        <v>5.6</v>
      </c>
      <c r="M244">
        <v>7.3</v>
      </c>
      <c r="N244">
        <v>9</v>
      </c>
      <c r="O244">
        <v>0</v>
      </c>
      <c r="P244" s="1">
        <v>43709</v>
      </c>
      <c r="Q244">
        <v>7.3</v>
      </c>
      <c r="R244">
        <v>9</v>
      </c>
      <c r="S244">
        <v>11.1</v>
      </c>
      <c r="T244">
        <v>13.7</v>
      </c>
      <c r="U244">
        <v>16.5</v>
      </c>
      <c r="V244">
        <v>20.399999999999999</v>
      </c>
      <c r="W244">
        <v>24.7</v>
      </c>
      <c r="X244">
        <v>29.3</v>
      </c>
      <c r="Y244">
        <v>35.200000000000003</v>
      </c>
      <c r="Z244">
        <v>41.8</v>
      </c>
      <c r="AA244">
        <v>49.1</v>
      </c>
      <c r="AB244">
        <v>57.4</v>
      </c>
      <c r="AC244">
        <v>66.8</v>
      </c>
      <c r="AD244">
        <v>0</v>
      </c>
      <c r="AE244" s="1">
        <v>43709</v>
      </c>
      <c r="AF244">
        <v>49.1</v>
      </c>
      <c r="AG244">
        <v>57.4</v>
      </c>
      <c r="AH244">
        <v>66.8</v>
      </c>
      <c r="AI244">
        <v>76.5</v>
      </c>
      <c r="AJ244">
        <v>87.9</v>
      </c>
      <c r="AK244">
        <v>99.3</v>
      </c>
      <c r="AL244">
        <v>112.7</v>
      </c>
      <c r="AM244">
        <v>126.8</v>
      </c>
      <c r="AN244">
        <v>142</v>
      </c>
      <c r="AO244">
        <v>158</v>
      </c>
      <c r="AP244">
        <v>175.9</v>
      </c>
      <c r="AQ244">
        <v>194.3</v>
      </c>
      <c r="AR244">
        <v>215.2</v>
      </c>
      <c r="AS244">
        <v>0</v>
      </c>
    </row>
    <row r="245" spans="1:45" x14ac:dyDescent="0.25">
      <c r="A245" s="1">
        <v>43739</v>
      </c>
      <c r="B245">
        <v>2.2000000000000002</v>
      </c>
      <c r="C245">
        <v>3.5</v>
      </c>
      <c r="D245">
        <v>5.0999999999999996</v>
      </c>
      <c r="E245">
        <v>6.8</v>
      </c>
      <c r="F245">
        <v>8.6999999999999993</v>
      </c>
      <c r="G245">
        <v>11</v>
      </c>
      <c r="H245">
        <v>13.8</v>
      </c>
      <c r="I245">
        <v>17.100000000000001</v>
      </c>
      <c r="J245">
        <v>20.7</v>
      </c>
      <c r="K245">
        <v>24.6</v>
      </c>
      <c r="L245">
        <v>28.8</v>
      </c>
      <c r="M245">
        <v>33.799999999999997</v>
      </c>
      <c r="N245">
        <v>39.200000000000003</v>
      </c>
      <c r="O245">
        <v>0.06</v>
      </c>
      <c r="P245" s="1">
        <v>43739</v>
      </c>
      <c r="Q245">
        <v>33.799999999999997</v>
      </c>
      <c r="R245">
        <v>39.200000000000003</v>
      </c>
      <c r="S245">
        <v>45.5</v>
      </c>
      <c r="T245">
        <v>53.9</v>
      </c>
      <c r="U245">
        <v>63.7</v>
      </c>
      <c r="V245">
        <v>74.900000000000006</v>
      </c>
      <c r="W245">
        <v>89.7</v>
      </c>
      <c r="X245">
        <v>105.4</v>
      </c>
      <c r="Y245">
        <v>122.9</v>
      </c>
      <c r="Z245">
        <v>142</v>
      </c>
      <c r="AA245">
        <v>162.6</v>
      </c>
      <c r="AB245">
        <v>184.2</v>
      </c>
      <c r="AC245">
        <v>207</v>
      </c>
      <c r="AD245">
        <v>0.06</v>
      </c>
      <c r="AE245" s="1">
        <v>43739</v>
      </c>
      <c r="AF245">
        <v>162.6</v>
      </c>
      <c r="AG245">
        <v>184.2</v>
      </c>
      <c r="AH245">
        <v>207</v>
      </c>
      <c r="AI245">
        <v>231.1</v>
      </c>
      <c r="AJ245">
        <v>255.8</v>
      </c>
      <c r="AK245">
        <v>281.3</v>
      </c>
      <c r="AL245">
        <v>307.39999999999998</v>
      </c>
      <c r="AM245">
        <v>334.5</v>
      </c>
      <c r="AN245">
        <v>361.8</v>
      </c>
      <c r="AO245">
        <v>389.6</v>
      </c>
      <c r="AP245">
        <v>417.6</v>
      </c>
      <c r="AQ245">
        <v>446</v>
      </c>
      <c r="AR245">
        <v>474.9</v>
      </c>
      <c r="AS245">
        <v>0.06</v>
      </c>
    </row>
    <row r="246" spans="1:45" x14ac:dyDescent="0.25">
      <c r="A246" s="1">
        <v>43770</v>
      </c>
      <c r="B246">
        <v>105.8</v>
      </c>
      <c r="C246">
        <v>121.8</v>
      </c>
      <c r="D246">
        <v>139</v>
      </c>
      <c r="E246">
        <v>158.5</v>
      </c>
      <c r="F246">
        <v>178.7</v>
      </c>
      <c r="G246">
        <v>199.7</v>
      </c>
      <c r="H246">
        <v>221.6</v>
      </c>
      <c r="I246">
        <v>244.4</v>
      </c>
      <c r="J246">
        <v>267.60000000000002</v>
      </c>
      <c r="K246">
        <v>291.39999999999998</v>
      </c>
      <c r="L246">
        <v>315.7</v>
      </c>
      <c r="M246">
        <v>340.6</v>
      </c>
      <c r="N246">
        <v>366.6</v>
      </c>
      <c r="O246">
        <v>0.4</v>
      </c>
      <c r="P246" s="1">
        <v>43770</v>
      </c>
      <c r="Q246">
        <v>340.6</v>
      </c>
      <c r="R246">
        <v>366.6</v>
      </c>
      <c r="S246">
        <v>393.1</v>
      </c>
      <c r="T246">
        <v>420.4</v>
      </c>
      <c r="U246">
        <v>448.3</v>
      </c>
      <c r="V246">
        <v>476.7</v>
      </c>
      <c r="W246">
        <v>505.5</v>
      </c>
      <c r="X246">
        <v>534.4</v>
      </c>
      <c r="Y246">
        <v>563.9</v>
      </c>
      <c r="Z246">
        <v>593.4</v>
      </c>
      <c r="AA246">
        <v>623</v>
      </c>
      <c r="AB246">
        <v>652.70000000000005</v>
      </c>
      <c r="AC246">
        <v>682.5</v>
      </c>
      <c r="AD246">
        <v>0.4</v>
      </c>
      <c r="AE246" s="1">
        <v>43770</v>
      </c>
      <c r="AF246">
        <v>623</v>
      </c>
      <c r="AG246">
        <v>652.70000000000005</v>
      </c>
      <c r="AH246">
        <v>682.5</v>
      </c>
      <c r="AI246">
        <v>712.3</v>
      </c>
      <c r="AJ246">
        <v>742.1</v>
      </c>
      <c r="AK246">
        <v>771.9</v>
      </c>
      <c r="AL246">
        <v>801.7</v>
      </c>
      <c r="AM246">
        <v>831.7</v>
      </c>
      <c r="AN246">
        <v>861.5</v>
      </c>
      <c r="AO246">
        <v>891.3</v>
      </c>
      <c r="AP246">
        <v>921.2</v>
      </c>
      <c r="AQ246">
        <v>951</v>
      </c>
      <c r="AR246">
        <v>980.9</v>
      </c>
      <c r="AS246">
        <v>0.4</v>
      </c>
    </row>
    <row r="247" spans="1:45" x14ac:dyDescent="0.25">
      <c r="A247" s="1">
        <v>43800</v>
      </c>
      <c r="B247">
        <v>237.5</v>
      </c>
      <c r="C247">
        <v>261.3</v>
      </c>
      <c r="D247">
        <v>285.8</v>
      </c>
      <c r="E247">
        <v>310.8</v>
      </c>
      <c r="F247">
        <v>336.5</v>
      </c>
      <c r="G247">
        <v>362.6</v>
      </c>
      <c r="H247">
        <v>389.2</v>
      </c>
      <c r="I247">
        <v>416.1</v>
      </c>
      <c r="J247">
        <v>443.5</v>
      </c>
      <c r="K247">
        <v>471.2</v>
      </c>
      <c r="L247">
        <v>499.1</v>
      </c>
      <c r="M247">
        <v>527.29999999999995</v>
      </c>
      <c r="N247">
        <v>555.6</v>
      </c>
      <c r="O247">
        <v>0</v>
      </c>
      <c r="P247" s="1">
        <v>43800</v>
      </c>
      <c r="Q247">
        <v>527.29999999999995</v>
      </c>
      <c r="R247">
        <v>555.6</v>
      </c>
      <c r="S247">
        <v>584.6</v>
      </c>
      <c r="T247">
        <v>613.79999999999995</v>
      </c>
      <c r="U247">
        <v>643.4</v>
      </c>
      <c r="V247">
        <v>673.1</v>
      </c>
      <c r="W247">
        <v>703.2</v>
      </c>
      <c r="X247">
        <v>733.5</v>
      </c>
      <c r="Y247">
        <v>764.1</v>
      </c>
      <c r="Z247">
        <v>794.8</v>
      </c>
      <c r="AA247">
        <v>825.5</v>
      </c>
      <c r="AB247">
        <v>856.4</v>
      </c>
      <c r="AC247">
        <v>887.4</v>
      </c>
      <c r="AD247">
        <v>0</v>
      </c>
      <c r="AE247" s="1">
        <v>43800</v>
      </c>
      <c r="AF247">
        <v>825.5</v>
      </c>
      <c r="AG247">
        <v>856.4</v>
      </c>
      <c r="AH247">
        <v>887.4</v>
      </c>
      <c r="AI247">
        <v>918.4</v>
      </c>
      <c r="AJ247">
        <v>949.4</v>
      </c>
      <c r="AK247">
        <v>980.4</v>
      </c>
      <c r="AL247">
        <v>1011.4</v>
      </c>
      <c r="AM247">
        <v>1042.4000000000001</v>
      </c>
      <c r="AN247">
        <v>1073.4000000000001</v>
      </c>
      <c r="AO247">
        <v>1104.4000000000001</v>
      </c>
      <c r="AP247">
        <v>1135.4000000000001</v>
      </c>
      <c r="AQ247">
        <v>1166.4000000000001</v>
      </c>
      <c r="AR247">
        <v>1197.4000000000001</v>
      </c>
      <c r="AS247">
        <v>0</v>
      </c>
    </row>
    <row r="248" spans="1:45" x14ac:dyDescent="0.25">
      <c r="A248" s="1">
        <v>43831</v>
      </c>
      <c r="B248">
        <v>210</v>
      </c>
      <c r="C248">
        <v>231.6</v>
      </c>
      <c r="D248">
        <v>254.3</v>
      </c>
      <c r="E248">
        <v>278.5</v>
      </c>
      <c r="F248">
        <v>303.10000000000002</v>
      </c>
      <c r="G248">
        <v>328.7</v>
      </c>
      <c r="H248">
        <v>355.4</v>
      </c>
      <c r="I248">
        <v>382.6</v>
      </c>
      <c r="J248">
        <v>410.3</v>
      </c>
      <c r="K248">
        <v>438.7</v>
      </c>
      <c r="L248">
        <v>467.4</v>
      </c>
      <c r="M248">
        <v>496.4</v>
      </c>
      <c r="N248">
        <v>525.70000000000005</v>
      </c>
      <c r="O248">
        <v>0</v>
      </c>
      <c r="P248" s="1">
        <v>43831</v>
      </c>
      <c r="Q248">
        <v>496.4</v>
      </c>
      <c r="R248">
        <v>525.70000000000005</v>
      </c>
      <c r="S248">
        <v>555.20000000000005</v>
      </c>
      <c r="T248">
        <v>584.6</v>
      </c>
      <c r="U248">
        <v>614.1</v>
      </c>
      <c r="V248">
        <v>643.70000000000005</v>
      </c>
      <c r="W248">
        <v>673.2</v>
      </c>
      <c r="X248">
        <v>702.9</v>
      </c>
      <c r="Y248">
        <v>732.5</v>
      </c>
      <c r="Z248">
        <v>762.2</v>
      </c>
      <c r="AA248">
        <v>792</v>
      </c>
      <c r="AB248">
        <v>821.6</v>
      </c>
      <c r="AC248">
        <v>851.4</v>
      </c>
      <c r="AD248">
        <v>0</v>
      </c>
      <c r="AE248" s="1">
        <v>43831</v>
      </c>
      <c r="AF248">
        <v>792</v>
      </c>
      <c r="AG248">
        <v>821.6</v>
      </c>
      <c r="AH248">
        <v>851.4</v>
      </c>
      <c r="AI248">
        <v>881.2</v>
      </c>
      <c r="AJ248">
        <v>911.2</v>
      </c>
      <c r="AK248">
        <v>941.2</v>
      </c>
      <c r="AL248">
        <v>971.4</v>
      </c>
      <c r="AM248">
        <v>1002</v>
      </c>
      <c r="AN248">
        <v>1032.7</v>
      </c>
      <c r="AO248">
        <v>1063.5</v>
      </c>
      <c r="AP248">
        <v>1094.2</v>
      </c>
      <c r="AQ248">
        <v>1125.0999999999999</v>
      </c>
      <c r="AR248">
        <v>1156.0999999999999</v>
      </c>
      <c r="AS248">
        <v>0</v>
      </c>
    </row>
    <row r="249" spans="1:45" x14ac:dyDescent="0.25">
      <c r="A249" s="1">
        <v>43862</v>
      </c>
      <c r="B249">
        <v>173</v>
      </c>
      <c r="C249">
        <v>194.3</v>
      </c>
      <c r="D249">
        <v>216.4</v>
      </c>
      <c r="E249">
        <v>239.5</v>
      </c>
      <c r="F249">
        <v>263.3</v>
      </c>
      <c r="G249">
        <v>288.10000000000002</v>
      </c>
      <c r="H249">
        <v>313.7</v>
      </c>
      <c r="I249">
        <v>340.1</v>
      </c>
      <c r="J249">
        <v>367.1</v>
      </c>
      <c r="K249">
        <v>394.4</v>
      </c>
      <c r="L249">
        <v>421.8</v>
      </c>
      <c r="M249">
        <v>449.5</v>
      </c>
      <c r="N249">
        <v>477.4</v>
      </c>
      <c r="O249">
        <v>0</v>
      </c>
      <c r="P249" s="1">
        <v>43862</v>
      </c>
      <c r="Q249">
        <v>449.5</v>
      </c>
      <c r="R249">
        <v>477.4</v>
      </c>
      <c r="S249">
        <v>505.5</v>
      </c>
      <c r="T249">
        <v>533.6</v>
      </c>
      <c r="U249">
        <v>561.9</v>
      </c>
      <c r="V249">
        <v>590.4</v>
      </c>
      <c r="W249">
        <v>619.1</v>
      </c>
      <c r="X249">
        <v>647.79999999999995</v>
      </c>
      <c r="Y249">
        <v>676.5</v>
      </c>
      <c r="Z249">
        <v>705.3</v>
      </c>
      <c r="AA249">
        <v>734.1</v>
      </c>
      <c r="AB249">
        <v>762.9</v>
      </c>
      <c r="AC249">
        <v>791.7</v>
      </c>
      <c r="AD249">
        <v>0</v>
      </c>
      <c r="AE249" s="1">
        <v>43862</v>
      </c>
      <c r="AF249">
        <v>734.1</v>
      </c>
      <c r="AG249">
        <v>762.9</v>
      </c>
      <c r="AH249">
        <v>791.7</v>
      </c>
      <c r="AI249">
        <v>820.6</v>
      </c>
      <c r="AJ249">
        <v>849.5</v>
      </c>
      <c r="AK249">
        <v>878.5</v>
      </c>
      <c r="AL249">
        <v>907.5</v>
      </c>
      <c r="AM249">
        <v>936.5</v>
      </c>
      <c r="AN249">
        <v>965.5</v>
      </c>
      <c r="AO249">
        <v>994.5</v>
      </c>
      <c r="AP249">
        <v>1023.5</v>
      </c>
      <c r="AQ249">
        <v>1052.5</v>
      </c>
      <c r="AR249">
        <v>1081.5</v>
      </c>
      <c r="AS249">
        <v>0</v>
      </c>
    </row>
    <row r="250" spans="1:45" x14ac:dyDescent="0.25">
      <c r="A250" s="1">
        <v>43891</v>
      </c>
      <c r="B250">
        <v>64.5</v>
      </c>
      <c r="C250">
        <v>75</v>
      </c>
      <c r="D250">
        <v>87</v>
      </c>
      <c r="E250">
        <v>100.3</v>
      </c>
      <c r="F250">
        <v>114.6</v>
      </c>
      <c r="G250">
        <v>130.4</v>
      </c>
      <c r="H250">
        <v>147.9</v>
      </c>
      <c r="I250">
        <v>167.2</v>
      </c>
      <c r="J250">
        <v>187.5</v>
      </c>
      <c r="K250">
        <v>208.8</v>
      </c>
      <c r="L250">
        <v>231.2</v>
      </c>
      <c r="M250">
        <v>254.2</v>
      </c>
      <c r="N250">
        <v>278.39999999999998</v>
      </c>
      <c r="O250">
        <v>0</v>
      </c>
      <c r="P250" s="1">
        <v>43891</v>
      </c>
      <c r="Q250">
        <v>254.2</v>
      </c>
      <c r="R250">
        <v>278.39999999999998</v>
      </c>
      <c r="S250">
        <v>303.7</v>
      </c>
      <c r="T250">
        <v>329.4</v>
      </c>
      <c r="U250">
        <v>356</v>
      </c>
      <c r="V250">
        <v>382.6</v>
      </c>
      <c r="W250">
        <v>409.9</v>
      </c>
      <c r="X250">
        <v>437.9</v>
      </c>
      <c r="Y250">
        <v>466</v>
      </c>
      <c r="Z250">
        <v>494.4</v>
      </c>
      <c r="AA250">
        <v>523.1</v>
      </c>
      <c r="AB250">
        <v>551.9</v>
      </c>
      <c r="AC250">
        <v>581.20000000000005</v>
      </c>
      <c r="AD250">
        <v>0</v>
      </c>
      <c r="AE250" s="1">
        <v>43891</v>
      </c>
      <c r="AF250">
        <v>523.1</v>
      </c>
      <c r="AG250">
        <v>551.9</v>
      </c>
      <c r="AH250">
        <v>581.20000000000005</v>
      </c>
      <c r="AI250">
        <v>610.5</v>
      </c>
      <c r="AJ250">
        <v>640.20000000000005</v>
      </c>
      <c r="AK250">
        <v>670.1</v>
      </c>
      <c r="AL250">
        <v>700.1</v>
      </c>
      <c r="AM250">
        <v>730.2</v>
      </c>
      <c r="AN250">
        <v>760.4</v>
      </c>
      <c r="AO250">
        <v>790.9</v>
      </c>
      <c r="AP250">
        <v>821.5</v>
      </c>
      <c r="AQ250">
        <v>852.2</v>
      </c>
      <c r="AR250">
        <v>883</v>
      </c>
      <c r="AS250">
        <v>0</v>
      </c>
    </row>
    <row r="251" spans="1:45" x14ac:dyDescent="0.25">
      <c r="A251" s="1">
        <v>43922</v>
      </c>
      <c r="B251">
        <v>19.7</v>
      </c>
      <c r="C251">
        <v>24.6</v>
      </c>
      <c r="D251">
        <v>30.7</v>
      </c>
      <c r="E251">
        <v>38.299999999999997</v>
      </c>
      <c r="F251">
        <v>47.5</v>
      </c>
      <c r="G251">
        <v>58.7</v>
      </c>
      <c r="H251">
        <v>71.3</v>
      </c>
      <c r="I251">
        <v>84.9</v>
      </c>
      <c r="J251">
        <v>100.9</v>
      </c>
      <c r="K251">
        <v>118.7</v>
      </c>
      <c r="L251">
        <v>138.4</v>
      </c>
      <c r="M251">
        <v>159.80000000000001</v>
      </c>
      <c r="N251">
        <v>182</v>
      </c>
      <c r="O251">
        <v>0</v>
      </c>
      <c r="P251" s="1">
        <v>43922</v>
      </c>
      <c r="Q251">
        <v>159.80000000000001</v>
      </c>
      <c r="R251">
        <v>182</v>
      </c>
      <c r="S251">
        <v>205.1</v>
      </c>
      <c r="T251">
        <v>229.1</v>
      </c>
      <c r="U251">
        <v>254.1</v>
      </c>
      <c r="V251">
        <v>280.10000000000002</v>
      </c>
      <c r="W251">
        <v>306.3</v>
      </c>
      <c r="X251">
        <v>333.2</v>
      </c>
      <c r="Y251">
        <v>360.3</v>
      </c>
      <c r="Z251">
        <v>388.3</v>
      </c>
      <c r="AA251">
        <v>416.4</v>
      </c>
      <c r="AB251">
        <v>444.9</v>
      </c>
      <c r="AC251">
        <v>473.7</v>
      </c>
      <c r="AD251">
        <v>0</v>
      </c>
      <c r="AE251" s="1">
        <v>43922</v>
      </c>
      <c r="AF251">
        <v>416.4</v>
      </c>
      <c r="AG251">
        <v>444.9</v>
      </c>
      <c r="AH251">
        <v>473.7</v>
      </c>
      <c r="AI251">
        <v>503.2</v>
      </c>
      <c r="AJ251">
        <v>532.9</v>
      </c>
      <c r="AK251">
        <v>562.79999999999995</v>
      </c>
      <c r="AL251">
        <v>592.70000000000005</v>
      </c>
      <c r="AM251">
        <v>622.70000000000005</v>
      </c>
      <c r="AN251">
        <v>652.70000000000005</v>
      </c>
      <c r="AO251">
        <v>682.7</v>
      </c>
      <c r="AP251">
        <v>712.7</v>
      </c>
      <c r="AQ251">
        <v>742.7</v>
      </c>
      <c r="AR251">
        <v>772.7</v>
      </c>
      <c r="AS251">
        <v>0</v>
      </c>
    </row>
    <row r="252" spans="1:45" x14ac:dyDescent="0.25">
      <c r="A252" s="1">
        <v>43952</v>
      </c>
      <c r="B252">
        <v>2.2999999999999998</v>
      </c>
      <c r="C252">
        <v>3.6</v>
      </c>
      <c r="D252">
        <v>5.0999999999999996</v>
      </c>
      <c r="E252">
        <v>6.9</v>
      </c>
      <c r="F252">
        <v>9.1</v>
      </c>
      <c r="G252">
        <v>11.9</v>
      </c>
      <c r="H252">
        <v>15.3</v>
      </c>
      <c r="I252">
        <v>19.8</v>
      </c>
      <c r="J252">
        <v>24.7</v>
      </c>
      <c r="K252">
        <v>30.2</v>
      </c>
      <c r="L252">
        <v>36.299999999999997</v>
      </c>
      <c r="M252">
        <v>43.2</v>
      </c>
      <c r="N252">
        <v>50.8</v>
      </c>
      <c r="O252">
        <v>0.03</v>
      </c>
      <c r="P252" s="1">
        <v>43952</v>
      </c>
      <c r="Q252">
        <v>43.2</v>
      </c>
      <c r="R252">
        <v>50.8</v>
      </c>
      <c r="S252">
        <v>59.3</v>
      </c>
      <c r="T252">
        <v>68.400000000000006</v>
      </c>
      <c r="U252">
        <v>78.5</v>
      </c>
      <c r="V252">
        <v>89</v>
      </c>
      <c r="W252">
        <v>100.6</v>
      </c>
      <c r="X252">
        <v>113.3</v>
      </c>
      <c r="Y252">
        <v>126.9</v>
      </c>
      <c r="Z252">
        <v>141.9</v>
      </c>
      <c r="AA252">
        <v>157.9</v>
      </c>
      <c r="AB252">
        <v>175</v>
      </c>
      <c r="AC252">
        <v>192.7</v>
      </c>
      <c r="AD252">
        <v>0.03</v>
      </c>
      <c r="AE252" s="1">
        <v>43952</v>
      </c>
      <c r="AF252">
        <v>157.9</v>
      </c>
      <c r="AG252">
        <v>175</v>
      </c>
      <c r="AH252">
        <v>192.7</v>
      </c>
      <c r="AI252">
        <v>211.1</v>
      </c>
      <c r="AJ252">
        <v>231</v>
      </c>
      <c r="AK252">
        <v>251.5</v>
      </c>
      <c r="AL252">
        <v>273.3</v>
      </c>
      <c r="AM252">
        <v>296.2</v>
      </c>
      <c r="AN252">
        <v>319.60000000000002</v>
      </c>
      <c r="AO252">
        <v>343.8</v>
      </c>
      <c r="AP252">
        <v>368.5</v>
      </c>
      <c r="AQ252">
        <v>393.9</v>
      </c>
      <c r="AR252">
        <v>419.7</v>
      </c>
      <c r="AS252">
        <v>0.03</v>
      </c>
    </row>
    <row r="253" spans="1:45" x14ac:dyDescent="0.25">
      <c r="A253" s="1">
        <v>43983</v>
      </c>
      <c r="B253">
        <v>0</v>
      </c>
      <c r="C253">
        <v>0</v>
      </c>
      <c r="D253">
        <v>0.1</v>
      </c>
      <c r="E253">
        <v>0.2</v>
      </c>
      <c r="F253">
        <v>0.4</v>
      </c>
      <c r="G253">
        <v>0.8</v>
      </c>
      <c r="H253">
        <v>1.2</v>
      </c>
      <c r="I253">
        <v>1.7</v>
      </c>
      <c r="J253">
        <v>2.2000000000000002</v>
      </c>
      <c r="K253">
        <v>2.8</v>
      </c>
      <c r="L253">
        <v>3.7</v>
      </c>
      <c r="M253">
        <v>4.5999999999999996</v>
      </c>
      <c r="N253">
        <v>5.9</v>
      </c>
      <c r="O253">
        <v>0</v>
      </c>
      <c r="P253" s="1">
        <v>43983</v>
      </c>
      <c r="Q253">
        <v>4.5999999999999996</v>
      </c>
      <c r="R253">
        <v>5.9</v>
      </c>
      <c r="S253">
        <v>7.4</v>
      </c>
      <c r="T253">
        <v>8.8000000000000007</v>
      </c>
      <c r="U253">
        <v>10.9</v>
      </c>
      <c r="V253">
        <v>12.9</v>
      </c>
      <c r="W253">
        <v>15.1</v>
      </c>
      <c r="X253">
        <v>17.899999999999999</v>
      </c>
      <c r="Y253">
        <v>21.1</v>
      </c>
      <c r="Z253">
        <v>24.6</v>
      </c>
      <c r="AA253">
        <v>28.7</v>
      </c>
      <c r="AB253">
        <v>33.799999999999997</v>
      </c>
      <c r="AC253">
        <v>39.4</v>
      </c>
      <c r="AD253">
        <v>0</v>
      </c>
      <c r="AE253" s="1">
        <v>43983</v>
      </c>
      <c r="AF253">
        <v>28.7</v>
      </c>
      <c r="AG253">
        <v>33.799999999999997</v>
      </c>
      <c r="AH253">
        <v>39.4</v>
      </c>
      <c r="AI253">
        <v>45.3</v>
      </c>
      <c r="AJ253">
        <v>52.2</v>
      </c>
      <c r="AK253">
        <v>60</v>
      </c>
      <c r="AL253">
        <v>68.099999999999994</v>
      </c>
      <c r="AM253">
        <v>77.400000000000006</v>
      </c>
      <c r="AN253">
        <v>87.5</v>
      </c>
      <c r="AO253">
        <v>99</v>
      </c>
      <c r="AP253">
        <v>111.5</v>
      </c>
      <c r="AQ253">
        <v>125.5</v>
      </c>
      <c r="AR253">
        <v>140.9</v>
      </c>
      <c r="AS253">
        <v>0</v>
      </c>
    </row>
    <row r="254" spans="1:45" x14ac:dyDescent="0.25">
      <c r="A254" s="1">
        <v>44013</v>
      </c>
      <c r="B254">
        <v>0</v>
      </c>
      <c r="C254">
        <v>0</v>
      </c>
      <c r="D254">
        <v>0</v>
      </c>
      <c r="E254">
        <v>0</v>
      </c>
      <c r="F254">
        <v>0</v>
      </c>
      <c r="G254">
        <v>0</v>
      </c>
      <c r="H254">
        <v>0</v>
      </c>
      <c r="I254">
        <v>0</v>
      </c>
      <c r="J254">
        <v>0</v>
      </c>
      <c r="K254">
        <v>0</v>
      </c>
      <c r="L254">
        <v>0</v>
      </c>
      <c r="M254">
        <v>0</v>
      </c>
      <c r="N254">
        <v>0</v>
      </c>
      <c r="O254">
        <v>0.03</v>
      </c>
      <c r="P254" s="1">
        <v>44013</v>
      </c>
      <c r="Q254">
        <v>0</v>
      </c>
      <c r="R254">
        <v>0</v>
      </c>
      <c r="S254">
        <v>0</v>
      </c>
      <c r="T254">
        <v>0</v>
      </c>
      <c r="U254">
        <v>0</v>
      </c>
      <c r="V254">
        <v>0</v>
      </c>
      <c r="W254">
        <v>0</v>
      </c>
      <c r="X254">
        <v>0.1</v>
      </c>
      <c r="Y254">
        <v>0.1</v>
      </c>
      <c r="Z254">
        <v>0.3</v>
      </c>
      <c r="AA254">
        <v>0.5</v>
      </c>
      <c r="AB254">
        <v>0.7</v>
      </c>
      <c r="AC254">
        <v>1.1000000000000001</v>
      </c>
      <c r="AD254">
        <v>0.03</v>
      </c>
      <c r="AE254" s="1">
        <v>44013</v>
      </c>
      <c r="AF254">
        <v>0.5</v>
      </c>
      <c r="AG254">
        <v>0.7</v>
      </c>
      <c r="AH254">
        <v>1.1000000000000001</v>
      </c>
      <c r="AI254">
        <v>2</v>
      </c>
      <c r="AJ254">
        <v>2.9</v>
      </c>
      <c r="AK254">
        <v>4.7</v>
      </c>
      <c r="AL254">
        <v>7.3</v>
      </c>
      <c r="AM254">
        <v>10.5</v>
      </c>
      <c r="AN254">
        <v>15</v>
      </c>
      <c r="AO254">
        <v>21</v>
      </c>
      <c r="AP254">
        <v>27.7</v>
      </c>
      <c r="AQ254">
        <v>35.700000000000003</v>
      </c>
      <c r="AR254">
        <v>44.8</v>
      </c>
      <c r="AS254">
        <v>0.03</v>
      </c>
    </row>
    <row r="255" spans="1:45" x14ac:dyDescent="0.25">
      <c r="A255" s="1">
        <v>44044</v>
      </c>
      <c r="B255">
        <v>0</v>
      </c>
      <c r="C255">
        <v>0</v>
      </c>
      <c r="D255">
        <v>0</v>
      </c>
      <c r="E255">
        <v>0</v>
      </c>
      <c r="F255">
        <v>0</v>
      </c>
      <c r="G255">
        <v>0</v>
      </c>
      <c r="H255">
        <v>0</v>
      </c>
      <c r="I255">
        <v>0</v>
      </c>
      <c r="J255">
        <v>0</v>
      </c>
      <c r="K255">
        <v>0</v>
      </c>
      <c r="L255">
        <v>0</v>
      </c>
      <c r="M255">
        <v>0</v>
      </c>
      <c r="N255">
        <v>0.2</v>
      </c>
      <c r="O255">
        <v>0</v>
      </c>
      <c r="P255" s="1">
        <v>44044</v>
      </c>
      <c r="Q255">
        <v>0</v>
      </c>
      <c r="R255">
        <v>0.2</v>
      </c>
      <c r="S255">
        <v>0.4</v>
      </c>
      <c r="T255">
        <v>0.6</v>
      </c>
      <c r="U255">
        <v>1.2</v>
      </c>
      <c r="V255">
        <v>1.6</v>
      </c>
      <c r="W255">
        <v>2.2999999999999998</v>
      </c>
      <c r="X255">
        <v>3.2</v>
      </c>
      <c r="Y255">
        <v>4.0999999999999996</v>
      </c>
      <c r="Z255">
        <v>5.3</v>
      </c>
      <c r="AA255">
        <v>6.7</v>
      </c>
      <c r="AB255">
        <v>8.3000000000000007</v>
      </c>
      <c r="AC255">
        <v>10.7</v>
      </c>
      <c r="AD255">
        <v>0</v>
      </c>
      <c r="AE255" s="1">
        <v>44044</v>
      </c>
      <c r="AF255">
        <v>6.7</v>
      </c>
      <c r="AG255">
        <v>8.3000000000000007</v>
      </c>
      <c r="AH255">
        <v>10.7</v>
      </c>
      <c r="AI255">
        <v>14.2</v>
      </c>
      <c r="AJ255">
        <v>18.5</v>
      </c>
      <c r="AK255">
        <v>23.9</v>
      </c>
      <c r="AL255">
        <v>30.5</v>
      </c>
      <c r="AM255">
        <v>38.1</v>
      </c>
      <c r="AN255">
        <v>46.6</v>
      </c>
      <c r="AO255">
        <v>56.3</v>
      </c>
      <c r="AP255">
        <v>67.2</v>
      </c>
      <c r="AQ255">
        <v>79.099999999999994</v>
      </c>
      <c r="AR255">
        <v>92</v>
      </c>
      <c r="AS255">
        <v>0</v>
      </c>
    </row>
    <row r="256" spans="1:45" x14ac:dyDescent="0.25">
      <c r="A256" s="1">
        <v>44075</v>
      </c>
      <c r="B256">
        <v>4.0999999999999996</v>
      </c>
      <c r="C256">
        <v>5.2</v>
      </c>
      <c r="D256">
        <v>6.5</v>
      </c>
      <c r="E256">
        <v>7.8</v>
      </c>
      <c r="F256">
        <v>9.6</v>
      </c>
      <c r="G256">
        <v>11.1</v>
      </c>
      <c r="H256">
        <v>13</v>
      </c>
      <c r="I256">
        <v>14.9</v>
      </c>
      <c r="J256">
        <v>17.100000000000001</v>
      </c>
      <c r="K256">
        <v>19.5</v>
      </c>
      <c r="L256">
        <v>22.6</v>
      </c>
      <c r="M256">
        <v>25.4</v>
      </c>
      <c r="N256">
        <v>29</v>
      </c>
      <c r="O256">
        <v>0.3</v>
      </c>
      <c r="P256" s="1">
        <v>44075</v>
      </c>
      <c r="Q256">
        <v>25.4</v>
      </c>
      <c r="R256">
        <v>29</v>
      </c>
      <c r="S256">
        <v>32.6</v>
      </c>
      <c r="T256">
        <v>36.5</v>
      </c>
      <c r="U256">
        <v>41.4</v>
      </c>
      <c r="V256">
        <v>46.2</v>
      </c>
      <c r="W256">
        <v>52</v>
      </c>
      <c r="X256">
        <v>57.7</v>
      </c>
      <c r="Y256">
        <v>64.400000000000006</v>
      </c>
      <c r="Z256">
        <v>71.8</v>
      </c>
      <c r="AA256">
        <v>79.8</v>
      </c>
      <c r="AB256">
        <v>89.4</v>
      </c>
      <c r="AC256">
        <v>99.3</v>
      </c>
      <c r="AD256">
        <v>0.3</v>
      </c>
      <c r="AE256" s="1">
        <v>44075</v>
      </c>
      <c r="AF256">
        <v>79.8</v>
      </c>
      <c r="AG256">
        <v>89.4</v>
      </c>
      <c r="AH256">
        <v>99.3</v>
      </c>
      <c r="AI256">
        <v>110.7</v>
      </c>
      <c r="AJ256">
        <v>122.1</v>
      </c>
      <c r="AK256">
        <v>134.9</v>
      </c>
      <c r="AL256">
        <v>148.9</v>
      </c>
      <c r="AM256">
        <v>163.6</v>
      </c>
      <c r="AN256">
        <v>180.2</v>
      </c>
      <c r="AO256">
        <v>197.2</v>
      </c>
      <c r="AP256">
        <v>215.5</v>
      </c>
      <c r="AQ256">
        <v>234.3</v>
      </c>
      <c r="AR256">
        <v>254.7</v>
      </c>
      <c r="AS256">
        <v>0.3</v>
      </c>
    </row>
    <row r="257" spans="1:45" x14ac:dyDescent="0.25">
      <c r="A257" s="1">
        <v>44105</v>
      </c>
      <c r="B257">
        <v>24</v>
      </c>
      <c r="C257">
        <v>27.4</v>
      </c>
      <c r="D257">
        <v>31.3</v>
      </c>
      <c r="E257">
        <v>35.700000000000003</v>
      </c>
      <c r="F257">
        <v>40.5</v>
      </c>
      <c r="G257">
        <v>46.1</v>
      </c>
      <c r="H257">
        <v>52.6</v>
      </c>
      <c r="I257">
        <v>60</v>
      </c>
      <c r="J257">
        <v>68.900000000000006</v>
      </c>
      <c r="K257">
        <v>77.7</v>
      </c>
      <c r="L257">
        <v>88</v>
      </c>
      <c r="M257">
        <v>98.9</v>
      </c>
      <c r="N257">
        <v>110.8</v>
      </c>
      <c r="O257">
        <v>0.06</v>
      </c>
      <c r="P257" s="1">
        <v>44105</v>
      </c>
      <c r="Q257">
        <v>98.9</v>
      </c>
      <c r="R257">
        <v>110.8</v>
      </c>
      <c r="S257">
        <v>124.3</v>
      </c>
      <c r="T257">
        <v>138.30000000000001</v>
      </c>
      <c r="U257">
        <v>153.69999999999999</v>
      </c>
      <c r="V257">
        <v>169.9</v>
      </c>
      <c r="W257">
        <v>187.2</v>
      </c>
      <c r="X257">
        <v>205.9</v>
      </c>
      <c r="Y257">
        <v>225.9</v>
      </c>
      <c r="Z257">
        <v>247.6</v>
      </c>
      <c r="AA257">
        <v>269.89999999999998</v>
      </c>
      <c r="AB257">
        <v>293.60000000000002</v>
      </c>
      <c r="AC257">
        <v>317.8</v>
      </c>
      <c r="AD257">
        <v>0.06</v>
      </c>
      <c r="AE257" s="1">
        <v>44105</v>
      </c>
      <c r="AF257">
        <v>269.89999999999998</v>
      </c>
      <c r="AG257">
        <v>293.60000000000002</v>
      </c>
      <c r="AH257">
        <v>317.8</v>
      </c>
      <c r="AI257">
        <v>342.4</v>
      </c>
      <c r="AJ257">
        <v>368.5</v>
      </c>
      <c r="AK257">
        <v>394.7</v>
      </c>
      <c r="AL257">
        <v>421.4</v>
      </c>
      <c r="AM257">
        <v>448.7</v>
      </c>
      <c r="AN257">
        <v>476.9</v>
      </c>
      <c r="AO257">
        <v>505.2</v>
      </c>
      <c r="AP257">
        <v>534.5</v>
      </c>
      <c r="AQ257">
        <v>563.9</v>
      </c>
      <c r="AR257">
        <v>593.79999999999995</v>
      </c>
      <c r="AS257">
        <v>0.06</v>
      </c>
    </row>
    <row r="258" spans="1:45" x14ac:dyDescent="0.25">
      <c r="A258" s="1">
        <v>44136</v>
      </c>
      <c r="B258">
        <v>56.3</v>
      </c>
      <c r="C258">
        <v>65.2</v>
      </c>
      <c r="D258">
        <v>75.3</v>
      </c>
      <c r="E258">
        <v>86.5</v>
      </c>
      <c r="F258">
        <v>98.5</v>
      </c>
      <c r="G258">
        <v>111.4</v>
      </c>
      <c r="H258">
        <v>126.1</v>
      </c>
      <c r="I258">
        <v>141</v>
      </c>
      <c r="J258">
        <v>157.80000000000001</v>
      </c>
      <c r="K258">
        <v>175</v>
      </c>
      <c r="L258">
        <v>193.4</v>
      </c>
      <c r="M258">
        <v>213</v>
      </c>
      <c r="N258">
        <v>233.3</v>
      </c>
      <c r="O258">
        <v>0.03</v>
      </c>
      <c r="P258" s="1">
        <v>44136</v>
      </c>
      <c r="Q258">
        <v>213</v>
      </c>
      <c r="R258">
        <v>233.3</v>
      </c>
      <c r="S258">
        <v>254.6</v>
      </c>
      <c r="T258">
        <v>276.5</v>
      </c>
      <c r="U258">
        <v>299.10000000000002</v>
      </c>
      <c r="V258">
        <v>322</v>
      </c>
      <c r="W258">
        <v>345.5</v>
      </c>
      <c r="X258">
        <v>369.4</v>
      </c>
      <c r="Y258">
        <v>393.6</v>
      </c>
      <c r="Z258">
        <v>418.1</v>
      </c>
      <c r="AA258">
        <v>443</v>
      </c>
      <c r="AB258">
        <v>468.5</v>
      </c>
      <c r="AC258">
        <v>494.4</v>
      </c>
      <c r="AD258">
        <v>0.03</v>
      </c>
      <c r="AE258" s="1">
        <v>44136</v>
      </c>
      <c r="AF258">
        <v>443</v>
      </c>
      <c r="AG258">
        <v>468.5</v>
      </c>
      <c r="AH258">
        <v>494.4</v>
      </c>
      <c r="AI258">
        <v>520.79999999999995</v>
      </c>
      <c r="AJ258">
        <v>547.4</v>
      </c>
      <c r="AK258">
        <v>574.29999999999995</v>
      </c>
      <c r="AL258">
        <v>601.6</v>
      </c>
      <c r="AM258">
        <v>629.4</v>
      </c>
      <c r="AN258">
        <v>657.3</v>
      </c>
      <c r="AO258">
        <v>685.4</v>
      </c>
      <c r="AP258">
        <v>713.5</v>
      </c>
      <c r="AQ258">
        <v>741.9</v>
      </c>
      <c r="AR258">
        <v>770.6</v>
      </c>
      <c r="AS258">
        <v>0.03</v>
      </c>
    </row>
    <row r="259" spans="1:45" x14ac:dyDescent="0.25">
      <c r="A259" s="1">
        <v>44166</v>
      </c>
      <c r="B259">
        <v>203.7</v>
      </c>
      <c r="C259">
        <v>225.3</v>
      </c>
      <c r="D259">
        <v>247.6</v>
      </c>
      <c r="E259">
        <v>270.89999999999998</v>
      </c>
      <c r="F259">
        <v>294.60000000000002</v>
      </c>
      <c r="G259">
        <v>319.5</v>
      </c>
      <c r="H259">
        <v>345.8</v>
      </c>
      <c r="I259">
        <v>372.5</v>
      </c>
      <c r="J259">
        <v>399.4</v>
      </c>
      <c r="K259">
        <v>426.5</v>
      </c>
      <c r="L259">
        <v>453.9</v>
      </c>
      <c r="M259">
        <v>481.6</v>
      </c>
      <c r="N259">
        <v>509.5</v>
      </c>
      <c r="O259">
        <v>0</v>
      </c>
      <c r="P259" s="1">
        <v>44166</v>
      </c>
      <c r="Q259">
        <v>481.6</v>
      </c>
      <c r="R259">
        <v>509.5</v>
      </c>
      <c r="S259">
        <v>537.9</v>
      </c>
      <c r="T259">
        <v>566.5</v>
      </c>
      <c r="U259">
        <v>595.4</v>
      </c>
      <c r="V259">
        <v>624.4</v>
      </c>
      <c r="W259">
        <v>653.70000000000005</v>
      </c>
      <c r="X259">
        <v>683.1</v>
      </c>
      <c r="Y259">
        <v>712.8</v>
      </c>
      <c r="Z259">
        <v>742.4</v>
      </c>
      <c r="AA259">
        <v>772.3</v>
      </c>
      <c r="AB259">
        <v>802.3</v>
      </c>
      <c r="AC259">
        <v>832.6</v>
      </c>
      <c r="AD259">
        <v>0</v>
      </c>
      <c r="AE259" s="1">
        <v>44166</v>
      </c>
      <c r="AF259">
        <v>772.3</v>
      </c>
      <c r="AG259">
        <v>802.3</v>
      </c>
      <c r="AH259">
        <v>832.6</v>
      </c>
      <c r="AI259">
        <v>863.1</v>
      </c>
      <c r="AJ259">
        <v>893.7</v>
      </c>
      <c r="AK259">
        <v>924.6</v>
      </c>
      <c r="AL259">
        <v>955.6</v>
      </c>
      <c r="AM259">
        <v>986.6</v>
      </c>
      <c r="AN259">
        <v>1017.6</v>
      </c>
      <c r="AO259">
        <v>1048.5999999999999</v>
      </c>
      <c r="AP259">
        <v>1079.5999999999999</v>
      </c>
      <c r="AQ259">
        <v>1110.5999999999999</v>
      </c>
      <c r="AR259">
        <v>1141.5999999999999</v>
      </c>
      <c r="AS259">
        <v>0</v>
      </c>
    </row>
    <row r="260" spans="1:45" x14ac:dyDescent="0.25">
      <c r="A260" s="1">
        <v>44197</v>
      </c>
      <c r="B260">
        <v>274.39999999999998</v>
      </c>
      <c r="C260">
        <v>301.3</v>
      </c>
      <c r="D260">
        <v>329</v>
      </c>
      <c r="E260">
        <v>357.7</v>
      </c>
      <c r="F260">
        <v>386.8</v>
      </c>
      <c r="G260">
        <v>416.7</v>
      </c>
      <c r="H260">
        <v>447</v>
      </c>
      <c r="I260">
        <v>477.6</v>
      </c>
      <c r="J260">
        <v>508.3</v>
      </c>
      <c r="K260">
        <v>539</v>
      </c>
      <c r="L260">
        <v>569.79999999999995</v>
      </c>
      <c r="M260">
        <v>600.6</v>
      </c>
      <c r="N260">
        <v>631.4</v>
      </c>
      <c r="O260">
        <v>0.03</v>
      </c>
      <c r="P260" s="1">
        <v>44197</v>
      </c>
      <c r="Q260">
        <v>600.6</v>
      </c>
      <c r="R260">
        <v>631.4</v>
      </c>
      <c r="S260">
        <v>662.3</v>
      </c>
      <c r="T260">
        <v>693.2</v>
      </c>
      <c r="U260">
        <v>724.2</v>
      </c>
      <c r="V260">
        <v>755.2</v>
      </c>
      <c r="W260">
        <v>786.2</v>
      </c>
      <c r="X260">
        <v>817.2</v>
      </c>
      <c r="Y260">
        <v>848.2</v>
      </c>
      <c r="Z260">
        <v>879.2</v>
      </c>
      <c r="AA260">
        <v>910.2</v>
      </c>
      <c r="AB260">
        <v>941.2</v>
      </c>
      <c r="AC260">
        <v>972.2</v>
      </c>
      <c r="AD260">
        <v>0.03</v>
      </c>
      <c r="AE260" s="1">
        <v>44197</v>
      </c>
      <c r="AF260">
        <v>910.2</v>
      </c>
      <c r="AG260">
        <v>941.2</v>
      </c>
      <c r="AH260">
        <v>972.2</v>
      </c>
      <c r="AI260">
        <v>1003.2</v>
      </c>
      <c r="AJ260">
        <v>1034.2</v>
      </c>
      <c r="AK260">
        <v>1065.2</v>
      </c>
      <c r="AL260">
        <v>1096.2</v>
      </c>
      <c r="AM260">
        <v>1127.2</v>
      </c>
      <c r="AN260">
        <v>1158.2</v>
      </c>
      <c r="AO260">
        <v>1189.2</v>
      </c>
      <c r="AP260">
        <v>1220.2</v>
      </c>
      <c r="AQ260">
        <v>1251.2</v>
      </c>
      <c r="AR260">
        <v>1282.2</v>
      </c>
      <c r="AS260">
        <v>0.03</v>
      </c>
    </row>
    <row r="261" spans="1:45" x14ac:dyDescent="0.25">
      <c r="A261" s="1">
        <v>44228</v>
      </c>
      <c r="B261">
        <v>273.3</v>
      </c>
      <c r="C261">
        <v>297.89999999999998</v>
      </c>
      <c r="D261">
        <v>323.39999999999998</v>
      </c>
      <c r="E261">
        <v>349.4</v>
      </c>
      <c r="F261">
        <v>376.1</v>
      </c>
      <c r="G261">
        <v>403</v>
      </c>
      <c r="H261">
        <v>430.3</v>
      </c>
      <c r="I261">
        <v>457.8</v>
      </c>
      <c r="J261">
        <v>485.4</v>
      </c>
      <c r="K261">
        <v>513.20000000000005</v>
      </c>
      <c r="L261">
        <v>541.20000000000005</v>
      </c>
      <c r="M261">
        <v>569.20000000000005</v>
      </c>
      <c r="N261">
        <v>597.20000000000005</v>
      </c>
      <c r="O261">
        <v>0</v>
      </c>
      <c r="P261" s="1">
        <v>44228</v>
      </c>
      <c r="Q261">
        <v>569.20000000000005</v>
      </c>
      <c r="R261">
        <v>597.20000000000005</v>
      </c>
      <c r="S261">
        <v>625.20000000000005</v>
      </c>
      <c r="T261">
        <v>653.20000000000005</v>
      </c>
      <c r="U261">
        <v>681.2</v>
      </c>
      <c r="V261">
        <v>709.2</v>
      </c>
      <c r="W261">
        <v>737.2</v>
      </c>
      <c r="X261">
        <v>765.2</v>
      </c>
      <c r="Y261">
        <v>793.2</v>
      </c>
      <c r="Z261">
        <v>821.2</v>
      </c>
      <c r="AA261">
        <v>849.2</v>
      </c>
      <c r="AB261">
        <v>877.2</v>
      </c>
      <c r="AC261">
        <v>905.2</v>
      </c>
      <c r="AD261">
        <v>0</v>
      </c>
      <c r="AE261" s="1">
        <v>44228</v>
      </c>
      <c r="AF261">
        <v>849.2</v>
      </c>
      <c r="AG261">
        <v>877.2</v>
      </c>
      <c r="AH261">
        <v>905.2</v>
      </c>
      <c r="AI261">
        <v>933.2</v>
      </c>
      <c r="AJ261">
        <v>961.2</v>
      </c>
      <c r="AK261">
        <v>989.2</v>
      </c>
      <c r="AL261">
        <v>1017.2</v>
      </c>
      <c r="AM261">
        <v>1045.2</v>
      </c>
      <c r="AN261">
        <v>1073.2</v>
      </c>
      <c r="AO261">
        <v>1101.2</v>
      </c>
      <c r="AP261">
        <v>1129.2</v>
      </c>
      <c r="AQ261">
        <v>1157.2</v>
      </c>
      <c r="AR261">
        <v>1185.2</v>
      </c>
      <c r="AS261">
        <v>0</v>
      </c>
    </row>
    <row r="262" spans="1:45" x14ac:dyDescent="0.25">
      <c r="A262" s="1">
        <v>44256</v>
      </c>
      <c r="B262">
        <v>139.5</v>
      </c>
      <c r="C262">
        <v>154.4</v>
      </c>
      <c r="D262">
        <v>170.3</v>
      </c>
      <c r="E262">
        <v>186.7</v>
      </c>
      <c r="F262">
        <v>203.6</v>
      </c>
      <c r="G262">
        <v>221.3</v>
      </c>
      <c r="H262">
        <v>240</v>
      </c>
      <c r="I262">
        <v>259.10000000000002</v>
      </c>
      <c r="J262">
        <v>279.3</v>
      </c>
      <c r="K262">
        <v>300.3</v>
      </c>
      <c r="L262">
        <v>321.8</v>
      </c>
      <c r="M262">
        <v>344.1</v>
      </c>
      <c r="N262">
        <v>367</v>
      </c>
      <c r="O262">
        <v>0.03</v>
      </c>
      <c r="P262" s="1">
        <v>44256</v>
      </c>
      <c r="Q262">
        <v>344.1</v>
      </c>
      <c r="R262">
        <v>367</v>
      </c>
      <c r="S262">
        <v>390.5</v>
      </c>
      <c r="T262">
        <v>414.5</v>
      </c>
      <c r="U262">
        <v>439.2</v>
      </c>
      <c r="V262">
        <v>464</v>
      </c>
      <c r="W262">
        <v>489.5</v>
      </c>
      <c r="X262">
        <v>515.5</v>
      </c>
      <c r="Y262">
        <v>541.9</v>
      </c>
      <c r="Z262">
        <v>568.9</v>
      </c>
      <c r="AA262">
        <v>596.4</v>
      </c>
      <c r="AB262">
        <v>624.5</v>
      </c>
      <c r="AC262">
        <v>652.9</v>
      </c>
      <c r="AD262">
        <v>0.03</v>
      </c>
      <c r="AE262" s="1">
        <v>44256</v>
      </c>
      <c r="AF262">
        <v>596.4</v>
      </c>
      <c r="AG262">
        <v>624.5</v>
      </c>
      <c r="AH262">
        <v>652.9</v>
      </c>
      <c r="AI262">
        <v>681.7</v>
      </c>
      <c r="AJ262">
        <v>710.7</v>
      </c>
      <c r="AK262">
        <v>740.2</v>
      </c>
      <c r="AL262">
        <v>769.8</v>
      </c>
      <c r="AM262">
        <v>799.9</v>
      </c>
      <c r="AN262">
        <v>830.1</v>
      </c>
      <c r="AO262">
        <v>860.6</v>
      </c>
      <c r="AP262">
        <v>891.1</v>
      </c>
      <c r="AQ262">
        <v>921.8</v>
      </c>
      <c r="AR262">
        <v>952.7</v>
      </c>
      <c r="AS262">
        <v>0.03</v>
      </c>
    </row>
    <row r="263" spans="1:45" x14ac:dyDescent="0.25">
      <c r="A263" s="1">
        <v>44287</v>
      </c>
      <c r="B263">
        <v>19.7</v>
      </c>
      <c r="C263">
        <v>24.4</v>
      </c>
      <c r="D263">
        <v>29.6</v>
      </c>
      <c r="E263">
        <v>35.6</v>
      </c>
      <c r="F263">
        <v>41.9</v>
      </c>
      <c r="G263">
        <v>49.2</v>
      </c>
      <c r="H263">
        <v>57.7</v>
      </c>
      <c r="I263">
        <v>67</v>
      </c>
      <c r="J263">
        <v>77.5</v>
      </c>
      <c r="K263">
        <v>88.9</v>
      </c>
      <c r="L263">
        <v>102.1</v>
      </c>
      <c r="M263">
        <v>117</v>
      </c>
      <c r="N263">
        <v>133</v>
      </c>
      <c r="O263">
        <v>0</v>
      </c>
      <c r="P263" s="1">
        <v>44287</v>
      </c>
      <c r="Q263">
        <v>117</v>
      </c>
      <c r="R263">
        <v>133</v>
      </c>
      <c r="S263">
        <v>150.69999999999999</v>
      </c>
      <c r="T263">
        <v>169.4</v>
      </c>
      <c r="U263">
        <v>189.4</v>
      </c>
      <c r="V263">
        <v>210</v>
      </c>
      <c r="W263">
        <v>231.7</v>
      </c>
      <c r="X263">
        <v>254.3</v>
      </c>
      <c r="Y263">
        <v>277.60000000000002</v>
      </c>
      <c r="Z263">
        <v>301.89999999999998</v>
      </c>
      <c r="AA263">
        <v>326.39999999999998</v>
      </c>
      <c r="AB263">
        <v>352</v>
      </c>
      <c r="AC263">
        <v>378.3</v>
      </c>
      <c r="AD263">
        <v>0</v>
      </c>
      <c r="AE263" s="1">
        <v>44287</v>
      </c>
      <c r="AF263">
        <v>326.39999999999998</v>
      </c>
      <c r="AG263">
        <v>352</v>
      </c>
      <c r="AH263">
        <v>378.3</v>
      </c>
      <c r="AI263">
        <v>404.8</v>
      </c>
      <c r="AJ263">
        <v>431.9</v>
      </c>
      <c r="AK263">
        <v>459.8</v>
      </c>
      <c r="AL263">
        <v>487.5</v>
      </c>
      <c r="AM263">
        <v>515.70000000000005</v>
      </c>
      <c r="AN263">
        <v>544.4</v>
      </c>
      <c r="AO263">
        <v>572.6</v>
      </c>
      <c r="AP263">
        <v>601.5</v>
      </c>
      <c r="AQ263">
        <v>630.5</v>
      </c>
      <c r="AR263">
        <v>659.6</v>
      </c>
      <c r="AS263">
        <v>0</v>
      </c>
    </row>
    <row r="264" spans="1:45" x14ac:dyDescent="0.25">
      <c r="A264" s="1">
        <v>44317</v>
      </c>
      <c r="B264">
        <v>0</v>
      </c>
      <c r="C264">
        <v>0</v>
      </c>
      <c r="D264">
        <v>0.1</v>
      </c>
      <c r="E264">
        <v>0.4</v>
      </c>
      <c r="F264">
        <v>1</v>
      </c>
      <c r="G264">
        <v>1.9</v>
      </c>
      <c r="H264">
        <v>3.2</v>
      </c>
      <c r="I264">
        <v>4.7</v>
      </c>
      <c r="J264">
        <v>6.7</v>
      </c>
      <c r="K264">
        <v>9.1999999999999993</v>
      </c>
      <c r="L264">
        <v>13.1</v>
      </c>
      <c r="M264">
        <v>18.3</v>
      </c>
      <c r="N264">
        <v>25.7</v>
      </c>
      <c r="O264">
        <v>0</v>
      </c>
      <c r="P264" s="1">
        <v>44317</v>
      </c>
      <c r="Q264">
        <v>18.3</v>
      </c>
      <c r="R264">
        <v>25.7</v>
      </c>
      <c r="S264">
        <v>34.799999999999997</v>
      </c>
      <c r="T264">
        <v>45</v>
      </c>
      <c r="U264">
        <v>55.8</v>
      </c>
      <c r="V264">
        <v>67.900000000000006</v>
      </c>
      <c r="W264">
        <v>80.8</v>
      </c>
      <c r="X264">
        <v>95.1</v>
      </c>
      <c r="Y264">
        <v>110.3</v>
      </c>
      <c r="Z264">
        <v>125.9</v>
      </c>
      <c r="AA264">
        <v>142.69999999999999</v>
      </c>
      <c r="AB264">
        <v>159.80000000000001</v>
      </c>
      <c r="AC264">
        <v>177.9</v>
      </c>
      <c r="AD264">
        <v>0</v>
      </c>
      <c r="AE264" s="1">
        <v>44317</v>
      </c>
      <c r="AF264">
        <v>142.69999999999999</v>
      </c>
      <c r="AG264">
        <v>159.80000000000001</v>
      </c>
      <c r="AH264">
        <v>177.9</v>
      </c>
      <c r="AI264">
        <v>197.5</v>
      </c>
      <c r="AJ264">
        <v>217.6</v>
      </c>
      <c r="AK264">
        <v>238.4</v>
      </c>
      <c r="AL264">
        <v>260.2</v>
      </c>
      <c r="AM264">
        <v>282.8</v>
      </c>
      <c r="AN264">
        <v>305.89999999999998</v>
      </c>
      <c r="AO264">
        <v>329.7</v>
      </c>
      <c r="AP264">
        <v>354.4</v>
      </c>
      <c r="AQ264">
        <v>379.5</v>
      </c>
      <c r="AR264">
        <v>405</v>
      </c>
      <c r="AS264">
        <v>0</v>
      </c>
    </row>
    <row r="265" spans="1:45" x14ac:dyDescent="0.25">
      <c r="A265" s="1">
        <v>44348</v>
      </c>
      <c r="B265">
        <v>0</v>
      </c>
      <c r="C265">
        <v>0</v>
      </c>
      <c r="D265">
        <v>0</v>
      </c>
      <c r="E265">
        <v>0</v>
      </c>
      <c r="F265">
        <v>0</v>
      </c>
      <c r="G265">
        <v>0</v>
      </c>
      <c r="H265">
        <v>0</v>
      </c>
      <c r="I265">
        <v>0</v>
      </c>
      <c r="J265">
        <v>0</v>
      </c>
      <c r="K265">
        <v>0</v>
      </c>
      <c r="L265">
        <v>0.1</v>
      </c>
      <c r="M265">
        <v>0.2</v>
      </c>
      <c r="N265">
        <v>0.8</v>
      </c>
      <c r="O265">
        <v>0</v>
      </c>
      <c r="P265" s="1">
        <v>44348</v>
      </c>
      <c r="Q265">
        <v>0.2</v>
      </c>
      <c r="R265">
        <v>0.8</v>
      </c>
      <c r="S265">
        <v>1.7</v>
      </c>
      <c r="T265">
        <v>2.7</v>
      </c>
      <c r="U265">
        <v>4.0999999999999996</v>
      </c>
      <c r="V265">
        <v>5.5</v>
      </c>
      <c r="W265">
        <v>7.2</v>
      </c>
      <c r="X265">
        <v>9.1</v>
      </c>
      <c r="Y265">
        <v>11.4</v>
      </c>
      <c r="Z265">
        <v>14.4</v>
      </c>
      <c r="AA265">
        <v>17.7</v>
      </c>
      <c r="AB265">
        <v>22.1</v>
      </c>
      <c r="AC265">
        <v>26.9</v>
      </c>
      <c r="AD265">
        <v>0</v>
      </c>
      <c r="AE265" s="1">
        <v>44348</v>
      </c>
      <c r="AF265">
        <v>17.7</v>
      </c>
      <c r="AG265">
        <v>22.1</v>
      </c>
      <c r="AH265">
        <v>26.9</v>
      </c>
      <c r="AI265">
        <v>32.5</v>
      </c>
      <c r="AJ265">
        <v>38.6</v>
      </c>
      <c r="AK265">
        <v>45.6</v>
      </c>
      <c r="AL265">
        <v>53.8</v>
      </c>
      <c r="AM265">
        <v>62.8</v>
      </c>
      <c r="AN265">
        <v>72.599999999999994</v>
      </c>
      <c r="AO265">
        <v>83.1</v>
      </c>
      <c r="AP265">
        <v>94.7</v>
      </c>
      <c r="AQ265">
        <v>107.2</v>
      </c>
      <c r="AR265">
        <v>120.7</v>
      </c>
      <c r="AS265">
        <v>0</v>
      </c>
    </row>
    <row r="266" spans="1:45" x14ac:dyDescent="0.25">
      <c r="A266" s="1">
        <v>44378</v>
      </c>
      <c r="B266">
        <v>0</v>
      </c>
      <c r="C266">
        <v>0</v>
      </c>
      <c r="D266">
        <v>0</v>
      </c>
      <c r="E266">
        <v>0</v>
      </c>
      <c r="F266">
        <v>0</v>
      </c>
      <c r="G266">
        <v>0</v>
      </c>
      <c r="H266">
        <v>0</v>
      </c>
      <c r="I266">
        <v>0</v>
      </c>
      <c r="J266">
        <v>0</v>
      </c>
      <c r="K266">
        <v>0</v>
      </c>
      <c r="L266">
        <v>0</v>
      </c>
      <c r="M266">
        <v>0</v>
      </c>
      <c r="N266">
        <v>0</v>
      </c>
      <c r="O266">
        <v>0.3</v>
      </c>
      <c r="P266" s="1">
        <v>44378</v>
      </c>
      <c r="Q266">
        <v>0</v>
      </c>
      <c r="R266">
        <v>0</v>
      </c>
      <c r="S266">
        <v>0</v>
      </c>
      <c r="T266">
        <v>0</v>
      </c>
      <c r="U266">
        <v>0</v>
      </c>
      <c r="V266">
        <v>0.1</v>
      </c>
      <c r="W266">
        <v>0.2</v>
      </c>
      <c r="X266">
        <v>0.5</v>
      </c>
      <c r="Y266">
        <v>1.5</v>
      </c>
      <c r="Z266">
        <v>3.4</v>
      </c>
      <c r="AA266">
        <v>6.4</v>
      </c>
      <c r="AB266">
        <v>9.5</v>
      </c>
      <c r="AC266">
        <v>13.2</v>
      </c>
      <c r="AD266">
        <v>0.3</v>
      </c>
      <c r="AE266" s="1">
        <v>44378</v>
      </c>
      <c r="AF266">
        <v>6.4</v>
      </c>
      <c r="AG266">
        <v>9.5</v>
      </c>
      <c r="AH266">
        <v>13.2</v>
      </c>
      <c r="AI266">
        <v>17.7</v>
      </c>
      <c r="AJ266">
        <v>22.2</v>
      </c>
      <c r="AK266">
        <v>28.3</v>
      </c>
      <c r="AL266">
        <v>35.5</v>
      </c>
      <c r="AM266">
        <v>44.3</v>
      </c>
      <c r="AN266">
        <v>55.6</v>
      </c>
      <c r="AO266">
        <v>68.8</v>
      </c>
      <c r="AP266">
        <v>84</v>
      </c>
      <c r="AQ266">
        <v>100.9</v>
      </c>
      <c r="AR266">
        <v>119.8</v>
      </c>
      <c r="AS266">
        <v>0.3</v>
      </c>
    </row>
    <row r="267" spans="1:45" x14ac:dyDescent="0.25">
      <c r="A267" s="1">
        <v>44409</v>
      </c>
      <c r="B267">
        <v>0</v>
      </c>
      <c r="C267">
        <v>0</v>
      </c>
      <c r="D267">
        <v>0</v>
      </c>
      <c r="E267">
        <v>0</v>
      </c>
      <c r="F267">
        <v>0</v>
      </c>
      <c r="G267">
        <v>0</v>
      </c>
      <c r="H267">
        <v>0</v>
      </c>
      <c r="I267">
        <v>0</v>
      </c>
      <c r="J267">
        <v>0</v>
      </c>
      <c r="K267">
        <v>0</v>
      </c>
      <c r="L267">
        <v>0</v>
      </c>
      <c r="M267">
        <v>0</v>
      </c>
      <c r="N267">
        <v>0</v>
      </c>
      <c r="O267">
        <v>0</v>
      </c>
      <c r="P267" s="1">
        <v>44409</v>
      </c>
      <c r="Q267">
        <v>0</v>
      </c>
      <c r="R267">
        <v>0</v>
      </c>
      <c r="S267">
        <v>0</v>
      </c>
      <c r="T267">
        <v>0</v>
      </c>
      <c r="U267">
        <v>0</v>
      </c>
      <c r="V267">
        <v>0.1</v>
      </c>
      <c r="W267">
        <v>0.3</v>
      </c>
      <c r="X267">
        <v>0.6</v>
      </c>
      <c r="Y267">
        <v>1.1000000000000001</v>
      </c>
      <c r="Z267">
        <v>1.7</v>
      </c>
      <c r="AA267">
        <v>2.5</v>
      </c>
      <c r="AB267">
        <v>3.7</v>
      </c>
      <c r="AC267">
        <v>5</v>
      </c>
      <c r="AD267">
        <v>0</v>
      </c>
      <c r="AE267" s="1">
        <v>44409</v>
      </c>
      <c r="AF267">
        <v>2.5</v>
      </c>
      <c r="AG267">
        <v>3.7</v>
      </c>
      <c r="AH267">
        <v>5</v>
      </c>
      <c r="AI267">
        <v>6.9</v>
      </c>
      <c r="AJ267">
        <v>9</v>
      </c>
      <c r="AK267">
        <v>11.7</v>
      </c>
      <c r="AL267">
        <v>15.3</v>
      </c>
      <c r="AM267">
        <v>19.899999999999999</v>
      </c>
      <c r="AN267">
        <v>25.1</v>
      </c>
      <c r="AO267">
        <v>31</v>
      </c>
      <c r="AP267">
        <v>37.799999999999997</v>
      </c>
      <c r="AQ267">
        <v>46.1</v>
      </c>
      <c r="AR267">
        <v>56.5</v>
      </c>
      <c r="AS267">
        <v>0</v>
      </c>
    </row>
    <row r="268" spans="1:45" x14ac:dyDescent="0.25">
      <c r="A268" s="1">
        <v>44440</v>
      </c>
      <c r="B268">
        <v>0</v>
      </c>
      <c r="C268">
        <v>0</v>
      </c>
      <c r="D268">
        <v>0</v>
      </c>
      <c r="E268">
        <v>0</v>
      </c>
      <c r="F268">
        <v>0</v>
      </c>
      <c r="G268">
        <v>0</v>
      </c>
      <c r="H268">
        <v>0</v>
      </c>
      <c r="I268">
        <v>0</v>
      </c>
      <c r="J268">
        <v>0</v>
      </c>
      <c r="K268">
        <v>0</v>
      </c>
      <c r="L268">
        <v>0.2</v>
      </c>
      <c r="M268">
        <v>0.6</v>
      </c>
      <c r="N268">
        <v>1.2</v>
      </c>
      <c r="O268">
        <v>0.03</v>
      </c>
      <c r="P268" s="1">
        <v>44440</v>
      </c>
      <c r="Q268">
        <v>0.6</v>
      </c>
      <c r="R268">
        <v>1.2</v>
      </c>
      <c r="S268">
        <v>2.1</v>
      </c>
      <c r="T268">
        <v>3.5</v>
      </c>
      <c r="U268">
        <v>4.9000000000000004</v>
      </c>
      <c r="V268">
        <v>7</v>
      </c>
      <c r="W268">
        <v>9.9</v>
      </c>
      <c r="X268">
        <v>13.2</v>
      </c>
      <c r="Y268">
        <v>17.100000000000001</v>
      </c>
      <c r="Z268">
        <v>21.7</v>
      </c>
      <c r="AA268">
        <v>27.2</v>
      </c>
      <c r="AB268">
        <v>33.5</v>
      </c>
      <c r="AC268">
        <v>40.200000000000003</v>
      </c>
      <c r="AD268">
        <v>0.03</v>
      </c>
      <c r="AE268" s="1">
        <v>44440</v>
      </c>
      <c r="AF268">
        <v>27.2</v>
      </c>
      <c r="AG268">
        <v>33.5</v>
      </c>
      <c r="AH268">
        <v>40.200000000000003</v>
      </c>
      <c r="AI268">
        <v>47.8</v>
      </c>
      <c r="AJ268">
        <v>56.8</v>
      </c>
      <c r="AK268">
        <v>67.5</v>
      </c>
      <c r="AL268">
        <v>79.2</v>
      </c>
      <c r="AM268">
        <v>92.7</v>
      </c>
      <c r="AN268">
        <v>107.3</v>
      </c>
      <c r="AO268">
        <v>123.8</v>
      </c>
      <c r="AP268">
        <v>141.80000000000001</v>
      </c>
      <c r="AQ268">
        <v>161.30000000000001</v>
      </c>
      <c r="AR268">
        <v>181.4</v>
      </c>
      <c r="AS268">
        <v>0.03</v>
      </c>
    </row>
    <row r="269" spans="1:45" x14ac:dyDescent="0.25">
      <c r="A269" s="1">
        <v>44470</v>
      </c>
      <c r="B269">
        <v>3</v>
      </c>
      <c r="C269">
        <v>3.7</v>
      </c>
      <c r="D269">
        <v>4.5999999999999996</v>
      </c>
      <c r="E269">
        <v>5.4</v>
      </c>
      <c r="F269">
        <v>6.5</v>
      </c>
      <c r="G269">
        <v>7.6</v>
      </c>
      <c r="H269">
        <v>9.1</v>
      </c>
      <c r="I269">
        <v>10.8</v>
      </c>
      <c r="J269">
        <v>13.2</v>
      </c>
      <c r="K269">
        <v>15.9</v>
      </c>
      <c r="L269">
        <v>19.3</v>
      </c>
      <c r="M269">
        <v>24.5</v>
      </c>
      <c r="N269">
        <v>30.7</v>
      </c>
      <c r="O269">
        <v>0</v>
      </c>
      <c r="P269" s="1">
        <v>44470</v>
      </c>
      <c r="Q269">
        <v>24.5</v>
      </c>
      <c r="R269">
        <v>30.7</v>
      </c>
      <c r="S269">
        <v>38.200000000000003</v>
      </c>
      <c r="T269">
        <v>46.9</v>
      </c>
      <c r="U269">
        <v>57.3</v>
      </c>
      <c r="V269">
        <v>68.900000000000006</v>
      </c>
      <c r="W269">
        <v>82</v>
      </c>
      <c r="X269">
        <v>96.1</v>
      </c>
      <c r="Y269">
        <v>111.4</v>
      </c>
      <c r="Z269">
        <v>128.5</v>
      </c>
      <c r="AA269">
        <v>147.19999999999999</v>
      </c>
      <c r="AB269">
        <v>167.6</v>
      </c>
      <c r="AC269">
        <v>189.3</v>
      </c>
      <c r="AD269">
        <v>0</v>
      </c>
      <c r="AE269" s="1">
        <v>44470</v>
      </c>
      <c r="AF269">
        <v>147.19999999999999</v>
      </c>
      <c r="AG269">
        <v>167.6</v>
      </c>
      <c r="AH269">
        <v>189.3</v>
      </c>
      <c r="AI269">
        <v>212</v>
      </c>
      <c r="AJ269">
        <v>235.5</v>
      </c>
      <c r="AK269">
        <v>260.10000000000002</v>
      </c>
      <c r="AL269">
        <v>285.10000000000002</v>
      </c>
      <c r="AM269">
        <v>311.3</v>
      </c>
      <c r="AN269">
        <v>337.8</v>
      </c>
      <c r="AO269">
        <v>364.8</v>
      </c>
      <c r="AP269">
        <v>392</v>
      </c>
      <c r="AQ269">
        <v>419.8</v>
      </c>
      <c r="AR269">
        <v>447.9</v>
      </c>
      <c r="AS269">
        <v>0</v>
      </c>
    </row>
    <row r="270" spans="1:45" x14ac:dyDescent="0.25">
      <c r="A270" s="1">
        <v>44501</v>
      </c>
      <c r="B270">
        <v>71.5</v>
      </c>
      <c r="C270">
        <v>83.7</v>
      </c>
      <c r="D270">
        <v>98</v>
      </c>
      <c r="E270">
        <v>112.4</v>
      </c>
      <c r="F270">
        <v>127.9</v>
      </c>
      <c r="G270">
        <v>144.19999999999999</v>
      </c>
      <c r="H270">
        <v>161.4</v>
      </c>
      <c r="I270">
        <v>179.7</v>
      </c>
      <c r="J270">
        <v>198.6</v>
      </c>
      <c r="K270">
        <v>218.4</v>
      </c>
      <c r="L270">
        <v>239.4</v>
      </c>
      <c r="M270">
        <v>260.60000000000002</v>
      </c>
      <c r="N270">
        <v>282.8</v>
      </c>
      <c r="O270">
        <v>0</v>
      </c>
      <c r="P270" s="1">
        <v>44501</v>
      </c>
      <c r="Q270">
        <v>260.60000000000002</v>
      </c>
      <c r="R270">
        <v>282.8</v>
      </c>
      <c r="S270">
        <v>306.3</v>
      </c>
      <c r="T270">
        <v>330.8</v>
      </c>
      <c r="U270">
        <v>356.5</v>
      </c>
      <c r="V270">
        <v>382.6</v>
      </c>
      <c r="W270">
        <v>409.2</v>
      </c>
      <c r="X270">
        <v>436.8</v>
      </c>
      <c r="Y270">
        <v>464.2</v>
      </c>
      <c r="Z270">
        <v>492.1</v>
      </c>
      <c r="AA270">
        <v>520.6</v>
      </c>
      <c r="AB270">
        <v>548.79999999999995</v>
      </c>
      <c r="AC270">
        <v>577.70000000000005</v>
      </c>
      <c r="AD270">
        <v>0</v>
      </c>
      <c r="AE270" s="1">
        <v>44501</v>
      </c>
      <c r="AF270">
        <v>520.6</v>
      </c>
      <c r="AG270">
        <v>548.79999999999995</v>
      </c>
      <c r="AH270">
        <v>577.70000000000005</v>
      </c>
      <c r="AI270">
        <v>606.6</v>
      </c>
      <c r="AJ270">
        <v>635.9</v>
      </c>
      <c r="AK270">
        <v>665.3</v>
      </c>
      <c r="AL270">
        <v>694.9</v>
      </c>
      <c r="AM270">
        <v>724.5</v>
      </c>
      <c r="AN270">
        <v>754.1</v>
      </c>
      <c r="AO270">
        <v>783.8</v>
      </c>
      <c r="AP270">
        <v>813.6</v>
      </c>
      <c r="AQ270">
        <v>843.5</v>
      </c>
      <c r="AR270">
        <v>873.6</v>
      </c>
      <c r="AS270">
        <v>0</v>
      </c>
    </row>
    <row r="271" spans="1:45" x14ac:dyDescent="0.25">
      <c r="A271" s="1">
        <v>44531</v>
      </c>
      <c r="B271">
        <v>121.5</v>
      </c>
      <c r="C271">
        <v>140.69999999999999</v>
      </c>
      <c r="D271">
        <v>161</v>
      </c>
      <c r="E271">
        <v>182.4</v>
      </c>
      <c r="F271">
        <v>205.2</v>
      </c>
      <c r="G271">
        <v>229.1</v>
      </c>
      <c r="H271">
        <v>253.8</v>
      </c>
      <c r="I271">
        <v>279.60000000000002</v>
      </c>
      <c r="J271">
        <v>306.2</v>
      </c>
      <c r="K271">
        <v>333.1</v>
      </c>
      <c r="L271">
        <v>360.7</v>
      </c>
      <c r="M271">
        <v>388</v>
      </c>
      <c r="N271">
        <v>415.9</v>
      </c>
      <c r="O271">
        <v>0.1</v>
      </c>
      <c r="P271" s="1">
        <v>44531</v>
      </c>
      <c r="Q271">
        <v>388</v>
      </c>
      <c r="R271">
        <v>415.9</v>
      </c>
      <c r="S271">
        <v>443.6</v>
      </c>
      <c r="T271">
        <v>471.8</v>
      </c>
      <c r="U271">
        <v>500</v>
      </c>
      <c r="V271">
        <v>528.6</v>
      </c>
      <c r="W271">
        <v>557.6</v>
      </c>
      <c r="X271">
        <v>587</v>
      </c>
      <c r="Y271">
        <v>616.79999999999995</v>
      </c>
      <c r="Z271">
        <v>646.70000000000005</v>
      </c>
      <c r="AA271">
        <v>676.9</v>
      </c>
      <c r="AB271">
        <v>707.3</v>
      </c>
      <c r="AC271">
        <v>737.9</v>
      </c>
      <c r="AD271">
        <v>0.1</v>
      </c>
      <c r="AE271" s="1">
        <v>44531</v>
      </c>
      <c r="AF271">
        <v>676.9</v>
      </c>
      <c r="AG271">
        <v>707.3</v>
      </c>
      <c r="AH271">
        <v>737.9</v>
      </c>
      <c r="AI271">
        <v>768.7</v>
      </c>
      <c r="AJ271">
        <v>799.5</v>
      </c>
      <c r="AK271">
        <v>830.4</v>
      </c>
      <c r="AL271">
        <v>861.4</v>
      </c>
      <c r="AM271">
        <v>892.4</v>
      </c>
      <c r="AN271">
        <v>923.4</v>
      </c>
      <c r="AO271">
        <v>954.4</v>
      </c>
      <c r="AP271">
        <v>985.4</v>
      </c>
      <c r="AQ271">
        <v>1016.4</v>
      </c>
      <c r="AR271">
        <v>1047.4000000000001</v>
      </c>
      <c r="AS271">
        <v>0.1</v>
      </c>
    </row>
    <row r="272" spans="1:45" x14ac:dyDescent="0.25">
      <c r="A272" s="1">
        <v>44562</v>
      </c>
      <c r="B272">
        <v>420.9</v>
      </c>
      <c r="C272">
        <v>447.6</v>
      </c>
      <c r="D272">
        <v>474.8</v>
      </c>
      <c r="E272">
        <v>502.6</v>
      </c>
      <c r="F272">
        <v>530.79999999999995</v>
      </c>
      <c r="G272">
        <v>559.29999999999995</v>
      </c>
      <c r="H272">
        <v>588.1</v>
      </c>
      <c r="I272">
        <v>617.70000000000005</v>
      </c>
      <c r="J272">
        <v>647.6</v>
      </c>
      <c r="K272">
        <v>677.8</v>
      </c>
      <c r="L272">
        <v>708.5</v>
      </c>
      <c r="M272">
        <v>739.3</v>
      </c>
      <c r="N272">
        <v>770.1</v>
      </c>
      <c r="O272">
        <v>0.2</v>
      </c>
      <c r="P272" s="1">
        <v>44562</v>
      </c>
      <c r="Q272">
        <v>739.3</v>
      </c>
      <c r="R272">
        <v>770.1</v>
      </c>
      <c r="S272">
        <v>801</v>
      </c>
      <c r="T272">
        <v>832</v>
      </c>
      <c r="U272">
        <v>863</v>
      </c>
      <c r="V272">
        <v>894</v>
      </c>
      <c r="W272">
        <v>925</v>
      </c>
      <c r="X272">
        <v>956</v>
      </c>
      <c r="Y272">
        <v>987</v>
      </c>
      <c r="Z272">
        <v>1018</v>
      </c>
      <c r="AA272">
        <v>1049</v>
      </c>
      <c r="AB272">
        <v>1080</v>
      </c>
      <c r="AC272">
        <v>1111</v>
      </c>
      <c r="AD272">
        <v>0.2</v>
      </c>
      <c r="AE272" s="1">
        <v>44562</v>
      </c>
      <c r="AF272">
        <v>1049</v>
      </c>
      <c r="AG272">
        <v>1080</v>
      </c>
      <c r="AH272">
        <v>1111</v>
      </c>
      <c r="AI272">
        <v>1142</v>
      </c>
      <c r="AJ272">
        <v>1173</v>
      </c>
      <c r="AK272">
        <v>1204</v>
      </c>
      <c r="AL272">
        <v>1235</v>
      </c>
      <c r="AM272">
        <v>1266</v>
      </c>
      <c r="AN272">
        <v>1297</v>
      </c>
      <c r="AO272">
        <v>1328</v>
      </c>
      <c r="AP272">
        <v>1359</v>
      </c>
      <c r="AQ272">
        <v>1390</v>
      </c>
      <c r="AR272">
        <v>1421</v>
      </c>
      <c r="AS272">
        <v>0.2</v>
      </c>
    </row>
    <row r="273" spans="1:45" x14ac:dyDescent="0.25">
      <c r="A273" s="1">
        <v>44593</v>
      </c>
      <c r="B273">
        <v>268.7</v>
      </c>
      <c r="C273">
        <v>288.60000000000002</v>
      </c>
      <c r="D273">
        <v>309.3</v>
      </c>
      <c r="E273">
        <v>331.1</v>
      </c>
      <c r="F273">
        <v>353.3</v>
      </c>
      <c r="G273">
        <v>376.2</v>
      </c>
      <c r="H273">
        <v>399.1</v>
      </c>
      <c r="I273">
        <v>422.6</v>
      </c>
      <c r="J273">
        <v>446.4</v>
      </c>
      <c r="K273">
        <v>470.7</v>
      </c>
      <c r="L273">
        <v>495.1</v>
      </c>
      <c r="M273">
        <v>520.1</v>
      </c>
      <c r="N273">
        <v>545.29999999999995</v>
      </c>
      <c r="O273">
        <v>0</v>
      </c>
      <c r="P273" s="1">
        <v>44593</v>
      </c>
      <c r="Q273">
        <v>520.1</v>
      </c>
      <c r="R273">
        <v>545.29999999999995</v>
      </c>
      <c r="S273">
        <v>570.70000000000005</v>
      </c>
      <c r="T273">
        <v>596.20000000000005</v>
      </c>
      <c r="U273">
        <v>621.79999999999995</v>
      </c>
      <c r="V273">
        <v>647.6</v>
      </c>
      <c r="W273">
        <v>673.3</v>
      </c>
      <c r="X273">
        <v>699.3</v>
      </c>
      <c r="Y273">
        <v>725.8</v>
      </c>
      <c r="Z273">
        <v>752.5</v>
      </c>
      <c r="AA273">
        <v>779.8</v>
      </c>
      <c r="AB273">
        <v>807.2</v>
      </c>
      <c r="AC273">
        <v>834.8</v>
      </c>
      <c r="AD273">
        <v>0</v>
      </c>
      <c r="AE273" s="1">
        <v>44593</v>
      </c>
      <c r="AF273">
        <v>779.8</v>
      </c>
      <c r="AG273">
        <v>807.2</v>
      </c>
      <c r="AH273">
        <v>834.8</v>
      </c>
      <c r="AI273">
        <v>862.4</v>
      </c>
      <c r="AJ273">
        <v>890.2</v>
      </c>
      <c r="AK273">
        <v>917.9</v>
      </c>
      <c r="AL273">
        <v>945.7</v>
      </c>
      <c r="AM273">
        <v>973.5</v>
      </c>
      <c r="AN273">
        <v>1001.4</v>
      </c>
      <c r="AO273">
        <v>1029.2</v>
      </c>
      <c r="AP273">
        <v>1057.0999999999999</v>
      </c>
      <c r="AQ273">
        <v>1085.0999999999999</v>
      </c>
      <c r="AR273">
        <v>1113.0999999999999</v>
      </c>
      <c r="AS273">
        <v>0</v>
      </c>
    </row>
    <row r="274" spans="1:45" x14ac:dyDescent="0.25">
      <c r="A274" s="1">
        <v>44621</v>
      </c>
      <c r="B274">
        <v>107.7</v>
      </c>
      <c r="C274">
        <v>120.5</v>
      </c>
      <c r="D274">
        <v>134.30000000000001</v>
      </c>
      <c r="E274">
        <v>149.4</v>
      </c>
      <c r="F274">
        <v>165.7</v>
      </c>
      <c r="G274">
        <v>183.2</v>
      </c>
      <c r="H274">
        <v>202.2</v>
      </c>
      <c r="I274">
        <v>221.5</v>
      </c>
      <c r="J274">
        <v>242.5</v>
      </c>
      <c r="K274">
        <v>263.89999999999998</v>
      </c>
      <c r="L274">
        <v>286.89999999999998</v>
      </c>
      <c r="M274">
        <v>310</v>
      </c>
      <c r="N274">
        <v>334.1</v>
      </c>
      <c r="O274">
        <v>0</v>
      </c>
      <c r="P274" s="1">
        <v>44621</v>
      </c>
      <c r="Q274">
        <v>310</v>
      </c>
      <c r="R274">
        <v>334.1</v>
      </c>
      <c r="S274">
        <v>359</v>
      </c>
      <c r="T274">
        <v>384.6</v>
      </c>
      <c r="U274">
        <v>410.9</v>
      </c>
      <c r="V274">
        <v>437.5</v>
      </c>
      <c r="W274">
        <v>464.6</v>
      </c>
      <c r="X274">
        <v>492.5</v>
      </c>
      <c r="Y274">
        <v>520.6</v>
      </c>
      <c r="Z274">
        <v>549</v>
      </c>
      <c r="AA274">
        <v>578</v>
      </c>
      <c r="AB274">
        <v>606.79999999999995</v>
      </c>
      <c r="AC274">
        <v>636.20000000000005</v>
      </c>
      <c r="AD274">
        <v>0</v>
      </c>
      <c r="AE274" s="1">
        <v>44621</v>
      </c>
      <c r="AF274">
        <v>578</v>
      </c>
      <c r="AG274">
        <v>606.79999999999995</v>
      </c>
      <c r="AH274">
        <v>636.20000000000005</v>
      </c>
      <c r="AI274">
        <v>665.8</v>
      </c>
      <c r="AJ274">
        <v>695.8</v>
      </c>
      <c r="AK274">
        <v>725.7</v>
      </c>
      <c r="AL274">
        <v>756.1</v>
      </c>
      <c r="AM274">
        <v>786.6</v>
      </c>
      <c r="AN274">
        <v>817.2</v>
      </c>
      <c r="AO274">
        <v>847.8</v>
      </c>
      <c r="AP274">
        <v>878.5</v>
      </c>
      <c r="AQ274">
        <v>909.3</v>
      </c>
      <c r="AR274">
        <v>939.9</v>
      </c>
      <c r="AS274">
        <v>0</v>
      </c>
    </row>
    <row r="275" spans="1:45" x14ac:dyDescent="0.25">
      <c r="A275" s="1">
        <v>44652</v>
      </c>
      <c r="B275">
        <v>7.6</v>
      </c>
      <c r="C275">
        <v>9.9</v>
      </c>
      <c r="D275">
        <v>14</v>
      </c>
      <c r="E275">
        <v>18.399999999999999</v>
      </c>
      <c r="F275">
        <v>24</v>
      </c>
      <c r="G275">
        <v>29.9</v>
      </c>
      <c r="H275">
        <v>37.5</v>
      </c>
      <c r="I275">
        <v>45.7</v>
      </c>
      <c r="J275">
        <v>55.6</v>
      </c>
      <c r="K275">
        <v>66.599999999999994</v>
      </c>
      <c r="L275">
        <v>79.5</v>
      </c>
      <c r="M275">
        <v>93.6</v>
      </c>
      <c r="N275">
        <v>109.4</v>
      </c>
      <c r="O275">
        <v>0</v>
      </c>
      <c r="P275" s="1">
        <v>44652</v>
      </c>
      <c r="Q275">
        <v>93.6</v>
      </c>
      <c r="R275">
        <v>109.4</v>
      </c>
      <c r="S275">
        <v>126.7</v>
      </c>
      <c r="T275">
        <v>145.30000000000001</v>
      </c>
      <c r="U275">
        <v>165.8</v>
      </c>
      <c r="V275">
        <v>187.4</v>
      </c>
      <c r="W275">
        <v>210.5</v>
      </c>
      <c r="X275">
        <v>234.5</v>
      </c>
      <c r="Y275">
        <v>259.5</v>
      </c>
      <c r="Z275">
        <v>285.10000000000002</v>
      </c>
      <c r="AA275">
        <v>311.7</v>
      </c>
      <c r="AB275">
        <v>338.3</v>
      </c>
      <c r="AC275">
        <v>365.5</v>
      </c>
      <c r="AD275">
        <v>0</v>
      </c>
      <c r="AE275" s="1">
        <v>44652</v>
      </c>
      <c r="AF275">
        <v>311.7</v>
      </c>
      <c r="AG275">
        <v>338.3</v>
      </c>
      <c r="AH275">
        <v>365.5</v>
      </c>
      <c r="AI275">
        <v>393.2</v>
      </c>
      <c r="AJ275">
        <v>421.4</v>
      </c>
      <c r="AK275">
        <v>450</v>
      </c>
      <c r="AL275">
        <v>478.8</v>
      </c>
      <c r="AM275">
        <v>508</v>
      </c>
      <c r="AN275">
        <v>537.20000000000005</v>
      </c>
      <c r="AO275">
        <v>566.6</v>
      </c>
      <c r="AP275">
        <v>596.1</v>
      </c>
      <c r="AQ275">
        <v>625.9</v>
      </c>
      <c r="AR275">
        <v>655.7</v>
      </c>
      <c r="AS275">
        <v>0</v>
      </c>
    </row>
    <row r="276" spans="1:45" x14ac:dyDescent="0.25">
      <c r="A276" s="1">
        <v>44682</v>
      </c>
      <c r="B276">
        <v>0.5</v>
      </c>
      <c r="C276">
        <v>0.9</v>
      </c>
      <c r="D276">
        <v>1.4</v>
      </c>
      <c r="E276">
        <v>2</v>
      </c>
      <c r="F276">
        <v>3.1</v>
      </c>
      <c r="G276">
        <v>4.2</v>
      </c>
      <c r="H276">
        <v>5.7</v>
      </c>
      <c r="I276">
        <v>7.6</v>
      </c>
      <c r="J276">
        <v>9.6999999999999993</v>
      </c>
      <c r="K276">
        <v>12.3</v>
      </c>
      <c r="L276">
        <v>15.9</v>
      </c>
      <c r="M276">
        <v>19.7</v>
      </c>
      <c r="N276">
        <v>24.1</v>
      </c>
      <c r="O276">
        <v>0</v>
      </c>
      <c r="P276" s="1">
        <v>44682</v>
      </c>
      <c r="Q276">
        <v>19.7</v>
      </c>
      <c r="R276">
        <v>24.1</v>
      </c>
      <c r="S276">
        <v>29.4</v>
      </c>
      <c r="T276">
        <v>35.700000000000003</v>
      </c>
      <c r="U276">
        <v>42.7</v>
      </c>
      <c r="V276">
        <v>51.1</v>
      </c>
      <c r="W276">
        <v>60.5</v>
      </c>
      <c r="X276">
        <v>71</v>
      </c>
      <c r="Y276">
        <v>82.6</v>
      </c>
      <c r="Z276">
        <v>95.7</v>
      </c>
      <c r="AA276">
        <v>109.4</v>
      </c>
      <c r="AB276">
        <v>123.8</v>
      </c>
      <c r="AC276">
        <v>139.19999999999999</v>
      </c>
      <c r="AD276">
        <v>0</v>
      </c>
      <c r="AE276" s="1">
        <v>44682</v>
      </c>
      <c r="AF276">
        <v>109.4</v>
      </c>
      <c r="AG276">
        <v>123.8</v>
      </c>
      <c r="AH276">
        <v>139.19999999999999</v>
      </c>
      <c r="AI276">
        <v>155</v>
      </c>
      <c r="AJ276">
        <v>171.9</v>
      </c>
      <c r="AK276">
        <v>190</v>
      </c>
      <c r="AL276">
        <v>209</v>
      </c>
      <c r="AM276">
        <v>228.5</v>
      </c>
      <c r="AN276">
        <v>249</v>
      </c>
      <c r="AO276">
        <v>270.7</v>
      </c>
      <c r="AP276">
        <v>293.39999999999998</v>
      </c>
      <c r="AQ276">
        <v>316.7</v>
      </c>
      <c r="AR276">
        <v>341.2</v>
      </c>
      <c r="AS276">
        <v>0</v>
      </c>
    </row>
    <row r="277" spans="1:45" x14ac:dyDescent="0.25">
      <c r="A277" s="1">
        <v>44713</v>
      </c>
      <c r="B277">
        <v>0</v>
      </c>
      <c r="C277">
        <v>0</v>
      </c>
      <c r="D277">
        <v>0</v>
      </c>
      <c r="E277">
        <v>0</v>
      </c>
      <c r="F277">
        <v>0</v>
      </c>
      <c r="G277">
        <v>0</v>
      </c>
      <c r="H277">
        <v>0</v>
      </c>
      <c r="I277">
        <v>0</v>
      </c>
      <c r="J277">
        <v>0</v>
      </c>
      <c r="K277">
        <v>0.2</v>
      </c>
      <c r="L277">
        <v>0.5</v>
      </c>
      <c r="M277">
        <v>1</v>
      </c>
      <c r="N277">
        <v>1.5</v>
      </c>
      <c r="O277">
        <v>0</v>
      </c>
      <c r="P277" s="1">
        <v>44713</v>
      </c>
      <c r="Q277">
        <v>1</v>
      </c>
      <c r="R277">
        <v>1.5</v>
      </c>
      <c r="S277">
        <v>2.4</v>
      </c>
      <c r="T277">
        <v>3.3</v>
      </c>
      <c r="U277">
        <v>4.7</v>
      </c>
      <c r="V277">
        <v>6.3</v>
      </c>
      <c r="W277">
        <v>8.4</v>
      </c>
      <c r="X277">
        <v>11.8</v>
      </c>
      <c r="Y277">
        <v>16.7</v>
      </c>
      <c r="Z277">
        <v>22.2</v>
      </c>
      <c r="AA277">
        <v>28.6</v>
      </c>
      <c r="AB277">
        <v>36</v>
      </c>
      <c r="AC277">
        <v>44.7</v>
      </c>
      <c r="AD277">
        <v>0</v>
      </c>
      <c r="AE277" s="1">
        <v>44713</v>
      </c>
      <c r="AF277">
        <v>28.6</v>
      </c>
      <c r="AG277">
        <v>36</v>
      </c>
      <c r="AH277">
        <v>44.7</v>
      </c>
      <c r="AI277">
        <v>54</v>
      </c>
      <c r="AJ277">
        <v>65.099999999999994</v>
      </c>
      <c r="AK277">
        <v>77.400000000000006</v>
      </c>
      <c r="AL277">
        <v>90</v>
      </c>
      <c r="AM277">
        <v>103.4</v>
      </c>
      <c r="AN277">
        <v>118.3</v>
      </c>
      <c r="AO277">
        <v>133.9</v>
      </c>
      <c r="AP277">
        <v>150.6</v>
      </c>
      <c r="AQ277">
        <v>168</v>
      </c>
      <c r="AR277">
        <v>186.3</v>
      </c>
      <c r="AS277">
        <v>0</v>
      </c>
    </row>
    <row r="278" spans="1:45" x14ac:dyDescent="0.25">
      <c r="A278" s="1">
        <v>44743</v>
      </c>
      <c r="B278">
        <v>0</v>
      </c>
      <c r="C278">
        <v>0</v>
      </c>
      <c r="D278">
        <v>0</v>
      </c>
      <c r="E278">
        <v>0</v>
      </c>
      <c r="F278">
        <v>0</v>
      </c>
      <c r="G278">
        <v>0</v>
      </c>
      <c r="H278">
        <v>0</v>
      </c>
      <c r="I278">
        <v>0</v>
      </c>
      <c r="J278">
        <v>0</v>
      </c>
      <c r="K278">
        <v>0</v>
      </c>
      <c r="L278">
        <v>0</v>
      </c>
      <c r="M278">
        <v>0</v>
      </c>
      <c r="N278">
        <v>0</v>
      </c>
      <c r="O278">
        <v>0</v>
      </c>
      <c r="P278" s="1">
        <v>44743</v>
      </c>
      <c r="Q278">
        <v>0</v>
      </c>
      <c r="R278">
        <v>0</v>
      </c>
      <c r="S278">
        <v>0</v>
      </c>
      <c r="T278">
        <v>0.1</v>
      </c>
      <c r="U278">
        <v>0.2</v>
      </c>
      <c r="V278">
        <v>0.3</v>
      </c>
      <c r="W278">
        <v>0.6</v>
      </c>
      <c r="X278">
        <v>0.9</v>
      </c>
      <c r="Y278">
        <v>1.4</v>
      </c>
      <c r="Z278">
        <v>1.7</v>
      </c>
      <c r="AA278">
        <v>2.6</v>
      </c>
      <c r="AB278">
        <v>3.8</v>
      </c>
      <c r="AC278">
        <v>4.9000000000000004</v>
      </c>
      <c r="AD278">
        <v>0</v>
      </c>
      <c r="AE278" s="1">
        <v>44743</v>
      </c>
      <c r="AF278">
        <v>2.6</v>
      </c>
      <c r="AG278">
        <v>3.8</v>
      </c>
      <c r="AH278">
        <v>4.9000000000000004</v>
      </c>
      <c r="AI278">
        <v>7</v>
      </c>
      <c r="AJ278">
        <v>9.3000000000000007</v>
      </c>
      <c r="AK278">
        <v>12.8</v>
      </c>
      <c r="AL278">
        <v>16.5</v>
      </c>
      <c r="AM278">
        <v>21</v>
      </c>
      <c r="AN278">
        <v>26.3</v>
      </c>
      <c r="AO278">
        <v>32.299999999999997</v>
      </c>
      <c r="AP278">
        <v>38.799999999999997</v>
      </c>
      <c r="AQ278">
        <v>46.3</v>
      </c>
      <c r="AR278">
        <v>55</v>
      </c>
      <c r="AS278">
        <v>0</v>
      </c>
    </row>
    <row r="279" spans="1:45" x14ac:dyDescent="0.25">
      <c r="A279" s="1">
        <v>44774</v>
      </c>
      <c r="B279">
        <v>0</v>
      </c>
      <c r="C279">
        <v>0</v>
      </c>
      <c r="D279">
        <v>0</v>
      </c>
      <c r="E279">
        <v>0</v>
      </c>
      <c r="F279">
        <v>0</v>
      </c>
      <c r="G279">
        <v>0</v>
      </c>
      <c r="H279">
        <v>0</v>
      </c>
      <c r="I279">
        <v>0</v>
      </c>
      <c r="J279">
        <v>0</v>
      </c>
      <c r="K279">
        <v>0</v>
      </c>
      <c r="L279">
        <v>0</v>
      </c>
      <c r="M279">
        <v>0</v>
      </c>
      <c r="N279">
        <v>0</v>
      </c>
      <c r="O279">
        <v>0.1</v>
      </c>
      <c r="P279" s="1">
        <v>44774</v>
      </c>
      <c r="Q279">
        <v>0</v>
      </c>
      <c r="R279">
        <v>0</v>
      </c>
      <c r="S279">
        <v>0</v>
      </c>
      <c r="T279">
        <v>0</v>
      </c>
      <c r="U279">
        <v>0</v>
      </c>
      <c r="V279">
        <v>0</v>
      </c>
      <c r="W279">
        <v>0.1</v>
      </c>
      <c r="X279">
        <v>0.5</v>
      </c>
      <c r="Y279">
        <v>1</v>
      </c>
      <c r="Z279">
        <v>1.5</v>
      </c>
      <c r="AA279">
        <v>2.2999999999999998</v>
      </c>
      <c r="AB279">
        <v>3.2</v>
      </c>
      <c r="AC279">
        <v>4.3</v>
      </c>
      <c r="AD279">
        <v>0.1</v>
      </c>
      <c r="AE279" s="1">
        <v>44774</v>
      </c>
      <c r="AF279">
        <v>2.2999999999999998</v>
      </c>
      <c r="AG279">
        <v>3.2</v>
      </c>
      <c r="AH279">
        <v>4.3</v>
      </c>
      <c r="AI279">
        <v>5.8</v>
      </c>
      <c r="AJ279">
        <v>7.3</v>
      </c>
      <c r="AK279">
        <v>9.3000000000000007</v>
      </c>
      <c r="AL279">
        <v>11.9</v>
      </c>
      <c r="AM279">
        <v>15.5</v>
      </c>
      <c r="AN279">
        <v>20</v>
      </c>
      <c r="AO279">
        <v>25.3</v>
      </c>
      <c r="AP279">
        <v>33.4</v>
      </c>
      <c r="AQ279">
        <v>42.7</v>
      </c>
      <c r="AR279">
        <v>53.5</v>
      </c>
      <c r="AS279">
        <v>0.1</v>
      </c>
    </row>
    <row r="280" spans="1:45" x14ac:dyDescent="0.25">
      <c r="A280" s="1">
        <v>44805</v>
      </c>
      <c r="B280">
        <v>0</v>
      </c>
      <c r="C280">
        <v>0</v>
      </c>
      <c r="D280">
        <v>0</v>
      </c>
      <c r="E280">
        <v>0.1</v>
      </c>
      <c r="F280">
        <v>0.1</v>
      </c>
      <c r="G280">
        <v>0.4</v>
      </c>
      <c r="H280">
        <v>0.9</v>
      </c>
      <c r="I280">
        <v>1.5</v>
      </c>
      <c r="J280">
        <v>2.6</v>
      </c>
      <c r="K280">
        <v>4.0999999999999996</v>
      </c>
      <c r="L280">
        <v>5.8</v>
      </c>
      <c r="M280">
        <v>8.1</v>
      </c>
      <c r="N280">
        <v>10.8</v>
      </c>
      <c r="O280">
        <v>0.3</v>
      </c>
      <c r="P280" s="1">
        <v>44805</v>
      </c>
      <c r="Q280">
        <v>8.1</v>
      </c>
      <c r="R280">
        <v>10.8</v>
      </c>
      <c r="S280">
        <v>13.9</v>
      </c>
      <c r="T280">
        <v>17.7</v>
      </c>
      <c r="U280">
        <v>21.9</v>
      </c>
      <c r="V280">
        <v>27</v>
      </c>
      <c r="W280">
        <v>32.4</v>
      </c>
      <c r="X280">
        <v>37.9</v>
      </c>
      <c r="Y280">
        <v>44.6</v>
      </c>
      <c r="Z280">
        <v>52.2</v>
      </c>
      <c r="AA280">
        <v>61</v>
      </c>
      <c r="AB280">
        <v>70.8</v>
      </c>
      <c r="AC280">
        <v>81.400000000000006</v>
      </c>
      <c r="AD280">
        <v>0.3</v>
      </c>
      <c r="AE280" s="1">
        <v>44805</v>
      </c>
      <c r="AF280">
        <v>61</v>
      </c>
      <c r="AG280">
        <v>70.8</v>
      </c>
      <c r="AH280">
        <v>81.400000000000006</v>
      </c>
      <c r="AI280">
        <v>93.5</v>
      </c>
      <c r="AJ280">
        <v>107.6</v>
      </c>
      <c r="AK280">
        <v>123.5</v>
      </c>
      <c r="AL280">
        <v>140.5</v>
      </c>
      <c r="AM280">
        <v>159.4</v>
      </c>
      <c r="AN280">
        <v>179</v>
      </c>
      <c r="AO280">
        <v>199.7</v>
      </c>
      <c r="AP280">
        <v>221.9</v>
      </c>
      <c r="AQ280">
        <v>244.8</v>
      </c>
      <c r="AR280">
        <v>268.3</v>
      </c>
      <c r="AS280">
        <v>0.3</v>
      </c>
    </row>
    <row r="281" spans="1:45" x14ac:dyDescent="0.25">
      <c r="A281" s="1">
        <v>44835</v>
      </c>
      <c r="B281">
        <v>8.6999999999999993</v>
      </c>
      <c r="C281">
        <v>11.3</v>
      </c>
      <c r="D281">
        <v>14.5</v>
      </c>
      <c r="E281">
        <v>18.100000000000001</v>
      </c>
      <c r="F281">
        <v>22.6</v>
      </c>
      <c r="G281">
        <v>27.6</v>
      </c>
      <c r="H281">
        <v>33.200000000000003</v>
      </c>
      <c r="I281">
        <v>39.6</v>
      </c>
      <c r="J281">
        <v>46.5</v>
      </c>
      <c r="K281">
        <v>54.8</v>
      </c>
      <c r="L281">
        <v>63.9</v>
      </c>
      <c r="M281">
        <v>73.900000000000006</v>
      </c>
      <c r="N281">
        <v>84.4</v>
      </c>
      <c r="O281">
        <v>0</v>
      </c>
      <c r="P281" s="1">
        <v>44835</v>
      </c>
      <c r="Q281">
        <v>73.900000000000006</v>
      </c>
      <c r="R281">
        <v>84.4</v>
      </c>
      <c r="S281">
        <v>95.9</v>
      </c>
      <c r="T281">
        <v>108.3</v>
      </c>
      <c r="U281">
        <v>121.7</v>
      </c>
      <c r="V281">
        <v>136.1</v>
      </c>
      <c r="W281">
        <v>152.30000000000001</v>
      </c>
      <c r="X281">
        <v>169.6</v>
      </c>
      <c r="Y281">
        <v>187.9</v>
      </c>
      <c r="Z281">
        <v>207.7</v>
      </c>
      <c r="AA281">
        <v>229.4</v>
      </c>
      <c r="AB281">
        <v>252</v>
      </c>
      <c r="AC281">
        <v>275.2</v>
      </c>
      <c r="AD281">
        <v>0</v>
      </c>
      <c r="AE281" s="1">
        <v>44835</v>
      </c>
      <c r="AF281">
        <v>229.4</v>
      </c>
      <c r="AG281">
        <v>252</v>
      </c>
      <c r="AH281">
        <v>275.2</v>
      </c>
      <c r="AI281">
        <v>299.7</v>
      </c>
      <c r="AJ281">
        <v>325</v>
      </c>
      <c r="AK281">
        <v>350.9</v>
      </c>
      <c r="AL281">
        <v>378.3</v>
      </c>
      <c r="AM281">
        <v>406.4</v>
      </c>
      <c r="AN281">
        <v>435.6</v>
      </c>
      <c r="AO281">
        <v>464.9</v>
      </c>
      <c r="AP281">
        <v>494.8</v>
      </c>
      <c r="AQ281">
        <v>525</v>
      </c>
      <c r="AR281">
        <v>555.29999999999995</v>
      </c>
      <c r="AS281">
        <v>0</v>
      </c>
    </row>
    <row r="282" spans="1:45" x14ac:dyDescent="0.25">
      <c r="A282" s="1">
        <v>44866</v>
      </c>
      <c r="B282">
        <v>52.3</v>
      </c>
      <c r="C282">
        <v>61.4</v>
      </c>
      <c r="D282">
        <v>71.2</v>
      </c>
      <c r="E282">
        <v>82.5</v>
      </c>
      <c r="F282">
        <v>94.1</v>
      </c>
      <c r="G282">
        <v>106.6</v>
      </c>
      <c r="H282">
        <v>120.3</v>
      </c>
      <c r="I282">
        <v>134.5</v>
      </c>
      <c r="J282">
        <v>149.5</v>
      </c>
      <c r="K282">
        <v>165.4</v>
      </c>
      <c r="L282">
        <v>182.1</v>
      </c>
      <c r="M282">
        <v>199.3</v>
      </c>
      <c r="N282">
        <v>217.2</v>
      </c>
      <c r="O282">
        <v>0</v>
      </c>
      <c r="P282" s="1">
        <v>44866</v>
      </c>
      <c r="Q282">
        <v>199.3</v>
      </c>
      <c r="R282">
        <v>217.2</v>
      </c>
      <c r="S282">
        <v>236</v>
      </c>
      <c r="T282">
        <v>255.7</v>
      </c>
      <c r="U282">
        <v>276.3</v>
      </c>
      <c r="V282">
        <v>297.8</v>
      </c>
      <c r="W282">
        <v>319.7</v>
      </c>
      <c r="X282">
        <v>341.8</v>
      </c>
      <c r="Y282">
        <v>364.4</v>
      </c>
      <c r="Z282">
        <v>387.4</v>
      </c>
      <c r="AA282">
        <v>411.1</v>
      </c>
      <c r="AB282">
        <v>435.4</v>
      </c>
      <c r="AC282">
        <v>459.9</v>
      </c>
      <c r="AD282">
        <v>0</v>
      </c>
      <c r="AE282" s="1">
        <v>44866</v>
      </c>
      <c r="AF282">
        <v>411.1</v>
      </c>
      <c r="AG282">
        <v>435.4</v>
      </c>
      <c r="AH282">
        <v>459.9</v>
      </c>
      <c r="AI282">
        <v>484.4</v>
      </c>
      <c r="AJ282">
        <v>509.5</v>
      </c>
      <c r="AK282">
        <v>534.6</v>
      </c>
      <c r="AL282">
        <v>560.1</v>
      </c>
      <c r="AM282">
        <v>585.70000000000005</v>
      </c>
      <c r="AN282">
        <v>612.20000000000005</v>
      </c>
      <c r="AO282">
        <v>638.70000000000005</v>
      </c>
      <c r="AP282">
        <v>665.8</v>
      </c>
      <c r="AQ282">
        <v>693.4</v>
      </c>
      <c r="AR282">
        <v>721.7</v>
      </c>
      <c r="AS282">
        <v>0</v>
      </c>
    </row>
    <row r="283" spans="1:45" x14ac:dyDescent="0.25">
      <c r="A283" s="1">
        <v>44896</v>
      </c>
      <c r="B283">
        <v>175.4</v>
      </c>
      <c r="C283">
        <v>193.9</v>
      </c>
      <c r="D283">
        <v>213.9</v>
      </c>
      <c r="E283">
        <v>235.3</v>
      </c>
      <c r="F283">
        <v>257.5</v>
      </c>
      <c r="G283">
        <v>280.89999999999998</v>
      </c>
      <c r="H283">
        <v>305.10000000000002</v>
      </c>
      <c r="I283">
        <v>330</v>
      </c>
      <c r="J283">
        <v>355.3</v>
      </c>
      <c r="K283">
        <v>380.7</v>
      </c>
      <c r="L283">
        <v>406.7</v>
      </c>
      <c r="M283">
        <v>432.7</v>
      </c>
      <c r="N283">
        <v>459.3</v>
      </c>
      <c r="O283">
        <v>0.06</v>
      </c>
      <c r="P283" s="1">
        <v>44896</v>
      </c>
      <c r="Q283">
        <v>432.7</v>
      </c>
      <c r="R283">
        <v>459.3</v>
      </c>
      <c r="S283">
        <v>486</v>
      </c>
      <c r="T283">
        <v>513.79999999999995</v>
      </c>
      <c r="U283">
        <v>541.6</v>
      </c>
      <c r="V283">
        <v>569.79999999999995</v>
      </c>
      <c r="W283">
        <v>598.4</v>
      </c>
      <c r="X283">
        <v>627.5</v>
      </c>
      <c r="Y283">
        <v>657</v>
      </c>
      <c r="Z283">
        <v>687</v>
      </c>
      <c r="AA283">
        <v>717.2</v>
      </c>
      <c r="AB283">
        <v>748</v>
      </c>
      <c r="AC283">
        <v>778.8</v>
      </c>
      <c r="AD283">
        <v>0.06</v>
      </c>
      <c r="AE283" s="1">
        <v>44896</v>
      </c>
      <c r="AF283">
        <v>717.2</v>
      </c>
      <c r="AG283">
        <v>748</v>
      </c>
      <c r="AH283">
        <v>778.8</v>
      </c>
      <c r="AI283">
        <v>809.6</v>
      </c>
      <c r="AJ283">
        <v>840.5</v>
      </c>
      <c r="AK283">
        <v>871.4</v>
      </c>
      <c r="AL283">
        <v>902.4</v>
      </c>
      <c r="AM283">
        <v>933.4</v>
      </c>
      <c r="AN283">
        <v>964.4</v>
      </c>
      <c r="AO283">
        <v>995.4</v>
      </c>
      <c r="AP283">
        <v>1026.4000000000001</v>
      </c>
      <c r="AQ283">
        <v>1057.4000000000001</v>
      </c>
      <c r="AR283">
        <v>1088.4000000000001</v>
      </c>
      <c r="AS283">
        <v>0.06</v>
      </c>
    </row>
    <row r="284" spans="1:45" x14ac:dyDescent="0.25">
      <c r="A284" s="1">
        <v>44927</v>
      </c>
      <c r="B284">
        <v>113.8</v>
      </c>
      <c r="C284">
        <v>134.19999999999999</v>
      </c>
      <c r="D284">
        <v>157.19999999999999</v>
      </c>
      <c r="E284">
        <v>180.7</v>
      </c>
      <c r="F284">
        <v>205.1</v>
      </c>
      <c r="G284">
        <v>230.6</v>
      </c>
      <c r="H284">
        <v>256.39999999999998</v>
      </c>
      <c r="I284">
        <v>282.89999999999998</v>
      </c>
      <c r="J284">
        <v>310</v>
      </c>
      <c r="K284">
        <v>337.7</v>
      </c>
      <c r="L284">
        <v>365.6</v>
      </c>
      <c r="M284">
        <v>394.1</v>
      </c>
      <c r="N284">
        <v>422.5</v>
      </c>
      <c r="O284">
        <v>0</v>
      </c>
      <c r="P284" s="1">
        <v>44927</v>
      </c>
      <c r="Q284">
        <v>394.1</v>
      </c>
      <c r="R284">
        <v>422.5</v>
      </c>
      <c r="S284">
        <v>451.7</v>
      </c>
      <c r="T284">
        <v>481.4</v>
      </c>
      <c r="U284">
        <v>511.3</v>
      </c>
      <c r="V284">
        <v>541.4</v>
      </c>
      <c r="W284">
        <v>571.70000000000005</v>
      </c>
      <c r="X284">
        <v>602.1</v>
      </c>
      <c r="Y284">
        <v>632.6</v>
      </c>
      <c r="Z284">
        <v>663.3</v>
      </c>
      <c r="AA284">
        <v>694.3</v>
      </c>
      <c r="AB284">
        <v>725.3</v>
      </c>
      <c r="AC284">
        <v>756.3</v>
      </c>
      <c r="AD284">
        <v>0</v>
      </c>
      <c r="AE284" s="1">
        <v>44927</v>
      </c>
      <c r="AF284">
        <v>694.3</v>
      </c>
      <c r="AG284">
        <v>725.3</v>
      </c>
      <c r="AH284">
        <v>756.3</v>
      </c>
      <c r="AI284">
        <v>787.3</v>
      </c>
      <c r="AJ284">
        <v>818.3</v>
      </c>
      <c r="AK284">
        <v>849.3</v>
      </c>
      <c r="AL284">
        <v>880.3</v>
      </c>
      <c r="AM284">
        <v>911.3</v>
      </c>
      <c r="AN284">
        <v>942.3</v>
      </c>
      <c r="AO284">
        <v>973.3</v>
      </c>
      <c r="AP284">
        <v>1004.3</v>
      </c>
      <c r="AQ284">
        <v>1035.3</v>
      </c>
      <c r="AR284">
        <v>1066.3</v>
      </c>
      <c r="AS284">
        <v>0</v>
      </c>
    </row>
    <row r="285" spans="1:45" x14ac:dyDescent="0.25">
      <c r="A285" s="1">
        <v>44958</v>
      </c>
      <c r="B285">
        <v>201.3</v>
      </c>
      <c r="C285">
        <v>219.8</v>
      </c>
      <c r="D285">
        <v>238.8</v>
      </c>
      <c r="E285">
        <v>258</v>
      </c>
      <c r="F285">
        <v>278.2</v>
      </c>
      <c r="G285">
        <v>299</v>
      </c>
      <c r="H285">
        <v>320.8</v>
      </c>
      <c r="I285">
        <v>342.8</v>
      </c>
      <c r="J285">
        <v>365.5</v>
      </c>
      <c r="K285">
        <v>388.6</v>
      </c>
      <c r="L285">
        <v>412.1</v>
      </c>
      <c r="M285">
        <v>436.6</v>
      </c>
      <c r="N285">
        <v>461.4</v>
      </c>
      <c r="O285">
        <v>0.04</v>
      </c>
      <c r="P285" s="1">
        <v>44958</v>
      </c>
      <c r="Q285">
        <v>436.6</v>
      </c>
      <c r="R285">
        <v>461.4</v>
      </c>
      <c r="S285">
        <v>486.8</v>
      </c>
      <c r="T285">
        <v>512.5</v>
      </c>
      <c r="U285">
        <v>538.4</v>
      </c>
      <c r="V285">
        <v>564.79999999999995</v>
      </c>
      <c r="W285">
        <v>591.20000000000005</v>
      </c>
      <c r="X285">
        <v>617.79999999999995</v>
      </c>
      <c r="Y285">
        <v>644.79999999999995</v>
      </c>
      <c r="Z285">
        <v>671.6</v>
      </c>
      <c r="AA285">
        <v>698.9</v>
      </c>
      <c r="AB285">
        <v>726.3</v>
      </c>
      <c r="AC285">
        <v>754</v>
      </c>
      <c r="AD285">
        <v>0.04</v>
      </c>
      <c r="AE285" s="1">
        <v>44958</v>
      </c>
      <c r="AF285">
        <v>698.9</v>
      </c>
      <c r="AG285">
        <v>726.3</v>
      </c>
      <c r="AH285">
        <v>754</v>
      </c>
      <c r="AI285">
        <v>782</v>
      </c>
      <c r="AJ285">
        <v>810</v>
      </c>
      <c r="AK285">
        <v>838</v>
      </c>
      <c r="AL285">
        <v>866</v>
      </c>
      <c r="AM285">
        <v>894</v>
      </c>
      <c r="AN285">
        <v>922</v>
      </c>
      <c r="AO285">
        <v>950</v>
      </c>
      <c r="AP285">
        <v>978</v>
      </c>
      <c r="AQ285">
        <v>1006</v>
      </c>
      <c r="AR285">
        <v>1034</v>
      </c>
      <c r="AS285">
        <v>0.04</v>
      </c>
    </row>
    <row r="286" spans="1:45" x14ac:dyDescent="0.25">
      <c r="A286" s="1">
        <v>44986</v>
      </c>
      <c r="B286">
        <v>69.400000000000006</v>
      </c>
      <c r="C286">
        <v>84.9</v>
      </c>
      <c r="D286">
        <v>102.3</v>
      </c>
      <c r="E286">
        <v>122</v>
      </c>
      <c r="F286">
        <v>142.80000000000001</v>
      </c>
      <c r="G286">
        <v>164.9</v>
      </c>
      <c r="H286">
        <v>187.6</v>
      </c>
      <c r="I286">
        <v>211.3</v>
      </c>
      <c r="J286">
        <v>236.2</v>
      </c>
      <c r="K286">
        <v>261.60000000000002</v>
      </c>
      <c r="L286">
        <v>287.5</v>
      </c>
      <c r="M286">
        <v>314.5</v>
      </c>
      <c r="N286">
        <v>341.7</v>
      </c>
      <c r="O286">
        <v>0</v>
      </c>
      <c r="P286" s="1">
        <v>44986</v>
      </c>
      <c r="Q286">
        <v>314.5</v>
      </c>
      <c r="R286">
        <v>341.7</v>
      </c>
      <c r="S286">
        <v>369.6</v>
      </c>
      <c r="T286">
        <v>398.1</v>
      </c>
      <c r="U286">
        <v>427.2</v>
      </c>
      <c r="V286">
        <v>456.6</v>
      </c>
      <c r="W286">
        <v>486.3</v>
      </c>
      <c r="X286">
        <v>516.20000000000005</v>
      </c>
      <c r="Y286">
        <v>546.5</v>
      </c>
      <c r="Z286">
        <v>577</v>
      </c>
      <c r="AA286">
        <v>607.9</v>
      </c>
      <c r="AB286">
        <v>638.70000000000005</v>
      </c>
      <c r="AC286">
        <v>669.5</v>
      </c>
      <c r="AD286">
        <v>0</v>
      </c>
      <c r="AE286" s="1">
        <v>44986</v>
      </c>
      <c r="AF286">
        <v>607.9</v>
      </c>
      <c r="AG286">
        <v>638.70000000000005</v>
      </c>
      <c r="AH286">
        <v>669.5</v>
      </c>
      <c r="AI286">
        <v>700.5</v>
      </c>
      <c r="AJ286">
        <v>731.4</v>
      </c>
      <c r="AK286">
        <v>762.4</v>
      </c>
      <c r="AL286">
        <v>793.3</v>
      </c>
      <c r="AM286">
        <v>824.3</v>
      </c>
      <c r="AN286">
        <v>855.3</v>
      </c>
      <c r="AO286">
        <v>886.2</v>
      </c>
      <c r="AP286">
        <v>917.2</v>
      </c>
      <c r="AQ286">
        <v>948.1</v>
      </c>
      <c r="AR286">
        <v>979.1</v>
      </c>
      <c r="AS286">
        <v>0</v>
      </c>
    </row>
    <row r="287" spans="1:45" x14ac:dyDescent="0.25">
      <c r="A287" s="1">
        <v>45017</v>
      </c>
      <c r="B287">
        <v>11.3</v>
      </c>
      <c r="C287">
        <v>13.8</v>
      </c>
      <c r="D287">
        <v>17</v>
      </c>
      <c r="E287">
        <v>20.399999999999999</v>
      </c>
      <c r="F287">
        <v>25</v>
      </c>
      <c r="G287">
        <v>29.9</v>
      </c>
      <c r="H287">
        <v>35.4</v>
      </c>
      <c r="I287">
        <v>42.2</v>
      </c>
      <c r="J287">
        <v>50.3</v>
      </c>
      <c r="K287">
        <v>59.5</v>
      </c>
      <c r="L287">
        <v>70.900000000000006</v>
      </c>
      <c r="M287">
        <v>83.8</v>
      </c>
      <c r="N287">
        <v>98.8</v>
      </c>
      <c r="O287">
        <v>0</v>
      </c>
      <c r="P287" s="1">
        <v>45017</v>
      </c>
      <c r="Q287">
        <v>83.8</v>
      </c>
      <c r="R287">
        <v>98.8</v>
      </c>
      <c r="S287">
        <v>115.9</v>
      </c>
      <c r="T287">
        <v>134.69999999999999</v>
      </c>
      <c r="U287">
        <v>154.6</v>
      </c>
      <c r="V287">
        <v>175.4</v>
      </c>
      <c r="W287">
        <v>197.8</v>
      </c>
      <c r="X287">
        <v>221</v>
      </c>
      <c r="Y287">
        <v>244.8</v>
      </c>
      <c r="Z287">
        <v>269.3</v>
      </c>
      <c r="AA287">
        <v>294.5</v>
      </c>
      <c r="AB287">
        <v>320.10000000000002</v>
      </c>
      <c r="AC287">
        <v>345.9</v>
      </c>
      <c r="AD287">
        <v>0</v>
      </c>
      <c r="AE287" s="1">
        <v>45017</v>
      </c>
      <c r="AF287">
        <v>294.5</v>
      </c>
      <c r="AG287">
        <v>320.10000000000002</v>
      </c>
      <c r="AH287">
        <v>345.9</v>
      </c>
      <c r="AI287">
        <v>372.1</v>
      </c>
      <c r="AJ287">
        <v>398.8</v>
      </c>
      <c r="AK287">
        <v>425.5</v>
      </c>
      <c r="AL287">
        <v>452.8</v>
      </c>
      <c r="AM287">
        <v>480</v>
      </c>
      <c r="AN287">
        <v>507.7</v>
      </c>
      <c r="AO287">
        <v>535.6</v>
      </c>
      <c r="AP287">
        <v>563.5</v>
      </c>
      <c r="AQ287">
        <v>591.70000000000005</v>
      </c>
      <c r="AR287">
        <v>620</v>
      </c>
      <c r="AS287">
        <v>0</v>
      </c>
    </row>
    <row r="290" spans="17:29" x14ac:dyDescent="0.25">
      <c r="Q290" s="2"/>
      <c r="R290" s="2"/>
      <c r="S290" s="2"/>
      <c r="T290" s="2"/>
      <c r="U290" s="2"/>
      <c r="V290" s="2"/>
      <c r="W290" s="2"/>
      <c r="X290" s="2"/>
      <c r="Y290" s="2"/>
      <c r="Z290" s="2"/>
      <c r="AA290" s="2"/>
      <c r="AB290" s="2"/>
      <c r="AC290" s="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72ED-6704-48A6-BEB9-92EAAA0F80B6}">
  <dimension ref="A1:AS301"/>
  <sheetViews>
    <sheetView topLeftCell="AR1" workbookViewId="0">
      <selection activeCell="AR1" sqref="AR1:AR1048576"/>
    </sheetView>
    <sheetView workbookViewId="1"/>
  </sheetViews>
  <sheetFormatPr defaultRowHeight="15" x14ac:dyDescent="0.25"/>
  <cols>
    <col min="1" max="1" width="12" customWidth="1"/>
    <col min="16" max="16" width="11.7109375" bestFit="1" customWidth="1"/>
    <col min="31" max="45" width="10.85546875" customWidth="1"/>
  </cols>
  <sheetData>
    <row r="1" spans="1:45" x14ac:dyDescent="0.25">
      <c r="A1" t="s">
        <v>112</v>
      </c>
      <c r="B1" t="s">
        <v>130</v>
      </c>
      <c r="P1" t="s">
        <v>112</v>
      </c>
      <c r="Q1" t="s">
        <v>114</v>
      </c>
      <c r="AE1" t="s">
        <v>112</v>
      </c>
      <c r="AF1" t="s">
        <v>115</v>
      </c>
    </row>
    <row r="2" spans="1:45" x14ac:dyDescent="0.25">
      <c r="A2" t="s">
        <v>116</v>
      </c>
      <c r="B2" t="s">
        <v>117</v>
      </c>
      <c r="P2" t="s">
        <v>116</v>
      </c>
      <c r="Q2" t="s">
        <v>117</v>
      </c>
      <c r="AE2" t="s">
        <v>116</v>
      </c>
      <c r="AF2" t="s">
        <v>117</v>
      </c>
    </row>
    <row r="3" spans="1:45" x14ac:dyDescent="0.25">
      <c r="A3" t="s">
        <v>118</v>
      </c>
      <c r="B3" t="s">
        <v>119</v>
      </c>
      <c r="P3" t="s">
        <v>118</v>
      </c>
      <c r="Q3" t="s">
        <v>119</v>
      </c>
      <c r="AE3" t="s">
        <v>118</v>
      </c>
      <c r="AF3" t="s">
        <v>119</v>
      </c>
    </row>
    <row r="4" spans="1:45" x14ac:dyDescent="0.25">
      <c r="A4" t="s">
        <v>120</v>
      </c>
      <c r="B4" t="s">
        <v>121</v>
      </c>
      <c r="P4" t="s">
        <v>120</v>
      </c>
      <c r="Q4" t="s">
        <v>121</v>
      </c>
      <c r="AE4" t="s">
        <v>120</v>
      </c>
      <c r="AF4" t="s">
        <v>121</v>
      </c>
    </row>
    <row r="5" spans="1:45" x14ac:dyDescent="0.25">
      <c r="A5" t="s">
        <v>122</v>
      </c>
      <c r="B5" t="s">
        <v>123</v>
      </c>
      <c r="P5" t="s">
        <v>122</v>
      </c>
      <c r="Q5" t="s">
        <v>123</v>
      </c>
      <c r="AE5" t="s">
        <v>122</v>
      </c>
      <c r="AF5" t="s">
        <v>123</v>
      </c>
    </row>
    <row r="6" spans="1:45" x14ac:dyDescent="0.25">
      <c r="B6" t="s">
        <v>124</v>
      </c>
      <c r="Q6" t="s">
        <v>124</v>
      </c>
      <c r="AF6" t="s">
        <v>124</v>
      </c>
    </row>
    <row r="7" spans="1:45" x14ac:dyDescent="0.25">
      <c r="A7" t="s">
        <v>131</v>
      </c>
      <c r="B7" t="s">
        <v>20</v>
      </c>
      <c r="C7" t="s">
        <v>21</v>
      </c>
      <c r="D7" t="s">
        <v>22</v>
      </c>
      <c r="E7" t="s">
        <v>23</v>
      </c>
      <c r="F7" t="s">
        <v>24</v>
      </c>
      <c r="G7" t="s">
        <v>25</v>
      </c>
      <c r="H7" t="s">
        <v>26</v>
      </c>
      <c r="I7" t="s">
        <v>27</v>
      </c>
      <c r="J7" t="s">
        <v>28</v>
      </c>
      <c r="K7" t="s">
        <v>29</v>
      </c>
      <c r="L7" t="s">
        <v>30</v>
      </c>
      <c r="M7" t="s">
        <v>31</v>
      </c>
      <c r="N7" t="s">
        <v>32</v>
      </c>
      <c r="O7" t="s">
        <v>127</v>
      </c>
      <c r="P7" t="s">
        <v>131</v>
      </c>
      <c r="Q7" t="s">
        <v>30</v>
      </c>
      <c r="R7" t="s">
        <v>31</v>
      </c>
      <c r="S7" t="s">
        <v>32</v>
      </c>
      <c r="T7" t="s">
        <v>33</v>
      </c>
      <c r="U7" t="s">
        <v>34</v>
      </c>
      <c r="V7" t="s">
        <v>35</v>
      </c>
      <c r="W7" t="s">
        <v>36</v>
      </c>
      <c r="X7" t="s">
        <v>37</v>
      </c>
      <c r="Y7" t="s">
        <v>38</v>
      </c>
      <c r="Z7" t="s">
        <v>39</v>
      </c>
      <c r="AA7" t="s">
        <v>40</v>
      </c>
      <c r="AB7" t="s">
        <v>41</v>
      </c>
      <c r="AC7" t="s">
        <v>42</v>
      </c>
      <c r="AD7" t="s">
        <v>127</v>
      </c>
      <c r="AE7" t="s">
        <v>131</v>
      </c>
      <c r="AF7" t="s">
        <v>40</v>
      </c>
      <c r="AG7" t="s">
        <v>41</v>
      </c>
      <c r="AH7" t="s">
        <v>42</v>
      </c>
      <c r="AI7" t="s">
        <v>43</v>
      </c>
      <c r="AJ7" t="s">
        <v>44</v>
      </c>
      <c r="AK7" t="s">
        <v>45</v>
      </c>
      <c r="AL7" t="s">
        <v>46</v>
      </c>
      <c r="AM7" t="s">
        <v>47</v>
      </c>
      <c r="AN7" t="s">
        <v>48</v>
      </c>
      <c r="AO7" t="s">
        <v>49</v>
      </c>
      <c r="AP7" t="s">
        <v>50</v>
      </c>
      <c r="AQ7" t="s">
        <v>51</v>
      </c>
      <c r="AR7" t="s">
        <v>52</v>
      </c>
      <c r="AS7" t="s">
        <v>127</v>
      </c>
    </row>
    <row r="8" spans="1:45" x14ac:dyDescent="0.25">
      <c r="A8" s="1">
        <v>44774</v>
      </c>
      <c r="B8">
        <v>0</v>
      </c>
      <c r="C8">
        <v>0</v>
      </c>
      <c r="D8">
        <v>0</v>
      </c>
      <c r="E8">
        <v>0</v>
      </c>
      <c r="F8">
        <v>0</v>
      </c>
      <c r="G8">
        <v>0</v>
      </c>
      <c r="H8">
        <v>0</v>
      </c>
      <c r="I8">
        <v>0</v>
      </c>
      <c r="J8">
        <v>0</v>
      </c>
      <c r="K8">
        <v>0</v>
      </c>
      <c r="L8">
        <v>0</v>
      </c>
      <c r="M8">
        <v>0</v>
      </c>
      <c r="N8">
        <v>0</v>
      </c>
      <c r="O8">
        <v>0</v>
      </c>
      <c r="P8" s="1">
        <v>44774</v>
      </c>
      <c r="Q8">
        <v>0</v>
      </c>
      <c r="R8">
        <v>0</v>
      </c>
      <c r="S8">
        <v>0</v>
      </c>
      <c r="T8">
        <v>0</v>
      </c>
      <c r="U8">
        <v>0</v>
      </c>
      <c r="V8">
        <v>0</v>
      </c>
      <c r="W8">
        <v>0</v>
      </c>
      <c r="X8">
        <v>0</v>
      </c>
      <c r="Y8">
        <v>0</v>
      </c>
      <c r="Z8">
        <v>0</v>
      </c>
      <c r="AA8">
        <v>0</v>
      </c>
      <c r="AB8">
        <v>0</v>
      </c>
      <c r="AC8">
        <v>0</v>
      </c>
      <c r="AD8">
        <v>0</v>
      </c>
      <c r="AE8" s="1">
        <v>44774</v>
      </c>
      <c r="AF8">
        <v>0</v>
      </c>
      <c r="AG8">
        <v>0</v>
      </c>
      <c r="AH8">
        <v>0</v>
      </c>
      <c r="AI8">
        <v>0</v>
      </c>
      <c r="AJ8">
        <v>0</v>
      </c>
      <c r="AK8">
        <v>0</v>
      </c>
      <c r="AL8">
        <v>0</v>
      </c>
      <c r="AM8">
        <v>0</v>
      </c>
      <c r="AN8">
        <v>0</v>
      </c>
      <c r="AO8">
        <v>0</v>
      </c>
      <c r="AP8">
        <v>0</v>
      </c>
      <c r="AQ8">
        <v>0</v>
      </c>
      <c r="AR8">
        <v>0.1</v>
      </c>
      <c r="AS8">
        <v>0</v>
      </c>
    </row>
    <row r="9" spans="1:45" x14ac:dyDescent="0.25">
      <c r="A9" s="1">
        <v>44775</v>
      </c>
      <c r="B9">
        <v>0</v>
      </c>
      <c r="C9">
        <v>0</v>
      </c>
      <c r="D9">
        <v>0</v>
      </c>
      <c r="E9">
        <v>0</v>
      </c>
      <c r="F9">
        <v>0</v>
      </c>
      <c r="G9">
        <v>0</v>
      </c>
      <c r="H9">
        <v>0</v>
      </c>
      <c r="I9">
        <v>0</v>
      </c>
      <c r="J9">
        <v>0</v>
      </c>
      <c r="K9">
        <v>0</v>
      </c>
      <c r="L9">
        <v>0</v>
      </c>
      <c r="M9">
        <v>0</v>
      </c>
      <c r="N9">
        <v>0</v>
      </c>
      <c r="O9">
        <v>0</v>
      </c>
      <c r="P9" s="1">
        <v>44775</v>
      </c>
      <c r="Q9">
        <v>0</v>
      </c>
      <c r="R9">
        <v>0</v>
      </c>
      <c r="S9">
        <v>0</v>
      </c>
      <c r="T9">
        <v>0</v>
      </c>
      <c r="U9">
        <v>0</v>
      </c>
      <c r="V9">
        <v>0</v>
      </c>
      <c r="W9">
        <v>0</v>
      </c>
      <c r="X9">
        <v>0</v>
      </c>
      <c r="Y9">
        <v>0</v>
      </c>
      <c r="Z9">
        <v>0</v>
      </c>
      <c r="AA9">
        <v>0</v>
      </c>
      <c r="AB9">
        <v>0</v>
      </c>
      <c r="AC9">
        <v>0</v>
      </c>
      <c r="AD9">
        <v>0</v>
      </c>
      <c r="AE9" s="1">
        <v>44775</v>
      </c>
      <c r="AF9">
        <v>0</v>
      </c>
      <c r="AG9">
        <v>0</v>
      </c>
      <c r="AH9">
        <v>0</v>
      </c>
      <c r="AI9">
        <v>0</v>
      </c>
      <c r="AJ9">
        <v>0</v>
      </c>
      <c r="AK9">
        <v>0</v>
      </c>
      <c r="AL9">
        <v>0</v>
      </c>
      <c r="AM9">
        <v>0</v>
      </c>
      <c r="AN9">
        <v>0</v>
      </c>
      <c r="AO9">
        <v>0</v>
      </c>
      <c r="AP9">
        <v>0</v>
      </c>
      <c r="AQ9">
        <v>0.2</v>
      </c>
      <c r="AR9">
        <v>0.4</v>
      </c>
      <c r="AS9">
        <v>0</v>
      </c>
    </row>
    <row r="10" spans="1:45" x14ac:dyDescent="0.25">
      <c r="A10" s="1">
        <v>44776</v>
      </c>
      <c r="B10">
        <v>0</v>
      </c>
      <c r="C10">
        <v>0</v>
      </c>
      <c r="D10">
        <v>0</v>
      </c>
      <c r="E10">
        <v>0</v>
      </c>
      <c r="F10">
        <v>0</v>
      </c>
      <c r="G10">
        <v>0</v>
      </c>
      <c r="H10">
        <v>0</v>
      </c>
      <c r="I10">
        <v>0</v>
      </c>
      <c r="J10">
        <v>0</v>
      </c>
      <c r="K10">
        <v>0</v>
      </c>
      <c r="L10">
        <v>0</v>
      </c>
      <c r="M10">
        <v>0</v>
      </c>
      <c r="N10">
        <v>0</v>
      </c>
      <c r="O10">
        <v>0</v>
      </c>
      <c r="P10" s="1">
        <v>44776</v>
      </c>
      <c r="Q10">
        <v>0</v>
      </c>
      <c r="R10">
        <v>0</v>
      </c>
      <c r="S10">
        <v>0</v>
      </c>
      <c r="T10">
        <v>0</v>
      </c>
      <c r="U10">
        <v>0</v>
      </c>
      <c r="V10">
        <v>0</v>
      </c>
      <c r="W10">
        <v>0</v>
      </c>
      <c r="X10">
        <v>0</v>
      </c>
      <c r="Y10">
        <v>0</v>
      </c>
      <c r="Z10">
        <v>0</v>
      </c>
      <c r="AA10">
        <v>0</v>
      </c>
      <c r="AB10">
        <v>0</v>
      </c>
      <c r="AC10">
        <v>0</v>
      </c>
      <c r="AD10">
        <v>0</v>
      </c>
      <c r="AE10" s="1">
        <v>44776</v>
      </c>
      <c r="AF10">
        <v>0</v>
      </c>
      <c r="AG10">
        <v>0</v>
      </c>
      <c r="AH10">
        <v>0</v>
      </c>
      <c r="AI10">
        <v>0</v>
      </c>
      <c r="AJ10">
        <v>0</v>
      </c>
      <c r="AK10">
        <v>0</v>
      </c>
      <c r="AL10">
        <v>0</v>
      </c>
      <c r="AM10">
        <v>0</v>
      </c>
      <c r="AN10">
        <v>0</v>
      </c>
      <c r="AO10">
        <v>0</v>
      </c>
      <c r="AP10">
        <v>0</v>
      </c>
      <c r="AQ10">
        <v>0</v>
      </c>
      <c r="AR10">
        <v>0.1</v>
      </c>
      <c r="AS10">
        <v>0</v>
      </c>
    </row>
    <row r="11" spans="1:45" x14ac:dyDescent="0.25">
      <c r="A11" s="1">
        <v>44777</v>
      </c>
      <c r="B11">
        <v>0</v>
      </c>
      <c r="C11">
        <v>0</v>
      </c>
      <c r="D11">
        <v>0</v>
      </c>
      <c r="E11">
        <v>0</v>
      </c>
      <c r="F11">
        <v>0</v>
      </c>
      <c r="G11">
        <v>0</v>
      </c>
      <c r="H11">
        <v>0</v>
      </c>
      <c r="I11">
        <v>0</v>
      </c>
      <c r="J11">
        <v>0</v>
      </c>
      <c r="K11">
        <v>0</v>
      </c>
      <c r="L11">
        <v>0</v>
      </c>
      <c r="M11">
        <v>0</v>
      </c>
      <c r="N11">
        <v>0</v>
      </c>
      <c r="O11">
        <v>0</v>
      </c>
      <c r="P11" s="1">
        <v>44777</v>
      </c>
      <c r="Q11">
        <v>0</v>
      </c>
      <c r="R11">
        <v>0</v>
      </c>
      <c r="S11">
        <v>0</v>
      </c>
      <c r="T11">
        <v>0</v>
      </c>
      <c r="U11">
        <v>0</v>
      </c>
      <c r="V11">
        <v>0</v>
      </c>
      <c r="W11">
        <v>0</v>
      </c>
      <c r="X11">
        <v>0</v>
      </c>
      <c r="Y11">
        <v>0</v>
      </c>
      <c r="Z11">
        <v>0</v>
      </c>
      <c r="AA11">
        <v>0</v>
      </c>
      <c r="AB11">
        <v>0</v>
      </c>
      <c r="AC11">
        <v>0</v>
      </c>
      <c r="AD11">
        <v>0</v>
      </c>
      <c r="AE11" s="1">
        <v>44777</v>
      </c>
      <c r="AF11">
        <v>0</v>
      </c>
      <c r="AG11">
        <v>0</v>
      </c>
      <c r="AH11">
        <v>0</v>
      </c>
      <c r="AI11">
        <v>0</v>
      </c>
      <c r="AJ11">
        <v>0</v>
      </c>
      <c r="AK11">
        <v>0</v>
      </c>
      <c r="AL11">
        <v>0</v>
      </c>
      <c r="AM11">
        <v>0</v>
      </c>
      <c r="AN11">
        <v>0</v>
      </c>
      <c r="AO11">
        <v>0</v>
      </c>
      <c r="AP11">
        <v>0</v>
      </c>
      <c r="AQ11">
        <v>0</v>
      </c>
      <c r="AR11">
        <v>0.1</v>
      </c>
      <c r="AS11">
        <v>0</v>
      </c>
    </row>
    <row r="12" spans="1:45" x14ac:dyDescent="0.25">
      <c r="A12" s="1">
        <v>44778</v>
      </c>
      <c r="B12">
        <v>0</v>
      </c>
      <c r="C12">
        <v>0</v>
      </c>
      <c r="D12">
        <v>0</v>
      </c>
      <c r="E12">
        <v>0</v>
      </c>
      <c r="F12">
        <v>0</v>
      </c>
      <c r="G12">
        <v>0</v>
      </c>
      <c r="H12">
        <v>0</v>
      </c>
      <c r="I12">
        <v>0</v>
      </c>
      <c r="J12">
        <v>0</v>
      </c>
      <c r="K12">
        <v>0</v>
      </c>
      <c r="L12">
        <v>0</v>
      </c>
      <c r="M12">
        <v>0</v>
      </c>
      <c r="N12">
        <v>0</v>
      </c>
      <c r="O12">
        <v>0</v>
      </c>
      <c r="P12" s="1">
        <v>44778</v>
      </c>
      <c r="Q12">
        <v>0</v>
      </c>
      <c r="R12">
        <v>0</v>
      </c>
      <c r="S12">
        <v>0</v>
      </c>
      <c r="T12">
        <v>0</v>
      </c>
      <c r="U12">
        <v>0</v>
      </c>
      <c r="V12">
        <v>0</v>
      </c>
      <c r="W12">
        <v>0</v>
      </c>
      <c r="X12">
        <v>0</v>
      </c>
      <c r="Y12">
        <v>0</v>
      </c>
      <c r="Z12">
        <v>0</v>
      </c>
      <c r="AA12">
        <v>0</v>
      </c>
      <c r="AB12">
        <v>0</v>
      </c>
      <c r="AC12">
        <v>0</v>
      </c>
      <c r="AD12">
        <v>0</v>
      </c>
      <c r="AE12" s="1">
        <v>44778</v>
      </c>
      <c r="AF12">
        <v>0</v>
      </c>
      <c r="AG12">
        <v>0</v>
      </c>
      <c r="AH12">
        <v>0</v>
      </c>
      <c r="AI12">
        <v>0</v>
      </c>
      <c r="AJ12">
        <v>0</v>
      </c>
      <c r="AK12">
        <v>0</v>
      </c>
      <c r="AL12">
        <v>0</v>
      </c>
      <c r="AM12">
        <v>0</v>
      </c>
      <c r="AN12">
        <v>0</v>
      </c>
      <c r="AO12">
        <v>0</v>
      </c>
      <c r="AP12">
        <v>0</v>
      </c>
      <c r="AQ12">
        <v>0</v>
      </c>
      <c r="AR12">
        <v>0</v>
      </c>
      <c r="AS12">
        <v>0</v>
      </c>
    </row>
    <row r="13" spans="1:45" x14ac:dyDescent="0.25">
      <c r="A13" s="1">
        <v>44779</v>
      </c>
      <c r="B13">
        <v>0</v>
      </c>
      <c r="C13">
        <v>0</v>
      </c>
      <c r="D13">
        <v>0</v>
      </c>
      <c r="E13">
        <v>0</v>
      </c>
      <c r="F13">
        <v>0</v>
      </c>
      <c r="G13">
        <v>0</v>
      </c>
      <c r="H13">
        <v>0</v>
      </c>
      <c r="I13">
        <v>0</v>
      </c>
      <c r="J13">
        <v>0</v>
      </c>
      <c r="K13">
        <v>0</v>
      </c>
      <c r="L13">
        <v>0</v>
      </c>
      <c r="M13">
        <v>0</v>
      </c>
      <c r="N13">
        <v>0</v>
      </c>
      <c r="O13">
        <v>0</v>
      </c>
      <c r="P13" s="1">
        <v>44779</v>
      </c>
      <c r="Q13">
        <v>0</v>
      </c>
      <c r="R13">
        <v>0</v>
      </c>
      <c r="S13">
        <v>0</v>
      </c>
      <c r="T13">
        <v>0</v>
      </c>
      <c r="U13">
        <v>0</v>
      </c>
      <c r="V13">
        <v>0</v>
      </c>
      <c r="W13">
        <v>0</v>
      </c>
      <c r="X13">
        <v>0</v>
      </c>
      <c r="Y13">
        <v>0</v>
      </c>
      <c r="Z13">
        <v>0</v>
      </c>
      <c r="AA13">
        <v>0</v>
      </c>
      <c r="AB13">
        <v>0</v>
      </c>
      <c r="AC13">
        <v>0</v>
      </c>
      <c r="AD13">
        <v>0</v>
      </c>
      <c r="AE13" s="1">
        <v>44779</v>
      </c>
      <c r="AF13">
        <v>0</v>
      </c>
      <c r="AG13">
        <v>0</v>
      </c>
      <c r="AH13">
        <v>0</v>
      </c>
      <c r="AI13">
        <v>0</v>
      </c>
      <c r="AJ13">
        <v>0</v>
      </c>
      <c r="AK13">
        <v>0</v>
      </c>
      <c r="AL13">
        <v>0</v>
      </c>
      <c r="AM13">
        <v>0</v>
      </c>
      <c r="AN13">
        <v>0</v>
      </c>
      <c r="AO13">
        <v>0</v>
      </c>
      <c r="AP13">
        <v>0</v>
      </c>
      <c r="AQ13">
        <v>0</v>
      </c>
      <c r="AR13">
        <v>0</v>
      </c>
      <c r="AS13">
        <v>0</v>
      </c>
    </row>
    <row r="14" spans="1:45" x14ac:dyDescent="0.25">
      <c r="A14" s="1">
        <v>44780</v>
      </c>
      <c r="B14">
        <v>0</v>
      </c>
      <c r="C14">
        <v>0</v>
      </c>
      <c r="D14">
        <v>0</v>
      </c>
      <c r="E14">
        <v>0</v>
      </c>
      <c r="F14">
        <v>0</v>
      </c>
      <c r="G14">
        <v>0</v>
      </c>
      <c r="H14">
        <v>0</v>
      </c>
      <c r="I14">
        <v>0</v>
      </c>
      <c r="J14">
        <v>0</v>
      </c>
      <c r="K14">
        <v>0</v>
      </c>
      <c r="L14">
        <v>0</v>
      </c>
      <c r="M14">
        <v>0</v>
      </c>
      <c r="N14">
        <v>0</v>
      </c>
      <c r="O14">
        <v>0</v>
      </c>
      <c r="P14" s="1">
        <v>44780</v>
      </c>
      <c r="Q14">
        <v>0</v>
      </c>
      <c r="R14">
        <v>0</v>
      </c>
      <c r="S14">
        <v>0</v>
      </c>
      <c r="T14">
        <v>0</v>
      </c>
      <c r="U14">
        <v>0</v>
      </c>
      <c r="V14">
        <v>0</v>
      </c>
      <c r="W14">
        <v>0</v>
      </c>
      <c r="X14">
        <v>0</v>
      </c>
      <c r="Y14">
        <v>0</v>
      </c>
      <c r="Z14">
        <v>0</v>
      </c>
      <c r="AA14">
        <v>0</v>
      </c>
      <c r="AB14">
        <v>0</v>
      </c>
      <c r="AC14">
        <v>0</v>
      </c>
      <c r="AD14">
        <v>0</v>
      </c>
      <c r="AE14" s="1">
        <v>44780</v>
      </c>
      <c r="AF14">
        <v>0</v>
      </c>
      <c r="AG14">
        <v>0</v>
      </c>
      <c r="AH14">
        <v>0</v>
      </c>
      <c r="AI14">
        <v>0</v>
      </c>
      <c r="AJ14">
        <v>0</v>
      </c>
      <c r="AK14">
        <v>0</v>
      </c>
      <c r="AL14">
        <v>0</v>
      </c>
      <c r="AM14">
        <v>0</v>
      </c>
      <c r="AN14">
        <v>0</v>
      </c>
      <c r="AO14">
        <v>0</v>
      </c>
      <c r="AP14">
        <v>0</v>
      </c>
      <c r="AQ14">
        <v>0</v>
      </c>
      <c r="AR14">
        <v>0</v>
      </c>
      <c r="AS14">
        <v>0</v>
      </c>
    </row>
    <row r="15" spans="1:45" x14ac:dyDescent="0.25">
      <c r="A15" s="1">
        <v>44781</v>
      </c>
      <c r="B15">
        <v>0</v>
      </c>
      <c r="C15">
        <v>0</v>
      </c>
      <c r="D15">
        <v>0</v>
      </c>
      <c r="E15">
        <v>0</v>
      </c>
      <c r="F15">
        <v>0</v>
      </c>
      <c r="G15">
        <v>0</v>
      </c>
      <c r="H15">
        <v>0</v>
      </c>
      <c r="I15">
        <v>0</v>
      </c>
      <c r="J15">
        <v>0</v>
      </c>
      <c r="K15">
        <v>0</v>
      </c>
      <c r="L15">
        <v>0</v>
      </c>
      <c r="M15">
        <v>0</v>
      </c>
      <c r="N15">
        <v>0</v>
      </c>
      <c r="O15">
        <v>0</v>
      </c>
      <c r="P15" s="1">
        <v>44781</v>
      </c>
      <c r="Q15">
        <v>0</v>
      </c>
      <c r="R15">
        <v>0</v>
      </c>
      <c r="S15">
        <v>0</v>
      </c>
      <c r="T15">
        <v>0</v>
      </c>
      <c r="U15">
        <v>0</v>
      </c>
      <c r="V15">
        <v>0</v>
      </c>
      <c r="W15">
        <v>0</v>
      </c>
      <c r="X15">
        <v>0</v>
      </c>
      <c r="Y15">
        <v>0</v>
      </c>
      <c r="Z15">
        <v>0</v>
      </c>
      <c r="AA15">
        <v>0</v>
      </c>
      <c r="AB15">
        <v>0</v>
      </c>
      <c r="AC15">
        <v>0</v>
      </c>
      <c r="AD15">
        <v>0</v>
      </c>
      <c r="AE15" s="1">
        <v>44781</v>
      </c>
      <c r="AF15">
        <v>0</v>
      </c>
      <c r="AG15">
        <v>0</v>
      </c>
      <c r="AH15">
        <v>0</v>
      </c>
      <c r="AI15">
        <v>0</v>
      </c>
      <c r="AJ15">
        <v>0</v>
      </c>
      <c r="AK15">
        <v>0</v>
      </c>
      <c r="AL15">
        <v>0</v>
      </c>
      <c r="AM15">
        <v>0</v>
      </c>
      <c r="AN15">
        <v>0</v>
      </c>
      <c r="AO15">
        <v>0</v>
      </c>
      <c r="AP15">
        <v>0</v>
      </c>
      <c r="AQ15">
        <v>0</v>
      </c>
      <c r="AR15">
        <v>0</v>
      </c>
      <c r="AS15">
        <v>0</v>
      </c>
    </row>
    <row r="16" spans="1:45" x14ac:dyDescent="0.25">
      <c r="A16" s="1">
        <v>44782</v>
      </c>
      <c r="B16">
        <v>0</v>
      </c>
      <c r="C16">
        <v>0</v>
      </c>
      <c r="D16">
        <v>0</v>
      </c>
      <c r="E16">
        <v>0</v>
      </c>
      <c r="F16">
        <v>0</v>
      </c>
      <c r="G16">
        <v>0</v>
      </c>
      <c r="H16">
        <v>0</v>
      </c>
      <c r="I16">
        <v>0</v>
      </c>
      <c r="J16">
        <v>0</v>
      </c>
      <c r="K16">
        <v>0</v>
      </c>
      <c r="L16">
        <v>0</v>
      </c>
      <c r="M16">
        <v>0</v>
      </c>
      <c r="N16">
        <v>0</v>
      </c>
      <c r="O16">
        <v>0</v>
      </c>
      <c r="P16" s="1">
        <v>44782</v>
      </c>
      <c r="Q16">
        <v>0</v>
      </c>
      <c r="R16">
        <v>0</v>
      </c>
      <c r="S16">
        <v>0</v>
      </c>
      <c r="T16">
        <v>0</v>
      </c>
      <c r="U16">
        <v>0</v>
      </c>
      <c r="V16">
        <v>0</v>
      </c>
      <c r="W16">
        <v>0</v>
      </c>
      <c r="X16">
        <v>0</v>
      </c>
      <c r="Y16">
        <v>0</v>
      </c>
      <c r="Z16">
        <v>0</v>
      </c>
      <c r="AA16">
        <v>0</v>
      </c>
      <c r="AB16">
        <v>0</v>
      </c>
      <c r="AC16">
        <v>0</v>
      </c>
      <c r="AD16">
        <v>0</v>
      </c>
      <c r="AE16" s="1">
        <v>44782</v>
      </c>
      <c r="AF16">
        <v>0</v>
      </c>
      <c r="AG16">
        <v>0</v>
      </c>
      <c r="AH16">
        <v>0</v>
      </c>
      <c r="AI16">
        <v>0</v>
      </c>
      <c r="AJ16">
        <v>0</v>
      </c>
      <c r="AK16">
        <v>0</v>
      </c>
      <c r="AL16">
        <v>0</v>
      </c>
      <c r="AM16">
        <v>0</v>
      </c>
      <c r="AN16">
        <v>0</v>
      </c>
      <c r="AO16">
        <v>0</v>
      </c>
      <c r="AP16">
        <v>0.1</v>
      </c>
      <c r="AQ16">
        <v>0.2</v>
      </c>
      <c r="AR16">
        <v>0.3</v>
      </c>
      <c r="AS16">
        <v>0</v>
      </c>
    </row>
    <row r="17" spans="1:45" x14ac:dyDescent="0.25">
      <c r="A17" s="1">
        <v>44783</v>
      </c>
      <c r="B17">
        <v>0</v>
      </c>
      <c r="C17">
        <v>0</v>
      </c>
      <c r="D17">
        <v>0</v>
      </c>
      <c r="E17">
        <v>0</v>
      </c>
      <c r="F17">
        <v>0</v>
      </c>
      <c r="G17">
        <v>0</v>
      </c>
      <c r="H17">
        <v>0</v>
      </c>
      <c r="I17">
        <v>0</v>
      </c>
      <c r="J17">
        <v>0</v>
      </c>
      <c r="K17">
        <v>0</v>
      </c>
      <c r="L17">
        <v>0</v>
      </c>
      <c r="M17">
        <v>0</v>
      </c>
      <c r="N17">
        <v>0</v>
      </c>
      <c r="O17">
        <v>0</v>
      </c>
      <c r="P17" s="1">
        <v>44783</v>
      </c>
      <c r="Q17">
        <v>0</v>
      </c>
      <c r="R17">
        <v>0</v>
      </c>
      <c r="S17">
        <v>0</v>
      </c>
      <c r="T17">
        <v>0</v>
      </c>
      <c r="U17">
        <v>0</v>
      </c>
      <c r="V17">
        <v>0</v>
      </c>
      <c r="W17">
        <v>0</v>
      </c>
      <c r="X17">
        <v>0</v>
      </c>
      <c r="Y17">
        <v>0</v>
      </c>
      <c r="Z17">
        <v>0</v>
      </c>
      <c r="AA17">
        <v>0</v>
      </c>
      <c r="AB17">
        <v>0</v>
      </c>
      <c r="AC17">
        <v>0</v>
      </c>
      <c r="AD17">
        <v>0</v>
      </c>
      <c r="AE17" s="1">
        <v>44783</v>
      </c>
      <c r="AF17">
        <v>0</v>
      </c>
      <c r="AG17">
        <v>0</v>
      </c>
      <c r="AH17">
        <v>0</v>
      </c>
      <c r="AI17">
        <v>0</v>
      </c>
      <c r="AJ17">
        <v>0</v>
      </c>
      <c r="AK17">
        <v>0</v>
      </c>
      <c r="AL17">
        <v>0</v>
      </c>
      <c r="AM17">
        <v>0</v>
      </c>
      <c r="AN17">
        <v>0.3</v>
      </c>
      <c r="AO17">
        <v>0.9</v>
      </c>
      <c r="AP17">
        <v>1.5</v>
      </c>
      <c r="AQ17">
        <v>2.2999999999999998</v>
      </c>
      <c r="AR17">
        <v>3.1</v>
      </c>
      <c r="AS17">
        <v>0</v>
      </c>
    </row>
    <row r="18" spans="1:45" x14ac:dyDescent="0.25">
      <c r="A18" s="1">
        <v>44784</v>
      </c>
      <c r="B18">
        <v>0</v>
      </c>
      <c r="C18">
        <v>0</v>
      </c>
      <c r="D18">
        <v>0</v>
      </c>
      <c r="E18">
        <v>0</v>
      </c>
      <c r="F18">
        <v>0</v>
      </c>
      <c r="G18">
        <v>0</v>
      </c>
      <c r="H18">
        <v>0</v>
      </c>
      <c r="I18">
        <v>0</v>
      </c>
      <c r="J18">
        <v>0</v>
      </c>
      <c r="K18">
        <v>0</v>
      </c>
      <c r="L18">
        <v>0</v>
      </c>
      <c r="M18">
        <v>0</v>
      </c>
      <c r="N18">
        <v>0</v>
      </c>
      <c r="O18">
        <v>0</v>
      </c>
      <c r="P18" s="1">
        <v>44784</v>
      </c>
      <c r="Q18">
        <v>0</v>
      </c>
      <c r="R18">
        <v>0</v>
      </c>
      <c r="S18">
        <v>0</v>
      </c>
      <c r="T18">
        <v>0</v>
      </c>
      <c r="U18">
        <v>0</v>
      </c>
      <c r="V18">
        <v>0</v>
      </c>
      <c r="W18">
        <v>0</v>
      </c>
      <c r="X18">
        <v>0</v>
      </c>
      <c r="Y18">
        <v>0</v>
      </c>
      <c r="Z18">
        <v>0</v>
      </c>
      <c r="AA18">
        <v>0</v>
      </c>
      <c r="AB18">
        <v>0</v>
      </c>
      <c r="AC18">
        <v>0</v>
      </c>
      <c r="AD18">
        <v>0</v>
      </c>
      <c r="AE18" s="1">
        <v>44784</v>
      </c>
      <c r="AF18">
        <v>0</v>
      </c>
      <c r="AG18">
        <v>0</v>
      </c>
      <c r="AH18">
        <v>0</v>
      </c>
      <c r="AI18">
        <v>0</v>
      </c>
      <c r="AJ18">
        <v>0</v>
      </c>
      <c r="AK18">
        <v>0</v>
      </c>
      <c r="AL18">
        <v>0</v>
      </c>
      <c r="AM18">
        <v>0</v>
      </c>
      <c r="AN18">
        <v>0.2</v>
      </c>
      <c r="AO18">
        <v>0.4</v>
      </c>
      <c r="AP18">
        <v>0.7</v>
      </c>
      <c r="AQ18">
        <v>1.1000000000000001</v>
      </c>
      <c r="AR18">
        <v>1.6</v>
      </c>
      <c r="AS18">
        <v>0</v>
      </c>
    </row>
    <row r="19" spans="1:45" x14ac:dyDescent="0.25">
      <c r="A19" s="1">
        <v>44785</v>
      </c>
      <c r="B19">
        <v>0</v>
      </c>
      <c r="C19">
        <v>0</v>
      </c>
      <c r="D19">
        <v>0</v>
      </c>
      <c r="E19">
        <v>0</v>
      </c>
      <c r="F19">
        <v>0</v>
      </c>
      <c r="G19">
        <v>0</v>
      </c>
      <c r="H19">
        <v>0</v>
      </c>
      <c r="I19">
        <v>0</v>
      </c>
      <c r="J19">
        <v>0</v>
      </c>
      <c r="K19">
        <v>0</v>
      </c>
      <c r="L19">
        <v>0</v>
      </c>
      <c r="M19">
        <v>0</v>
      </c>
      <c r="N19">
        <v>0</v>
      </c>
      <c r="O19">
        <v>0</v>
      </c>
      <c r="P19" s="1">
        <v>44785</v>
      </c>
      <c r="Q19">
        <v>0</v>
      </c>
      <c r="R19">
        <v>0</v>
      </c>
      <c r="S19">
        <v>0</v>
      </c>
      <c r="T19">
        <v>0</v>
      </c>
      <c r="U19">
        <v>0</v>
      </c>
      <c r="V19">
        <v>0</v>
      </c>
      <c r="W19">
        <v>0</v>
      </c>
      <c r="X19">
        <v>0</v>
      </c>
      <c r="Y19">
        <v>0</v>
      </c>
      <c r="Z19">
        <v>0</v>
      </c>
      <c r="AA19">
        <v>0</v>
      </c>
      <c r="AB19">
        <v>0</v>
      </c>
      <c r="AC19">
        <v>0</v>
      </c>
      <c r="AD19">
        <v>0</v>
      </c>
      <c r="AE19" s="1">
        <v>44785</v>
      </c>
      <c r="AF19">
        <v>0</v>
      </c>
      <c r="AG19">
        <v>0</v>
      </c>
      <c r="AH19">
        <v>0</v>
      </c>
      <c r="AI19">
        <v>0</v>
      </c>
      <c r="AJ19">
        <v>0</v>
      </c>
      <c r="AK19">
        <v>0</v>
      </c>
      <c r="AL19">
        <v>0</v>
      </c>
      <c r="AM19">
        <v>0</v>
      </c>
      <c r="AN19">
        <v>0</v>
      </c>
      <c r="AO19">
        <v>0</v>
      </c>
      <c r="AP19">
        <v>0.1</v>
      </c>
      <c r="AQ19">
        <v>0.4</v>
      </c>
      <c r="AR19">
        <v>0.7</v>
      </c>
      <c r="AS19">
        <v>0</v>
      </c>
    </row>
    <row r="20" spans="1:45" x14ac:dyDescent="0.25">
      <c r="A20" s="1">
        <v>44786</v>
      </c>
      <c r="B20">
        <v>0</v>
      </c>
      <c r="C20">
        <v>0</v>
      </c>
      <c r="D20">
        <v>0</v>
      </c>
      <c r="E20">
        <v>0</v>
      </c>
      <c r="F20">
        <v>0</v>
      </c>
      <c r="G20">
        <v>0</v>
      </c>
      <c r="H20">
        <v>0</v>
      </c>
      <c r="I20">
        <v>0</v>
      </c>
      <c r="J20">
        <v>0</v>
      </c>
      <c r="K20">
        <v>0</v>
      </c>
      <c r="L20">
        <v>0</v>
      </c>
      <c r="M20">
        <v>0</v>
      </c>
      <c r="N20">
        <v>0</v>
      </c>
      <c r="O20">
        <v>0</v>
      </c>
      <c r="P20" s="1">
        <v>44786</v>
      </c>
      <c r="Q20">
        <v>0</v>
      </c>
      <c r="R20">
        <v>0</v>
      </c>
      <c r="S20">
        <v>0</v>
      </c>
      <c r="T20">
        <v>0</v>
      </c>
      <c r="U20">
        <v>0</v>
      </c>
      <c r="V20">
        <v>0</v>
      </c>
      <c r="W20">
        <v>0</v>
      </c>
      <c r="X20">
        <v>0</v>
      </c>
      <c r="Y20">
        <v>0</v>
      </c>
      <c r="Z20">
        <v>0</v>
      </c>
      <c r="AA20">
        <v>0</v>
      </c>
      <c r="AB20">
        <v>0</v>
      </c>
      <c r="AC20">
        <v>0</v>
      </c>
      <c r="AD20">
        <v>0</v>
      </c>
      <c r="AE20" s="1">
        <v>44786</v>
      </c>
      <c r="AF20">
        <v>0</v>
      </c>
      <c r="AG20">
        <v>0</v>
      </c>
      <c r="AH20">
        <v>0</v>
      </c>
      <c r="AI20">
        <v>0</v>
      </c>
      <c r="AJ20">
        <v>0</v>
      </c>
      <c r="AK20">
        <v>0</v>
      </c>
      <c r="AL20">
        <v>0.2</v>
      </c>
      <c r="AM20">
        <v>0.5</v>
      </c>
      <c r="AN20">
        <v>0.9</v>
      </c>
      <c r="AO20">
        <v>1.5</v>
      </c>
      <c r="AP20">
        <v>2.2000000000000002</v>
      </c>
      <c r="AQ20">
        <v>3</v>
      </c>
      <c r="AR20">
        <v>3.7</v>
      </c>
      <c r="AS20">
        <v>0</v>
      </c>
    </row>
    <row r="21" spans="1:45" x14ac:dyDescent="0.25">
      <c r="A21" s="1">
        <v>44787</v>
      </c>
      <c r="B21">
        <v>0</v>
      </c>
      <c r="C21">
        <v>0</v>
      </c>
      <c r="D21">
        <v>0</v>
      </c>
      <c r="E21">
        <v>0</v>
      </c>
      <c r="F21">
        <v>0</v>
      </c>
      <c r="G21">
        <v>0</v>
      </c>
      <c r="H21">
        <v>0</v>
      </c>
      <c r="I21">
        <v>0</v>
      </c>
      <c r="J21">
        <v>0</v>
      </c>
      <c r="K21">
        <v>0</v>
      </c>
      <c r="L21">
        <v>0</v>
      </c>
      <c r="M21">
        <v>0</v>
      </c>
      <c r="N21">
        <v>0</v>
      </c>
      <c r="O21">
        <v>0</v>
      </c>
      <c r="P21" s="1">
        <v>44787</v>
      </c>
      <c r="Q21">
        <v>0</v>
      </c>
      <c r="R21">
        <v>0</v>
      </c>
      <c r="S21">
        <v>0</v>
      </c>
      <c r="T21">
        <v>0</v>
      </c>
      <c r="U21">
        <v>0</v>
      </c>
      <c r="V21">
        <v>0</v>
      </c>
      <c r="W21">
        <v>0</v>
      </c>
      <c r="X21">
        <v>0</v>
      </c>
      <c r="Y21">
        <v>0</v>
      </c>
      <c r="Z21">
        <v>0</v>
      </c>
      <c r="AA21">
        <v>0</v>
      </c>
      <c r="AB21">
        <v>0</v>
      </c>
      <c r="AC21">
        <v>0</v>
      </c>
      <c r="AD21">
        <v>0</v>
      </c>
      <c r="AE21" s="1">
        <v>44787</v>
      </c>
      <c r="AF21">
        <v>0</v>
      </c>
      <c r="AG21">
        <v>0</v>
      </c>
      <c r="AH21">
        <v>0</v>
      </c>
      <c r="AI21">
        <v>0</v>
      </c>
      <c r="AJ21">
        <v>0</v>
      </c>
      <c r="AK21">
        <v>0</v>
      </c>
      <c r="AL21">
        <v>0.1</v>
      </c>
      <c r="AM21">
        <v>0.3</v>
      </c>
      <c r="AN21">
        <v>0.6</v>
      </c>
      <c r="AO21">
        <v>0.9</v>
      </c>
      <c r="AP21">
        <v>1.2</v>
      </c>
      <c r="AQ21">
        <v>1.6</v>
      </c>
      <c r="AR21">
        <v>1.9</v>
      </c>
      <c r="AS21">
        <v>0</v>
      </c>
    </row>
    <row r="22" spans="1:45" x14ac:dyDescent="0.25">
      <c r="A22" s="1">
        <v>44788</v>
      </c>
      <c r="B22">
        <v>0</v>
      </c>
      <c r="C22">
        <v>0</v>
      </c>
      <c r="D22">
        <v>0</v>
      </c>
      <c r="E22">
        <v>0</v>
      </c>
      <c r="F22">
        <v>0</v>
      </c>
      <c r="G22">
        <v>0</v>
      </c>
      <c r="H22">
        <v>0</v>
      </c>
      <c r="I22">
        <v>0</v>
      </c>
      <c r="J22">
        <v>0</v>
      </c>
      <c r="K22">
        <v>0</v>
      </c>
      <c r="L22">
        <v>0</v>
      </c>
      <c r="M22">
        <v>0</v>
      </c>
      <c r="N22">
        <v>0</v>
      </c>
      <c r="O22">
        <v>0</v>
      </c>
      <c r="P22" s="1">
        <v>44788</v>
      </c>
      <c r="Q22">
        <v>0</v>
      </c>
      <c r="R22">
        <v>0</v>
      </c>
      <c r="S22">
        <v>0</v>
      </c>
      <c r="T22">
        <v>0</v>
      </c>
      <c r="U22">
        <v>0</v>
      </c>
      <c r="V22">
        <v>0</v>
      </c>
      <c r="W22">
        <v>0</v>
      </c>
      <c r="X22">
        <v>0</v>
      </c>
      <c r="Y22">
        <v>0</v>
      </c>
      <c r="Z22">
        <v>0</v>
      </c>
      <c r="AA22">
        <v>0</v>
      </c>
      <c r="AB22">
        <v>0</v>
      </c>
      <c r="AC22">
        <v>0</v>
      </c>
      <c r="AD22">
        <v>0</v>
      </c>
      <c r="AE22" s="1">
        <v>44788</v>
      </c>
      <c r="AF22">
        <v>0</v>
      </c>
      <c r="AG22">
        <v>0</v>
      </c>
      <c r="AH22">
        <v>0</v>
      </c>
      <c r="AI22">
        <v>0</v>
      </c>
      <c r="AJ22">
        <v>0</v>
      </c>
      <c r="AK22">
        <v>0</v>
      </c>
      <c r="AL22">
        <v>0</v>
      </c>
      <c r="AM22">
        <v>0.1</v>
      </c>
      <c r="AN22">
        <v>0.3</v>
      </c>
      <c r="AO22">
        <v>0.6</v>
      </c>
      <c r="AP22">
        <v>0.9</v>
      </c>
      <c r="AQ22">
        <v>1.4</v>
      </c>
      <c r="AR22">
        <v>1.9</v>
      </c>
      <c r="AS22">
        <v>0</v>
      </c>
    </row>
    <row r="23" spans="1:45" x14ac:dyDescent="0.25">
      <c r="A23" s="1">
        <v>44789</v>
      </c>
      <c r="B23">
        <v>0</v>
      </c>
      <c r="C23">
        <v>0</v>
      </c>
      <c r="D23">
        <v>0</v>
      </c>
      <c r="E23">
        <v>0</v>
      </c>
      <c r="F23">
        <v>0</v>
      </c>
      <c r="G23">
        <v>0</v>
      </c>
      <c r="H23">
        <v>0</v>
      </c>
      <c r="I23">
        <v>0</v>
      </c>
      <c r="J23">
        <v>0</v>
      </c>
      <c r="K23">
        <v>0</v>
      </c>
      <c r="L23">
        <v>0</v>
      </c>
      <c r="M23">
        <v>0</v>
      </c>
      <c r="N23">
        <v>0</v>
      </c>
      <c r="O23">
        <v>0</v>
      </c>
      <c r="P23" s="1">
        <v>44789</v>
      </c>
      <c r="Q23">
        <v>0</v>
      </c>
      <c r="R23">
        <v>0</v>
      </c>
      <c r="S23">
        <v>0</v>
      </c>
      <c r="T23">
        <v>0</v>
      </c>
      <c r="U23">
        <v>0</v>
      </c>
      <c r="V23">
        <v>0</v>
      </c>
      <c r="W23">
        <v>0</v>
      </c>
      <c r="X23">
        <v>0</v>
      </c>
      <c r="Y23">
        <v>0</v>
      </c>
      <c r="Z23">
        <v>0</v>
      </c>
      <c r="AA23">
        <v>0</v>
      </c>
      <c r="AB23">
        <v>0</v>
      </c>
      <c r="AC23">
        <v>0</v>
      </c>
      <c r="AD23">
        <v>0</v>
      </c>
      <c r="AE23" s="1">
        <v>44789</v>
      </c>
      <c r="AF23">
        <v>0</v>
      </c>
      <c r="AG23">
        <v>0</v>
      </c>
      <c r="AH23">
        <v>0</v>
      </c>
      <c r="AI23">
        <v>0</v>
      </c>
      <c r="AJ23">
        <v>0</v>
      </c>
      <c r="AK23">
        <v>0</v>
      </c>
      <c r="AL23">
        <v>0</v>
      </c>
      <c r="AM23">
        <v>0.1</v>
      </c>
      <c r="AN23">
        <v>0.3</v>
      </c>
      <c r="AO23">
        <v>0.6</v>
      </c>
      <c r="AP23">
        <v>0.9</v>
      </c>
      <c r="AQ23">
        <v>1.3</v>
      </c>
      <c r="AR23">
        <v>1.9</v>
      </c>
      <c r="AS23">
        <v>0</v>
      </c>
    </row>
    <row r="24" spans="1:45" x14ac:dyDescent="0.25">
      <c r="A24" s="1">
        <v>44790</v>
      </c>
      <c r="B24">
        <v>0</v>
      </c>
      <c r="C24">
        <v>0</v>
      </c>
      <c r="D24">
        <v>0</v>
      </c>
      <c r="E24">
        <v>0</v>
      </c>
      <c r="F24">
        <v>0</v>
      </c>
      <c r="G24">
        <v>0</v>
      </c>
      <c r="H24">
        <v>0</v>
      </c>
      <c r="I24">
        <v>0</v>
      </c>
      <c r="J24">
        <v>0</v>
      </c>
      <c r="K24">
        <v>0</v>
      </c>
      <c r="L24">
        <v>0</v>
      </c>
      <c r="M24">
        <v>0</v>
      </c>
      <c r="N24">
        <v>0</v>
      </c>
      <c r="O24">
        <v>0</v>
      </c>
      <c r="P24" s="1">
        <v>44790</v>
      </c>
      <c r="Q24">
        <v>0</v>
      </c>
      <c r="R24">
        <v>0</v>
      </c>
      <c r="S24">
        <v>0</v>
      </c>
      <c r="T24">
        <v>0</v>
      </c>
      <c r="U24">
        <v>0</v>
      </c>
      <c r="V24">
        <v>0</v>
      </c>
      <c r="W24">
        <v>0</v>
      </c>
      <c r="X24">
        <v>0</v>
      </c>
      <c r="Y24">
        <v>0</v>
      </c>
      <c r="Z24">
        <v>0</v>
      </c>
      <c r="AA24">
        <v>0</v>
      </c>
      <c r="AB24">
        <v>0</v>
      </c>
      <c r="AC24">
        <v>0</v>
      </c>
      <c r="AD24">
        <v>0</v>
      </c>
      <c r="AE24" s="1">
        <v>44790</v>
      </c>
      <c r="AF24">
        <v>0</v>
      </c>
      <c r="AG24">
        <v>0</v>
      </c>
      <c r="AH24">
        <v>0</v>
      </c>
      <c r="AI24">
        <v>0</v>
      </c>
      <c r="AJ24">
        <v>0</v>
      </c>
      <c r="AK24">
        <v>0</v>
      </c>
      <c r="AL24">
        <v>0</v>
      </c>
      <c r="AM24">
        <v>0</v>
      </c>
      <c r="AN24">
        <v>0.1</v>
      </c>
      <c r="AO24">
        <v>0.3</v>
      </c>
      <c r="AP24">
        <v>0.5</v>
      </c>
      <c r="AQ24">
        <v>0.9</v>
      </c>
      <c r="AR24">
        <v>1.5</v>
      </c>
      <c r="AS24">
        <v>0</v>
      </c>
    </row>
    <row r="25" spans="1:45" x14ac:dyDescent="0.25">
      <c r="A25" s="1">
        <v>44791</v>
      </c>
      <c r="B25">
        <v>0</v>
      </c>
      <c r="C25">
        <v>0</v>
      </c>
      <c r="D25">
        <v>0</v>
      </c>
      <c r="E25">
        <v>0</v>
      </c>
      <c r="F25">
        <v>0</v>
      </c>
      <c r="G25">
        <v>0</v>
      </c>
      <c r="H25">
        <v>0</v>
      </c>
      <c r="I25">
        <v>0</v>
      </c>
      <c r="J25">
        <v>0</v>
      </c>
      <c r="K25">
        <v>0</v>
      </c>
      <c r="L25">
        <v>0</v>
      </c>
      <c r="M25">
        <v>0</v>
      </c>
      <c r="N25">
        <v>0</v>
      </c>
      <c r="O25">
        <v>1</v>
      </c>
      <c r="P25" s="1">
        <v>44791</v>
      </c>
      <c r="Q25">
        <v>0</v>
      </c>
      <c r="R25">
        <v>0</v>
      </c>
      <c r="S25">
        <v>0</v>
      </c>
      <c r="T25">
        <v>0</v>
      </c>
      <c r="U25">
        <v>0</v>
      </c>
      <c r="V25">
        <v>0</v>
      </c>
      <c r="W25">
        <v>0</v>
      </c>
      <c r="X25">
        <v>0</v>
      </c>
      <c r="Y25">
        <v>0</v>
      </c>
      <c r="Z25">
        <v>0</v>
      </c>
      <c r="AA25">
        <v>0</v>
      </c>
      <c r="AB25">
        <v>0</v>
      </c>
      <c r="AC25">
        <v>0</v>
      </c>
      <c r="AD25">
        <v>1</v>
      </c>
      <c r="AE25" s="1">
        <v>44791</v>
      </c>
      <c r="AF25">
        <v>0</v>
      </c>
      <c r="AG25">
        <v>0</v>
      </c>
      <c r="AH25">
        <v>0</v>
      </c>
      <c r="AI25">
        <v>0</v>
      </c>
      <c r="AJ25">
        <v>0</v>
      </c>
      <c r="AK25">
        <v>0</v>
      </c>
      <c r="AL25">
        <v>0</v>
      </c>
      <c r="AM25">
        <v>0</v>
      </c>
      <c r="AN25">
        <v>0</v>
      </c>
      <c r="AO25">
        <v>0.2</v>
      </c>
      <c r="AP25">
        <v>0.5</v>
      </c>
      <c r="AQ25">
        <v>0.8</v>
      </c>
      <c r="AR25">
        <v>1.2</v>
      </c>
      <c r="AS25">
        <v>1</v>
      </c>
    </row>
    <row r="26" spans="1:45" x14ac:dyDescent="0.25">
      <c r="A26" s="1">
        <v>44792</v>
      </c>
      <c r="B26">
        <v>0</v>
      </c>
      <c r="C26">
        <v>0</v>
      </c>
      <c r="D26">
        <v>0</v>
      </c>
      <c r="E26">
        <v>0</v>
      </c>
      <c r="F26">
        <v>0</v>
      </c>
      <c r="G26">
        <v>0</v>
      </c>
      <c r="H26">
        <v>0</v>
      </c>
      <c r="I26">
        <v>0</v>
      </c>
      <c r="J26">
        <v>0</v>
      </c>
      <c r="K26">
        <v>0</v>
      </c>
      <c r="L26">
        <v>0</v>
      </c>
      <c r="M26">
        <v>0</v>
      </c>
      <c r="N26">
        <v>0</v>
      </c>
      <c r="O26">
        <v>0</v>
      </c>
      <c r="P26" s="1">
        <v>44792</v>
      </c>
      <c r="Q26">
        <v>0</v>
      </c>
      <c r="R26">
        <v>0</v>
      </c>
      <c r="S26">
        <v>0</v>
      </c>
      <c r="T26">
        <v>0</v>
      </c>
      <c r="U26">
        <v>0</v>
      </c>
      <c r="V26">
        <v>0</v>
      </c>
      <c r="W26">
        <v>0</v>
      </c>
      <c r="X26">
        <v>0</v>
      </c>
      <c r="Y26">
        <v>0</v>
      </c>
      <c r="Z26">
        <v>0</v>
      </c>
      <c r="AA26">
        <v>0</v>
      </c>
      <c r="AB26">
        <v>0</v>
      </c>
      <c r="AC26">
        <v>0</v>
      </c>
      <c r="AD26">
        <v>0</v>
      </c>
      <c r="AE26" s="1">
        <v>44792</v>
      </c>
      <c r="AF26">
        <v>0</v>
      </c>
      <c r="AG26">
        <v>0</v>
      </c>
      <c r="AH26">
        <v>0</v>
      </c>
      <c r="AI26">
        <v>0</v>
      </c>
      <c r="AJ26">
        <v>0</v>
      </c>
      <c r="AK26">
        <v>0</v>
      </c>
      <c r="AL26">
        <v>0</v>
      </c>
      <c r="AM26">
        <v>0</v>
      </c>
      <c r="AN26">
        <v>0</v>
      </c>
      <c r="AO26">
        <v>0</v>
      </c>
      <c r="AP26">
        <v>0</v>
      </c>
      <c r="AQ26">
        <v>0.1</v>
      </c>
      <c r="AR26">
        <v>0.3</v>
      </c>
      <c r="AS26">
        <v>0</v>
      </c>
    </row>
    <row r="27" spans="1:45" x14ac:dyDescent="0.25">
      <c r="A27" s="1">
        <v>44793</v>
      </c>
      <c r="B27">
        <v>0</v>
      </c>
      <c r="C27">
        <v>0</v>
      </c>
      <c r="D27">
        <v>0</v>
      </c>
      <c r="E27">
        <v>0</v>
      </c>
      <c r="F27">
        <v>0</v>
      </c>
      <c r="G27">
        <v>0</v>
      </c>
      <c r="H27">
        <v>0</v>
      </c>
      <c r="I27">
        <v>0</v>
      </c>
      <c r="J27">
        <v>0</v>
      </c>
      <c r="K27">
        <v>0</v>
      </c>
      <c r="L27">
        <v>0</v>
      </c>
      <c r="M27">
        <v>0</v>
      </c>
      <c r="N27">
        <v>0</v>
      </c>
      <c r="O27">
        <v>0</v>
      </c>
      <c r="P27" s="1">
        <v>44793</v>
      </c>
      <c r="Q27">
        <v>0</v>
      </c>
      <c r="R27">
        <v>0</v>
      </c>
      <c r="S27">
        <v>0</v>
      </c>
      <c r="T27">
        <v>0</v>
      </c>
      <c r="U27">
        <v>0</v>
      </c>
      <c r="V27">
        <v>0</v>
      </c>
      <c r="W27">
        <v>0</v>
      </c>
      <c r="X27">
        <v>0</v>
      </c>
      <c r="Y27">
        <v>0</v>
      </c>
      <c r="Z27">
        <v>0</v>
      </c>
      <c r="AA27">
        <v>0</v>
      </c>
      <c r="AB27">
        <v>0</v>
      </c>
      <c r="AC27">
        <v>0</v>
      </c>
      <c r="AD27">
        <v>0</v>
      </c>
      <c r="AE27" s="1">
        <v>44793</v>
      </c>
      <c r="AF27">
        <v>0</v>
      </c>
      <c r="AG27">
        <v>0</v>
      </c>
      <c r="AH27">
        <v>0</v>
      </c>
      <c r="AI27">
        <v>0</v>
      </c>
      <c r="AJ27">
        <v>0</v>
      </c>
      <c r="AK27">
        <v>0</v>
      </c>
      <c r="AL27">
        <v>0</v>
      </c>
      <c r="AM27">
        <v>0</v>
      </c>
      <c r="AN27">
        <v>0</v>
      </c>
      <c r="AO27">
        <v>0</v>
      </c>
      <c r="AP27">
        <v>0</v>
      </c>
      <c r="AQ27">
        <v>0</v>
      </c>
      <c r="AR27">
        <v>0.1</v>
      </c>
      <c r="AS27">
        <v>0</v>
      </c>
    </row>
    <row r="28" spans="1:45" x14ac:dyDescent="0.25">
      <c r="A28" s="1">
        <v>44794</v>
      </c>
      <c r="B28">
        <v>0</v>
      </c>
      <c r="C28">
        <v>0</v>
      </c>
      <c r="D28">
        <v>0</v>
      </c>
      <c r="E28">
        <v>0</v>
      </c>
      <c r="F28">
        <v>0</v>
      </c>
      <c r="G28">
        <v>0</v>
      </c>
      <c r="H28">
        <v>0</v>
      </c>
      <c r="I28">
        <v>0</v>
      </c>
      <c r="J28">
        <v>0</v>
      </c>
      <c r="K28">
        <v>0</v>
      </c>
      <c r="L28">
        <v>0</v>
      </c>
      <c r="M28">
        <v>0</v>
      </c>
      <c r="N28">
        <v>0</v>
      </c>
      <c r="O28">
        <v>0</v>
      </c>
      <c r="P28" s="1">
        <v>44794</v>
      </c>
      <c r="Q28">
        <v>0</v>
      </c>
      <c r="R28">
        <v>0</v>
      </c>
      <c r="S28">
        <v>0</v>
      </c>
      <c r="T28">
        <v>0</v>
      </c>
      <c r="U28">
        <v>0</v>
      </c>
      <c r="V28">
        <v>0</v>
      </c>
      <c r="W28">
        <v>0</v>
      </c>
      <c r="X28">
        <v>0</v>
      </c>
      <c r="Y28">
        <v>0</v>
      </c>
      <c r="Z28">
        <v>0</v>
      </c>
      <c r="AA28">
        <v>0</v>
      </c>
      <c r="AB28">
        <v>0</v>
      </c>
      <c r="AC28">
        <v>0</v>
      </c>
      <c r="AD28">
        <v>0</v>
      </c>
      <c r="AE28" s="1">
        <v>44794</v>
      </c>
      <c r="AF28">
        <v>0</v>
      </c>
      <c r="AG28">
        <v>0</v>
      </c>
      <c r="AH28">
        <v>0</v>
      </c>
      <c r="AI28">
        <v>0</v>
      </c>
      <c r="AJ28">
        <v>0</v>
      </c>
      <c r="AK28">
        <v>0</v>
      </c>
      <c r="AL28">
        <v>0</v>
      </c>
      <c r="AM28">
        <v>0</v>
      </c>
      <c r="AN28">
        <v>0</v>
      </c>
      <c r="AO28">
        <v>0</v>
      </c>
      <c r="AP28">
        <v>0</v>
      </c>
      <c r="AQ28">
        <v>0</v>
      </c>
      <c r="AR28">
        <v>0.1</v>
      </c>
      <c r="AS28">
        <v>0</v>
      </c>
    </row>
    <row r="29" spans="1:45" x14ac:dyDescent="0.25">
      <c r="A29" s="1">
        <v>44795</v>
      </c>
      <c r="B29">
        <v>0</v>
      </c>
      <c r="C29">
        <v>0</v>
      </c>
      <c r="D29">
        <v>0</v>
      </c>
      <c r="E29">
        <v>0</v>
      </c>
      <c r="F29">
        <v>0</v>
      </c>
      <c r="G29">
        <v>0</v>
      </c>
      <c r="H29">
        <v>0</v>
      </c>
      <c r="I29">
        <v>0</v>
      </c>
      <c r="J29">
        <v>0</v>
      </c>
      <c r="K29">
        <v>0</v>
      </c>
      <c r="L29">
        <v>0</v>
      </c>
      <c r="M29">
        <v>0</v>
      </c>
      <c r="N29">
        <v>0</v>
      </c>
      <c r="O29">
        <v>0</v>
      </c>
      <c r="P29" s="1">
        <v>44795</v>
      </c>
      <c r="Q29">
        <v>0</v>
      </c>
      <c r="R29">
        <v>0</v>
      </c>
      <c r="S29">
        <v>0</v>
      </c>
      <c r="T29">
        <v>0</v>
      </c>
      <c r="U29">
        <v>0</v>
      </c>
      <c r="V29">
        <v>0</v>
      </c>
      <c r="W29">
        <v>0</v>
      </c>
      <c r="X29">
        <v>0</v>
      </c>
      <c r="Y29">
        <v>0</v>
      </c>
      <c r="Z29">
        <v>0</v>
      </c>
      <c r="AA29">
        <v>0</v>
      </c>
      <c r="AB29">
        <v>0</v>
      </c>
      <c r="AC29">
        <v>0</v>
      </c>
      <c r="AD29">
        <v>0</v>
      </c>
      <c r="AE29" s="1">
        <v>44795</v>
      </c>
      <c r="AF29">
        <v>0</v>
      </c>
      <c r="AG29">
        <v>0</v>
      </c>
      <c r="AH29">
        <v>0</v>
      </c>
      <c r="AI29">
        <v>0</v>
      </c>
      <c r="AJ29">
        <v>0</v>
      </c>
      <c r="AK29">
        <v>0</v>
      </c>
      <c r="AL29">
        <v>0</v>
      </c>
      <c r="AM29">
        <v>0</v>
      </c>
      <c r="AN29">
        <v>0</v>
      </c>
      <c r="AO29">
        <v>0</v>
      </c>
      <c r="AP29">
        <v>0.3</v>
      </c>
      <c r="AQ29">
        <v>0.7</v>
      </c>
      <c r="AR29">
        <v>1.6</v>
      </c>
      <c r="AS29">
        <v>0</v>
      </c>
    </row>
    <row r="30" spans="1:45" x14ac:dyDescent="0.25">
      <c r="A30" s="1">
        <v>44796</v>
      </c>
      <c r="B30">
        <v>0</v>
      </c>
      <c r="C30">
        <v>0</v>
      </c>
      <c r="D30">
        <v>0</v>
      </c>
      <c r="E30">
        <v>0</v>
      </c>
      <c r="F30">
        <v>0</v>
      </c>
      <c r="G30">
        <v>0</v>
      </c>
      <c r="H30">
        <v>0</v>
      </c>
      <c r="I30">
        <v>0</v>
      </c>
      <c r="J30">
        <v>0</v>
      </c>
      <c r="K30">
        <v>0</v>
      </c>
      <c r="L30">
        <v>0</v>
      </c>
      <c r="M30">
        <v>0</v>
      </c>
      <c r="N30">
        <v>0</v>
      </c>
      <c r="O30">
        <v>0</v>
      </c>
      <c r="P30" s="1">
        <v>44796</v>
      </c>
      <c r="Q30">
        <v>0</v>
      </c>
      <c r="R30">
        <v>0</v>
      </c>
      <c r="S30">
        <v>0</v>
      </c>
      <c r="T30">
        <v>0</v>
      </c>
      <c r="U30">
        <v>0</v>
      </c>
      <c r="V30">
        <v>0</v>
      </c>
      <c r="W30">
        <v>0</v>
      </c>
      <c r="X30">
        <v>0</v>
      </c>
      <c r="Y30">
        <v>0</v>
      </c>
      <c r="Z30">
        <v>0</v>
      </c>
      <c r="AA30">
        <v>0</v>
      </c>
      <c r="AB30">
        <v>0</v>
      </c>
      <c r="AC30">
        <v>0</v>
      </c>
      <c r="AD30">
        <v>0</v>
      </c>
      <c r="AE30" s="1">
        <v>44796</v>
      </c>
      <c r="AF30">
        <v>0</v>
      </c>
      <c r="AG30">
        <v>0</v>
      </c>
      <c r="AH30">
        <v>0</v>
      </c>
      <c r="AI30">
        <v>0</v>
      </c>
      <c r="AJ30">
        <v>0</v>
      </c>
      <c r="AK30">
        <v>0</v>
      </c>
      <c r="AL30">
        <v>0</v>
      </c>
      <c r="AM30">
        <v>0</v>
      </c>
      <c r="AN30">
        <v>0</v>
      </c>
      <c r="AO30">
        <v>0</v>
      </c>
      <c r="AP30">
        <v>0</v>
      </c>
      <c r="AQ30">
        <v>0.5</v>
      </c>
      <c r="AR30">
        <v>1.2</v>
      </c>
      <c r="AS30">
        <v>0</v>
      </c>
    </row>
    <row r="31" spans="1:45" x14ac:dyDescent="0.25">
      <c r="A31" s="1">
        <v>44797</v>
      </c>
      <c r="B31">
        <v>0</v>
      </c>
      <c r="C31">
        <v>0</v>
      </c>
      <c r="D31">
        <v>0</v>
      </c>
      <c r="E31">
        <v>0</v>
      </c>
      <c r="F31">
        <v>0</v>
      </c>
      <c r="G31">
        <v>0</v>
      </c>
      <c r="H31">
        <v>0</v>
      </c>
      <c r="I31">
        <v>0</v>
      </c>
      <c r="J31">
        <v>0</v>
      </c>
      <c r="K31">
        <v>0</v>
      </c>
      <c r="L31">
        <v>0</v>
      </c>
      <c r="M31">
        <v>0</v>
      </c>
      <c r="N31">
        <v>0</v>
      </c>
      <c r="O31">
        <v>0</v>
      </c>
      <c r="P31" s="1">
        <v>44797</v>
      </c>
      <c r="Q31">
        <v>0</v>
      </c>
      <c r="R31">
        <v>0</v>
      </c>
      <c r="S31">
        <v>0</v>
      </c>
      <c r="T31">
        <v>0</v>
      </c>
      <c r="U31">
        <v>0</v>
      </c>
      <c r="V31">
        <v>0</v>
      </c>
      <c r="W31">
        <v>0</v>
      </c>
      <c r="X31">
        <v>0</v>
      </c>
      <c r="Y31">
        <v>0</v>
      </c>
      <c r="Z31">
        <v>0</v>
      </c>
      <c r="AA31">
        <v>0</v>
      </c>
      <c r="AB31">
        <v>0</v>
      </c>
      <c r="AC31">
        <v>0</v>
      </c>
      <c r="AD31">
        <v>0</v>
      </c>
      <c r="AE31" s="1">
        <v>44797</v>
      </c>
      <c r="AF31">
        <v>0</v>
      </c>
      <c r="AG31">
        <v>0</v>
      </c>
      <c r="AH31">
        <v>0</v>
      </c>
      <c r="AI31">
        <v>0</v>
      </c>
      <c r="AJ31">
        <v>0</v>
      </c>
      <c r="AK31">
        <v>0</v>
      </c>
      <c r="AL31">
        <v>0</v>
      </c>
      <c r="AM31">
        <v>0</v>
      </c>
      <c r="AN31">
        <v>0</v>
      </c>
      <c r="AO31">
        <v>0</v>
      </c>
      <c r="AP31">
        <v>0.2</v>
      </c>
      <c r="AQ31">
        <v>0.5</v>
      </c>
      <c r="AR31">
        <v>0.8</v>
      </c>
      <c r="AS31">
        <v>0</v>
      </c>
    </row>
    <row r="32" spans="1:45" x14ac:dyDescent="0.25">
      <c r="A32" s="1">
        <v>44798</v>
      </c>
      <c r="B32">
        <v>0</v>
      </c>
      <c r="C32">
        <v>0</v>
      </c>
      <c r="D32">
        <v>0</v>
      </c>
      <c r="E32">
        <v>0</v>
      </c>
      <c r="F32">
        <v>0</v>
      </c>
      <c r="G32">
        <v>0</v>
      </c>
      <c r="H32">
        <v>0</v>
      </c>
      <c r="I32">
        <v>0</v>
      </c>
      <c r="J32">
        <v>0</v>
      </c>
      <c r="K32">
        <v>0</v>
      </c>
      <c r="L32">
        <v>0</v>
      </c>
      <c r="M32">
        <v>0</v>
      </c>
      <c r="N32">
        <v>0</v>
      </c>
      <c r="O32">
        <v>0</v>
      </c>
      <c r="P32" s="1">
        <v>44798</v>
      </c>
      <c r="Q32">
        <v>0</v>
      </c>
      <c r="R32">
        <v>0</v>
      </c>
      <c r="S32">
        <v>0</v>
      </c>
      <c r="T32">
        <v>0</v>
      </c>
      <c r="U32">
        <v>0</v>
      </c>
      <c r="V32">
        <v>0</v>
      </c>
      <c r="W32">
        <v>0</v>
      </c>
      <c r="X32">
        <v>0</v>
      </c>
      <c r="Y32">
        <v>0</v>
      </c>
      <c r="Z32">
        <v>0</v>
      </c>
      <c r="AA32">
        <v>0</v>
      </c>
      <c r="AB32">
        <v>0</v>
      </c>
      <c r="AC32">
        <v>0</v>
      </c>
      <c r="AD32">
        <v>0</v>
      </c>
      <c r="AE32" s="1">
        <v>44798</v>
      </c>
      <c r="AF32">
        <v>0</v>
      </c>
      <c r="AG32">
        <v>0</v>
      </c>
      <c r="AH32">
        <v>0</v>
      </c>
      <c r="AI32">
        <v>0</v>
      </c>
      <c r="AJ32">
        <v>0</v>
      </c>
      <c r="AK32">
        <v>0</v>
      </c>
      <c r="AL32">
        <v>0</v>
      </c>
      <c r="AM32">
        <v>0</v>
      </c>
      <c r="AN32">
        <v>0</v>
      </c>
      <c r="AO32">
        <v>0</v>
      </c>
      <c r="AP32">
        <v>0</v>
      </c>
      <c r="AQ32">
        <v>0</v>
      </c>
      <c r="AR32">
        <v>0</v>
      </c>
      <c r="AS32">
        <v>0</v>
      </c>
    </row>
    <row r="33" spans="1:45" x14ac:dyDescent="0.25">
      <c r="A33" s="1">
        <v>44799</v>
      </c>
      <c r="B33">
        <v>0</v>
      </c>
      <c r="C33">
        <v>0</v>
      </c>
      <c r="D33">
        <v>0</v>
      </c>
      <c r="E33">
        <v>0</v>
      </c>
      <c r="F33">
        <v>0</v>
      </c>
      <c r="G33">
        <v>0</v>
      </c>
      <c r="H33">
        <v>0</v>
      </c>
      <c r="I33">
        <v>0</v>
      </c>
      <c r="J33">
        <v>0</v>
      </c>
      <c r="K33">
        <v>0</v>
      </c>
      <c r="L33">
        <v>0</v>
      </c>
      <c r="M33">
        <v>0</v>
      </c>
      <c r="N33">
        <v>0</v>
      </c>
      <c r="O33">
        <v>0</v>
      </c>
      <c r="P33" s="1">
        <v>44799</v>
      </c>
      <c r="Q33">
        <v>0</v>
      </c>
      <c r="R33">
        <v>0</v>
      </c>
      <c r="S33">
        <v>0</v>
      </c>
      <c r="T33">
        <v>0</v>
      </c>
      <c r="U33">
        <v>0</v>
      </c>
      <c r="V33">
        <v>0</v>
      </c>
      <c r="W33">
        <v>0</v>
      </c>
      <c r="X33">
        <v>0</v>
      </c>
      <c r="Y33">
        <v>0</v>
      </c>
      <c r="Z33">
        <v>0</v>
      </c>
      <c r="AA33">
        <v>0</v>
      </c>
      <c r="AB33">
        <v>0</v>
      </c>
      <c r="AC33">
        <v>0</v>
      </c>
      <c r="AD33">
        <v>0</v>
      </c>
      <c r="AE33" s="1">
        <v>44799</v>
      </c>
      <c r="AF33">
        <v>0</v>
      </c>
      <c r="AG33">
        <v>0</v>
      </c>
      <c r="AH33">
        <v>0</v>
      </c>
      <c r="AI33">
        <v>0</v>
      </c>
      <c r="AJ33">
        <v>0</v>
      </c>
      <c r="AK33">
        <v>0</v>
      </c>
      <c r="AL33">
        <v>0</v>
      </c>
      <c r="AM33">
        <v>0</v>
      </c>
      <c r="AN33">
        <v>0</v>
      </c>
      <c r="AO33">
        <v>0</v>
      </c>
      <c r="AP33">
        <v>0</v>
      </c>
      <c r="AQ33">
        <v>0</v>
      </c>
      <c r="AR33">
        <v>0.1</v>
      </c>
      <c r="AS33">
        <v>0</v>
      </c>
    </row>
    <row r="34" spans="1:45" x14ac:dyDescent="0.25">
      <c r="A34" s="1">
        <v>44800</v>
      </c>
      <c r="B34">
        <v>0</v>
      </c>
      <c r="C34">
        <v>0</v>
      </c>
      <c r="D34">
        <v>0</v>
      </c>
      <c r="E34">
        <v>0</v>
      </c>
      <c r="F34">
        <v>0</v>
      </c>
      <c r="G34">
        <v>0</v>
      </c>
      <c r="H34">
        <v>0</v>
      </c>
      <c r="I34">
        <v>0</v>
      </c>
      <c r="J34">
        <v>0</v>
      </c>
      <c r="K34">
        <v>0</v>
      </c>
      <c r="L34">
        <v>0</v>
      </c>
      <c r="M34">
        <v>0</v>
      </c>
      <c r="N34">
        <v>0</v>
      </c>
      <c r="O34">
        <v>0</v>
      </c>
      <c r="P34" s="1">
        <v>44800</v>
      </c>
      <c r="Q34">
        <v>0</v>
      </c>
      <c r="R34">
        <v>0</v>
      </c>
      <c r="S34">
        <v>0</v>
      </c>
      <c r="T34">
        <v>0</v>
      </c>
      <c r="U34">
        <v>0</v>
      </c>
      <c r="V34">
        <v>0</v>
      </c>
      <c r="W34">
        <v>0</v>
      </c>
      <c r="X34">
        <v>0</v>
      </c>
      <c r="Y34">
        <v>0</v>
      </c>
      <c r="Z34">
        <v>0</v>
      </c>
      <c r="AA34">
        <v>0</v>
      </c>
      <c r="AB34">
        <v>0</v>
      </c>
      <c r="AC34">
        <v>0</v>
      </c>
      <c r="AD34">
        <v>0</v>
      </c>
      <c r="AE34" s="1">
        <v>44800</v>
      </c>
      <c r="AF34">
        <v>0</v>
      </c>
      <c r="AG34">
        <v>0</v>
      </c>
      <c r="AH34">
        <v>0</v>
      </c>
      <c r="AI34">
        <v>0</v>
      </c>
      <c r="AJ34">
        <v>0</v>
      </c>
      <c r="AK34">
        <v>0</v>
      </c>
      <c r="AL34">
        <v>0</v>
      </c>
      <c r="AM34">
        <v>0</v>
      </c>
      <c r="AN34">
        <v>0</v>
      </c>
      <c r="AO34">
        <v>0</v>
      </c>
      <c r="AP34">
        <v>0</v>
      </c>
      <c r="AQ34">
        <v>0.3</v>
      </c>
      <c r="AR34">
        <v>0.7</v>
      </c>
      <c r="AS34">
        <v>0</v>
      </c>
    </row>
    <row r="35" spans="1:45" x14ac:dyDescent="0.25">
      <c r="A35" s="1">
        <v>44801</v>
      </c>
      <c r="B35">
        <v>0</v>
      </c>
      <c r="C35">
        <v>0</v>
      </c>
      <c r="D35">
        <v>0</v>
      </c>
      <c r="E35">
        <v>0</v>
      </c>
      <c r="F35">
        <v>0</v>
      </c>
      <c r="G35">
        <v>0</v>
      </c>
      <c r="H35">
        <v>0</v>
      </c>
      <c r="I35">
        <v>0</v>
      </c>
      <c r="J35">
        <v>0</v>
      </c>
      <c r="K35">
        <v>0</v>
      </c>
      <c r="L35">
        <v>0</v>
      </c>
      <c r="M35">
        <v>0</v>
      </c>
      <c r="N35">
        <v>0</v>
      </c>
      <c r="O35">
        <v>0</v>
      </c>
      <c r="P35" s="1">
        <v>44801</v>
      </c>
      <c r="Q35">
        <v>0</v>
      </c>
      <c r="R35">
        <v>0</v>
      </c>
      <c r="S35">
        <v>0</v>
      </c>
      <c r="T35">
        <v>0</v>
      </c>
      <c r="U35">
        <v>0</v>
      </c>
      <c r="V35">
        <v>0</v>
      </c>
      <c r="W35">
        <v>0</v>
      </c>
      <c r="X35">
        <v>0</v>
      </c>
      <c r="Y35">
        <v>0</v>
      </c>
      <c r="Z35">
        <v>0</v>
      </c>
      <c r="AA35">
        <v>0</v>
      </c>
      <c r="AB35">
        <v>0</v>
      </c>
      <c r="AC35">
        <v>0</v>
      </c>
      <c r="AD35">
        <v>0</v>
      </c>
      <c r="AE35" s="1">
        <v>44801</v>
      </c>
      <c r="AF35">
        <v>0</v>
      </c>
      <c r="AG35">
        <v>0</v>
      </c>
      <c r="AH35">
        <v>0</v>
      </c>
      <c r="AI35">
        <v>0</v>
      </c>
      <c r="AJ35">
        <v>0</v>
      </c>
      <c r="AK35">
        <v>0</v>
      </c>
      <c r="AL35">
        <v>0</v>
      </c>
      <c r="AM35">
        <v>0</v>
      </c>
      <c r="AN35">
        <v>0</v>
      </c>
      <c r="AO35">
        <v>0.2</v>
      </c>
      <c r="AP35">
        <v>0.5</v>
      </c>
      <c r="AQ35">
        <v>0.9</v>
      </c>
      <c r="AR35">
        <v>1.4</v>
      </c>
      <c r="AS35">
        <v>0</v>
      </c>
    </row>
    <row r="36" spans="1:45" x14ac:dyDescent="0.25">
      <c r="A36" s="1">
        <v>44802</v>
      </c>
      <c r="B36">
        <v>0</v>
      </c>
      <c r="C36">
        <v>0</v>
      </c>
      <c r="D36">
        <v>0</v>
      </c>
      <c r="E36">
        <v>0</v>
      </c>
      <c r="F36">
        <v>0</v>
      </c>
      <c r="G36">
        <v>0</v>
      </c>
      <c r="H36">
        <v>0</v>
      </c>
      <c r="I36">
        <v>0</v>
      </c>
      <c r="J36">
        <v>0</v>
      </c>
      <c r="K36">
        <v>0</v>
      </c>
      <c r="L36">
        <v>0</v>
      </c>
      <c r="M36">
        <v>0</v>
      </c>
      <c r="N36">
        <v>0</v>
      </c>
      <c r="O36">
        <v>0</v>
      </c>
      <c r="P36" s="1">
        <v>44802</v>
      </c>
      <c r="Q36">
        <v>0</v>
      </c>
      <c r="R36">
        <v>0</v>
      </c>
      <c r="S36">
        <v>0</v>
      </c>
      <c r="T36">
        <v>0</v>
      </c>
      <c r="U36">
        <v>0</v>
      </c>
      <c r="V36">
        <v>0</v>
      </c>
      <c r="W36">
        <v>0</v>
      </c>
      <c r="X36">
        <v>0</v>
      </c>
      <c r="Y36">
        <v>0</v>
      </c>
      <c r="Z36">
        <v>0</v>
      </c>
      <c r="AA36">
        <v>0</v>
      </c>
      <c r="AB36">
        <v>0</v>
      </c>
      <c r="AC36">
        <v>0</v>
      </c>
      <c r="AD36">
        <v>0</v>
      </c>
      <c r="AE36" s="1">
        <v>44802</v>
      </c>
      <c r="AF36">
        <v>0</v>
      </c>
      <c r="AG36">
        <v>0</v>
      </c>
      <c r="AH36">
        <v>0</v>
      </c>
      <c r="AI36">
        <v>0</v>
      </c>
      <c r="AJ36">
        <v>0</v>
      </c>
      <c r="AK36">
        <v>0</v>
      </c>
      <c r="AL36">
        <v>0</v>
      </c>
      <c r="AM36">
        <v>0</v>
      </c>
      <c r="AN36">
        <v>0.2</v>
      </c>
      <c r="AO36">
        <v>0.4</v>
      </c>
      <c r="AP36">
        <v>0.7</v>
      </c>
      <c r="AQ36">
        <v>1</v>
      </c>
      <c r="AR36">
        <v>1.4</v>
      </c>
      <c r="AS36">
        <v>0</v>
      </c>
    </row>
    <row r="37" spans="1:45" x14ac:dyDescent="0.25">
      <c r="A37" s="1">
        <v>44803</v>
      </c>
      <c r="B37">
        <v>0</v>
      </c>
      <c r="C37">
        <v>0</v>
      </c>
      <c r="D37">
        <v>0</v>
      </c>
      <c r="E37">
        <v>0</v>
      </c>
      <c r="F37">
        <v>0</v>
      </c>
      <c r="G37">
        <v>0</v>
      </c>
      <c r="H37">
        <v>0</v>
      </c>
      <c r="I37">
        <v>0</v>
      </c>
      <c r="J37">
        <v>0</v>
      </c>
      <c r="K37">
        <v>0</v>
      </c>
      <c r="L37">
        <v>0</v>
      </c>
      <c r="M37">
        <v>0</v>
      </c>
      <c r="N37">
        <v>0</v>
      </c>
      <c r="O37">
        <v>0</v>
      </c>
      <c r="P37" s="1">
        <v>44803</v>
      </c>
      <c r="Q37">
        <v>0</v>
      </c>
      <c r="R37">
        <v>0</v>
      </c>
      <c r="S37">
        <v>0</v>
      </c>
      <c r="T37">
        <v>0</v>
      </c>
      <c r="U37">
        <v>0</v>
      </c>
      <c r="V37">
        <v>0</v>
      </c>
      <c r="W37">
        <v>0</v>
      </c>
      <c r="X37">
        <v>0</v>
      </c>
      <c r="Y37">
        <v>0</v>
      </c>
      <c r="Z37">
        <v>0</v>
      </c>
      <c r="AA37">
        <v>0</v>
      </c>
      <c r="AB37">
        <v>0</v>
      </c>
      <c r="AC37">
        <v>0</v>
      </c>
      <c r="AD37">
        <v>0</v>
      </c>
      <c r="AE37" s="1">
        <v>44803</v>
      </c>
      <c r="AF37">
        <v>0</v>
      </c>
      <c r="AG37">
        <v>0</v>
      </c>
      <c r="AH37">
        <v>0</v>
      </c>
      <c r="AI37">
        <v>0</v>
      </c>
      <c r="AJ37">
        <v>0</v>
      </c>
      <c r="AK37">
        <v>0</v>
      </c>
      <c r="AL37">
        <v>0</v>
      </c>
      <c r="AM37">
        <v>0</v>
      </c>
      <c r="AN37">
        <v>0</v>
      </c>
      <c r="AO37">
        <v>0</v>
      </c>
      <c r="AP37">
        <v>0</v>
      </c>
      <c r="AQ37">
        <v>0</v>
      </c>
      <c r="AR37">
        <v>0</v>
      </c>
      <c r="AS37">
        <v>0</v>
      </c>
    </row>
    <row r="38" spans="1:45" x14ac:dyDescent="0.25">
      <c r="A38" s="1">
        <v>44804</v>
      </c>
      <c r="B38">
        <v>0</v>
      </c>
      <c r="C38">
        <v>0</v>
      </c>
      <c r="D38">
        <v>0</v>
      </c>
      <c r="E38">
        <v>0</v>
      </c>
      <c r="F38">
        <v>0</v>
      </c>
      <c r="G38">
        <v>0</v>
      </c>
      <c r="H38">
        <v>0</v>
      </c>
      <c r="I38">
        <v>0</v>
      </c>
      <c r="J38">
        <v>0</v>
      </c>
      <c r="K38">
        <v>0</v>
      </c>
      <c r="L38">
        <v>0</v>
      </c>
      <c r="M38">
        <v>0</v>
      </c>
      <c r="N38">
        <v>0</v>
      </c>
      <c r="O38">
        <v>0</v>
      </c>
      <c r="P38" s="1">
        <v>44804</v>
      </c>
      <c r="Q38">
        <v>0</v>
      </c>
      <c r="R38">
        <v>0</v>
      </c>
      <c r="S38">
        <v>0</v>
      </c>
      <c r="T38">
        <v>0</v>
      </c>
      <c r="U38">
        <v>0</v>
      </c>
      <c r="V38">
        <v>0</v>
      </c>
      <c r="W38">
        <v>0</v>
      </c>
      <c r="X38">
        <v>0</v>
      </c>
      <c r="Y38">
        <v>0</v>
      </c>
      <c r="Z38">
        <v>0</v>
      </c>
      <c r="AA38">
        <v>0</v>
      </c>
      <c r="AB38">
        <v>0</v>
      </c>
      <c r="AC38">
        <v>0</v>
      </c>
      <c r="AD38">
        <v>0</v>
      </c>
      <c r="AE38" s="1">
        <v>44804</v>
      </c>
      <c r="AF38">
        <v>0</v>
      </c>
      <c r="AG38">
        <v>0</v>
      </c>
      <c r="AH38">
        <v>0</v>
      </c>
      <c r="AI38">
        <v>0</v>
      </c>
      <c r="AJ38">
        <v>0</v>
      </c>
      <c r="AK38">
        <v>0</v>
      </c>
      <c r="AL38">
        <v>0</v>
      </c>
      <c r="AM38">
        <v>0</v>
      </c>
      <c r="AN38">
        <v>0</v>
      </c>
      <c r="AO38">
        <v>0</v>
      </c>
      <c r="AP38">
        <v>0</v>
      </c>
      <c r="AQ38">
        <v>0</v>
      </c>
      <c r="AR38">
        <v>0</v>
      </c>
      <c r="AS38">
        <v>0</v>
      </c>
    </row>
    <row r="39" spans="1:45" x14ac:dyDescent="0.25">
      <c r="A39" s="1">
        <v>44805</v>
      </c>
      <c r="B39">
        <v>0</v>
      </c>
      <c r="C39">
        <v>0</v>
      </c>
      <c r="D39">
        <v>0</v>
      </c>
      <c r="E39">
        <v>0</v>
      </c>
      <c r="F39">
        <v>0</v>
      </c>
      <c r="G39">
        <v>0</v>
      </c>
      <c r="H39">
        <v>0</v>
      </c>
      <c r="I39">
        <v>0</v>
      </c>
      <c r="J39">
        <v>0</v>
      </c>
      <c r="K39">
        <v>0</v>
      </c>
      <c r="L39">
        <v>0</v>
      </c>
      <c r="M39">
        <v>0</v>
      </c>
      <c r="N39">
        <v>0</v>
      </c>
      <c r="O39">
        <v>0</v>
      </c>
      <c r="P39" s="1">
        <v>44805</v>
      </c>
      <c r="Q39">
        <v>0</v>
      </c>
      <c r="R39">
        <v>0</v>
      </c>
      <c r="S39">
        <v>0</v>
      </c>
      <c r="T39">
        <v>0</v>
      </c>
      <c r="U39">
        <v>0</v>
      </c>
      <c r="V39">
        <v>0</v>
      </c>
      <c r="W39">
        <v>0</v>
      </c>
      <c r="X39">
        <v>0</v>
      </c>
      <c r="Y39">
        <v>0</v>
      </c>
      <c r="Z39">
        <v>0</v>
      </c>
      <c r="AA39">
        <v>0</v>
      </c>
      <c r="AB39">
        <v>0</v>
      </c>
      <c r="AC39">
        <v>0</v>
      </c>
      <c r="AD39">
        <v>0</v>
      </c>
      <c r="AE39" s="1">
        <v>44805</v>
      </c>
      <c r="AF39">
        <v>0</v>
      </c>
      <c r="AG39">
        <v>0</v>
      </c>
      <c r="AH39">
        <v>0</v>
      </c>
      <c r="AI39">
        <v>0</v>
      </c>
      <c r="AJ39">
        <v>0</v>
      </c>
      <c r="AK39">
        <v>0</v>
      </c>
      <c r="AL39">
        <v>0</v>
      </c>
      <c r="AM39">
        <v>0</v>
      </c>
      <c r="AN39">
        <v>0.1</v>
      </c>
      <c r="AO39">
        <v>0.2</v>
      </c>
      <c r="AP39">
        <v>0.6</v>
      </c>
      <c r="AQ39">
        <v>0.9</v>
      </c>
      <c r="AR39">
        <v>1.3</v>
      </c>
      <c r="AS39">
        <v>0</v>
      </c>
    </row>
    <row r="40" spans="1:45" x14ac:dyDescent="0.25">
      <c r="A40" s="1">
        <v>44806</v>
      </c>
      <c r="B40">
        <v>0</v>
      </c>
      <c r="C40">
        <v>0</v>
      </c>
      <c r="D40">
        <v>0</v>
      </c>
      <c r="E40">
        <v>0</v>
      </c>
      <c r="F40">
        <v>0</v>
      </c>
      <c r="G40">
        <v>0</v>
      </c>
      <c r="H40">
        <v>0</v>
      </c>
      <c r="I40">
        <v>0</v>
      </c>
      <c r="J40">
        <v>0</v>
      </c>
      <c r="K40">
        <v>0</v>
      </c>
      <c r="L40">
        <v>0</v>
      </c>
      <c r="M40">
        <v>0</v>
      </c>
      <c r="N40">
        <v>0</v>
      </c>
      <c r="O40">
        <v>0</v>
      </c>
      <c r="P40" s="1">
        <v>44806</v>
      </c>
      <c r="Q40">
        <v>0</v>
      </c>
      <c r="R40">
        <v>0</v>
      </c>
      <c r="S40">
        <v>0</v>
      </c>
      <c r="T40">
        <v>0</v>
      </c>
      <c r="U40">
        <v>0</v>
      </c>
      <c r="V40">
        <v>0</v>
      </c>
      <c r="W40">
        <v>0</v>
      </c>
      <c r="X40">
        <v>0</v>
      </c>
      <c r="Y40">
        <v>0</v>
      </c>
      <c r="Z40">
        <v>0</v>
      </c>
      <c r="AA40">
        <v>0.1</v>
      </c>
      <c r="AB40">
        <v>0.2</v>
      </c>
      <c r="AC40">
        <v>0.4</v>
      </c>
      <c r="AD40">
        <v>0</v>
      </c>
      <c r="AE40" s="1">
        <v>44806</v>
      </c>
      <c r="AF40">
        <v>0.1</v>
      </c>
      <c r="AG40">
        <v>0.2</v>
      </c>
      <c r="AH40">
        <v>0.4</v>
      </c>
      <c r="AI40">
        <v>0.6</v>
      </c>
      <c r="AJ40">
        <v>1</v>
      </c>
      <c r="AK40">
        <v>1.4</v>
      </c>
      <c r="AL40">
        <v>2</v>
      </c>
      <c r="AM40">
        <v>2.6</v>
      </c>
      <c r="AN40">
        <v>3.3</v>
      </c>
      <c r="AO40">
        <v>4.3</v>
      </c>
      <c r="AP40">
        <v>5.3</v>
      </c>
      <c r="AQ40">
        <v>6.3</v>
      </c>
      <c r="AR40">
        <v>7.3</v>
      </c>
      <c r="AS40">
        <v>0</v>
      </c>
    </row>
    <row r="41" spans="1:45" x14ac:dyDescent="0.25">
      <c r="A41" s="1">
        <v>44807</v>
      </c>
      <c r="B41">
        <v>0</v>
      </c>
      <c r="C41">
        <v>0</v>
      </c>
      <c r="D41">
        <v>0</v>
      </c>
      <c r="E41">
        <v>0</v>
      </c>
      <c r="F41">
        <v>0</v>
      </c>
      <c r="G41">
        <v>0</v>
      </c>
      <c r="H41">
        <v>0</v>
      </c>
      <c r="I41">
        <v>0</v>
      </c>
      <c r="J41">
        <v>0</v>
      </c>
      <c r="K41">
        <v>0</v>
      </c>
      <c r="L41">
        <v>0</v>
      </c>
      <c r="M41">
        <v>0</v>
      </c>
      <c r="N41">
        <v>0</v>
      </c>
      <c r="O41">
        <v>0</v>
      </c>
      <c r="P41" s="1">
        <v>44807</v>
      </c>
      <c r="Q41">
        <v>0</v>
      </c>
      <c r="R41">
        <v>0</v>
      </c>
      <c r="S41">
        <v>0</v>
      </c>
      <c r="T41">
        <v>0</v>
      </c>
      <c r="U41">
        <v>0</v>
      </c>
      <c r="V41">
        <v>0</v>
      </c>
      <c r="W41">
        <v>0</v>
      </c>
      <c r="X41">
        <v>0</v>
      </c>
      <c r="Y41">
        <v>0</v>
      </c>
      <c r="Z41">
        <v>0</v>
      </c>
      <c r="AA41">
        <v>0</v>
      </c>
      <c r="AB41">
        <v>0</v>
      </c>
      <c r="AC41">
        <v>0.2</v>
      </c>
      <c r="AD41">
        <v>0</v>
      </c>
      <c r="AE41" s="1">
        <v>44807</v>
      </c>
      <c r="AF41">
        <v>0</v>
      </c>
      <c r="AG41">
        <v>0</v>
      </c>
      <c r="AH41">
        <v>0.2</v>
      </c>
      <c r="AI41">
        <v>0.5</v>
      </c>
      <c r="AJ41">
        <v>0.8</v>
      </c>
      <c r="AK41">
        <v>1.1000000000000001</v>
      </c>
      <c r="AL41">
        <v>1.5</v>
      </c>
      <c r="AM41">
        <v>1.8</v>
      </c>
      <c r="AN41">
        <v>2.2000000000000002</v>
      </c>
      <c r="AO41">
        <v>2.7</v>
      </c>
      <c r="AP41">
        <v>3.3</v>
      </c>
      <c r="AQ41">
        <v>3.8</v>
      </c>
      <c r="AR41">
        <v>4.5</v>
      </c>
      <c r="AS41">
        <v>0</v>
      </c>
    </row>
    <row r="42" spans="1:45" x14ac:dyDescent="0.25">
      <c r="A42" s="1">
        <v>44808</v>
      </c>
      <c r="B42">
        <v>0</v>
      </c>
      <c r="C42">
        <v>0</v>
      </c>
      <c r="D42">
        <v>0</v>
      </c>
      <c r="E42">
        <v>0</v>
      </c>
      <c r="F42">
        <v>0</v>
      </c>
      <c r="G42">
        <v>0</v>
      </c>
      <c r="H42">
        <v>0</v>
      </c>
      <c r="I42">
        <v>0</v>
      </c>
      <c r="J42">
        <v>0</v>
      </c>
      <c r="K42">
        <v>0</v>
      </c>
      <c r="L42">
        <v>0</v>
      </c>
      <c r="M42">
        <v>0</v>
      </c>
      <c r="N42">
        <v>0</v>
      </c>
      <c r="O42">
        <v>0</v>
      </c>
      <c r="P42" s="1">
        <v>44808</v>
      </c>
      <c r="Q42">
        <v>0</v>
      </c>
      <c r="R42">
        <v>0</v>
      </c>
      <c r="S42">
        <v>0</v>
      </c>
      <c r="T42">
        <v>0</v>
      </c>
      <c r="U42">
        <v>0</v>
      </c>
      <c r="V42">
        <v>0</v>
      </c>
      <c r="W42">
        <v>0</v>
      </c>
      <c r="X42">
        <v>0</v>
      </c>
      <c r="Y42">
        <v>0</v>
      </c>
      <c r="Z42">
        <v>0</v>
      </c>
      <c r="AA42">
        <v>0</v>
      </c>
      <c r="AB42">
        <v>0</v>
      </c>
      <c r="AC42">
        <v>0</v>
      </c>
      <c r="AD42">
        <v>0</v>
      </c>
      <c r="AE42" s="1">
        <v>44808</v>
      </c>
      <c r="AF42">
        <v>0</v>
      </c>
      <c r="AG42">
        <v>0</v>
      </c>
      <c r="AH42">
        <v>0</v>
      </c>
      <c r="AI42">
        <v>0</v>
      </c>
      <c r="AJ42">
        <v>0</v>
      </c>
      <c r="AK42">
        <v>0</v>
      </c>
      <c r="AL42">
        <v>0.1</v>
      </c>
      <c r="AM42">
        <v>0.4</v>
      </c>
      <c r="AN42">
        <v>0.7</v>
      </c>
      <c r="AO42">
        <v>1</v>
      </c>
      <c r="AP42">
        <v>1.3</v>
      </c>
      <c r="AQ42">
        <v>1.6</v>
      </c>
      <c r="AR42">
        <v>2</v>
      </c>
      <c r="AS42">
        <v>0</v>
      </c>
    </row>
    <row r="43" spans="1:45" x14ac:dyDescent="0.25">
      <c r="A43" s="1">
        <v>44809</v>
      </c>
      <c r="B43">
        <v>0</v>
      </c>
      <c r="C43">
        <v>0</v>
      </c>
      <c r="D43">
        <v>0</v>
      </c>
      <c r="E43">
        <v>0</v>
      </c>
      <c r="F43">
        <v>0</v>
      </c>
      <c r="G43">
        <v>0</v>
      </c>
      <c r="H43">
        <v>0</v>
      </c>
      <c r="I43">
        <v>0</v>
      </c>
      <c r="J43">
        <v>0</v>
      </c>
      <c r="K43">
        <v>0</v>
      </c>
      <c r="L43">
        <v>0</v>
      </c>
      <c r="M43">
        <v>0</v>
      </c>
      <c r="N43">
        <v>0</v>
      </c>
      <c r="O43">
        <v>0</v>
      </c>
      <c r="P43" s="1">
        <v>44809</v>
      </c>
      <c r="Q43">
        <v>0</v>
      </c>
      <c r="R43">
        <v>0</v>
      </c>
      <c r="S43">
        <v>0</v>
      </c>
      <c r="T43">
        <v>0</v>
      </c>
      <c r="U43">
        <v>0</v>
      </c>
      <c r="V43">
        <v>0</v>
      </c>
      <c r="W43">
        <v>0</v>
      </c>
      <c r="X43">
        <v>0</v>
      </c>
      <c r="Y43">
        <v>0</v>
      </c>
      <c r="Z43">
        <v>0</v>
      </c>
      <c r="AA43">
        <v>0</v>
      </c>
      <c r="AB43">
        <v>0</v>
      </c>
      <c r="AC43">
        <v>0</v>
      </c>
      <c r="AD43">
        <v>0</v>
      </c>
      <c r="AE43" s="1">
        <v>44809</v>
      </c>
      <c r="AF43">
        <v>0</v>
      </c>
      <c r="AG43">
        <v>0</v>
      </c>
      <c r="AH43">
        <v>0</v>
      </c>
      <c r="AI43">
        <v>0</v>
      </c>
      <c r="AJ43">
        <v>0</v>
      </c>
      <c r="AK43">
        <v>0</v>
      </c>
      <c r="AL43">
        <v>0.1</v>
      </c>
      <c r="AM43">
        <v>0.3</v>
      </c>
      <c r="AN43">
        <v>0.6</v>
      </c>
      <c r="AO43">
        <v>1</v>
      </c>
      <c r="AP43">
        <v>1.5</v>
      </c>
      <c r="AQ43">
        <v>2.1</v>
      </c>
      <c r="AR43">
        <v>2.9</v>
      </c>
      <c r="AS43">
        <v>0</v>
      </c>
    </row>
    <row r="44" spans="1:45" x14ac:dyDescent="0.25">
      <c r="A44" s="1">
        <v>44810</v>
      </c>
      <c r="B44">
        <v>0</v>
      </c>
      <c r="C44">
        <v>0</v>
      </c>
      <c r="D44">
        <v>0</v>
      </c>
      <c r="E44">
        <v>0</v>
      </c>
      <c r="F44">
        <v>0</v>
      </c>
      <c r="G44">
        <v>0</v>
      </c>
      <c r="H44">
        <v>0</v>
      </c>
      <c r="I44">
        <v>0</v>
      </c>
      <c r="J44">
        <v>0</v>
      </c>
      <c r="K44">
        <v>0</v>
      </c>
      <c r="L44">
        <v>0</v>
      </c>
      <c r="M44">
        <v>0</v>
      </c>
      <c r="N44">
        <v>0</v>
      </c>
      <c r="O44">
        <v>0</v>
      </c>
      <c r="P44" s="1">
        <v>44810</v>
      </c>
      <c r="Q44">
        <v>0</v>
      </c>
      <c r="R44">
        <v>0</v>
      </c>
      <c r="S44">
        <v>0</v>
      </c>
      <c r="T44">
        <v>0</v>
      </c>
      <c r="U44">
        <v>0</v>
      </c>
      <c r="V44">
        <v>0</v>
      </c>
      <c r="W44">
        <v>0</v>
      </c>
      <c r="X44">
        <v>0</v>
      </c>
      <c r="Y44">
        <v>0</v>
      </c>
      <c r="Z44">
        <v>0</v>
      </c>
      <c r="AA44">
        <v>0</v>
      </c>
      <c r="AB44">
        <v>0</v>
      </c>
      <c r="AC44">
        <v>0</v>
      </c>
      <c r="AD44">
        <v>0</v>
      </c>
      <c r="AE44" s="1">
        <v>44810</v>
      </c>
      <c r="AF44">
        <v>0</v>
      </c>
      <c r="AG44">
        <v>0</v>
      </c>
      <c r="AH44">
        <v>0</v>
      </c>
      <c r="AI44">
        <v>0</v>
      </c>
      <c r="AJ44">
        <v>0</v>
      </c>
      <c r="AK44">
        <v>0.3</v>
      </c>
      <c r="AL44">
        <v>1.2</v>
      </c>
      <c r="AM44">
        <v>2.2000000000000002</v>
      </c>
      <c r="AN44">
        <v>3.2</v>
      </c>
      <c r="AO44">
        <v>4.2</v>
      </c>
      <c r="AP44">
        <v>5.2</v>
      </c>
      <c r="AQ44">
        <v>6.2</v>
      </c>
      <c r="AR44">
        <v>7.2</v>
      </c>
      <c r="AS44">
        <v>0</v>
      </c>
    </row>
    <row r="45" spans="1:45" x14ac:dyDescent="0.25">
      <c r="A45" s="1">
        <v>44811</v>
      </c>
      <c r="B45">
        <v>0</v>
      </c>
      <c r="C45">
        <v>0</v>
      </c>
      <c r="D45">
        <v>0</v>
      </c>
      <c r="E45">
        <v>0</v>
      </c>
      <c r="F45">
        <v>0</v>
      </c>
      <c r="G45">
        <v>0</v>
      </c>
      <c r="H45">
        <v>0</v>
      </c>
      <c r="I45">
        <v>0</v>
      </c>
      <c r="J45">
        <v>0</v>
      </c>
      <c r="K45">
        <v>0</v>
      </c>
      <c r="L45">
        <v>0</v>
      </c>
      <c r="M45">
        <v>0</v>
      </c>
      <c r="N45">
        <v>0</v>
      </c>
      <c r="O45">
        <v>0</v>
      </c>
      <c r="P45" s="1">
        <v>44811</v>
      </c>
      <c r="Q45">
        <v>0</v>
      </c>
      <c r="R45">
        <v>0</v>
      </c>
      <c r="S45">
        <v>0</v>
      </c>
      <c r="T45">
        <v>0</v>
      </c>
      <c r="U45">
        <v>0</v>
      </c>
      <c r="V45">
        <v>0</v>
      </c>
      <c r="W45">
        <v>0</v>
      </c>
      <c r="X45">
        <v>0</v>
      </c>
      <c r="Y45">
        <v>0</v>
      </c>
      <c r="Z45">
        <v>0</v>
      </c>
      <c r="AA45">
        <v>0</v>
      </c>
      <c r="AB45">
        <v>0</v>
      </c>
      <c r="AC45">
        <v>0</v>
      </c>
      <c r="AD45">
        <v>0</v>
      </c>
      <c r="AE45" s="1">
        <v>44811</v>
      </c>
      <c r="AF45">
        <v>0</v>
      </c>
      <c r="AG45">
        <v>0</v>
      </c>
      <c r="AH45">
        <v>0</v>
      </c>
      <c r="AI45">
        <v>0.1</v>
      </c>
      <c r="AJ45">
        <v>0.4</v>
      </c>
      <c r="AK45">
        <v>0.8</v>
      </c>
      <c r="AL45">
        <v>1.3</v>
      </c>
      <c r="AM45">
        <v>1.8</v>
      </c>
      <c r="AN45">
        <v>2.5</v>
      </c>
      <c r="AO45">
        <v>3.2</v>
      </c>
      <c r="AP45">
        <v>3.9</v>
      </c>
      <c r="AQ45">
        <v>4.8</v>
      </c>
      <c r="AR45">
        <v>5.7</v>
      </c>
      <c r="AS45">
        <v>0</v>
      </c>
    </row>
    <row r="46" spans="1:45" x14ac:dyDescent="0.25">
      <c r="A46" s="1">
        <v>44812</v>
      </c>
      <c r="B46">
        <v>0</v>
      </c>
      <c r="C46">
        <v>0</v>
      </c>
      <c r="D46">
        <v>0</v>
      </c>
      <c r="E46">
        <v>0</v>
      </c>
      <c r="F46">
        <v>0</v>
      </c>
      <c r="G46">
        <v>0</v>
      </c>
      <c r="H46">
        <v>0</v>
      </c>
      <c r="I46">
        <v>0</v>
      </c>
      <c r="J46">
        <v>0</v>
      </c>
      <c r="K46">
        <v>0</v>
      </c>
      <c r="L46">
        <v>0</v>
      </c>
      <c r="M46">
        <v>0</v>
      </c>
      <c r="N46">
        <v>0</v>
      </c>
      <c r="O46">
        <v>0</v>
      </c>
      <c r="P46" s="1">
        <v>44812</v>
      </c>
      <c r="Q46">
        <v>0</v>
      </c>
      <c r="R46">
        <v>0</v>
      </c>
      <c r="S46">
        <v>0</v>
      </c>
      <c r="T46">
        <v>0</v>
      </c>
      <c r="U46">
        <v>0</v>
      </c>
      <c r="V46">
        <v>0</v>
      </c>
      <c r="W46">
        <v>0</v>
      </c>
      <c r="X46">
        <v>0</v>
      </c>
      <c r="Y46">
        <v>0</v>
      </c>
      <c r="Z46">
        <v>0</v>
      </c>
      <c r="AA46">
        <v>0</v>
      </c>
      <c r="AB46">
        <v>0.1</v>
      </c>
      <c r="AC46">
        <v>0.3</v>
      </c>
      <c r="AD46">
        <v>0</v>
      </c>
      <c r="AE46" s="1">
        <v>44812</v>
      </c>
      <c r="AF46">
        <v>0</v>
      </c>
      <c r="AG46">
        <v>0.1</v>
      </c>
      <c r="AH46">
        <v>0.3</v>
      </c>
      <c r="AI46">
        <v>0.5</v>
      </c>
      <c r="AJ46">
        <v>0.9</v>
      </c>
      <c r="AK46">
        <v>1.4</v>
      </c>
      <c r="AL46">
        <v>2</v>
      </c>
      <c r="AM46">
        <v>2.6</v>
      </c>
      <c r="AN46">
        <v>3.2</v>
      </c>
      <c r="AO46">
        <v>3.9</v>
      </c>
      <c r="AP46">
        <v>4.5999999999999996</v>
      </c>
      <c r="AQ46">
        <v>5.4</v>
      </c>
      <c r="AR46">
        <v>6.4</v>
      </c>
      <c r="AS46">
        <v>0</v>
      </c>
    </row>
    <row r="47" spans="1:45" x14ac:dyDescent="0.25">
      <c r="A47" s="1">
        <v>44813</v>
      </c>
      <c r="B47">
        <v>0</v>
      </c>
      <c r="C47">
        <v>0</v>
      </c>
      <c r="D47">
        <v>0</v>
      </c>
      <c r="E47">
        <v>0</v>
      </c>
      <c r="F47">
        <v>0</v>
      </c>
      <c r="G47">
        <v>0</v>
      </c>
      <c r="H47">
        <v>0</v>
      </c>
      <c r="I47">
        <v>0</v>
      </c>
      <c r="J47">
        <v>0</v>
      </c>
      <c r="K47">
        <v>0</v>
      </c>
      <c r="L47">
        <v>0</v>
      </c>
      <c r="M47">
        <v>0</v>
      </c>
      <c r="N47">
        <v>0</v>
      </c>
      <c r="O47">
        <v>0</v>
      </c>
      <c r="P47" s="1">
        <v>44813</v>
      </c>
      <c r="Q47">
        <v>0</v>
      </c>
      <c r="R47">
        <v>0</v>
      </c>
      <c r="S47">
        <v>0</v>
      </c>
      <c r="T47">
        <v>0</v>
      </c>
      <c r="U47">
        <v>0</v>
      </c>
      <c r="V47">
        <v>0</v>
      </c>
      <c r="W47">
        <v>0</v>
      </c>
      <c r="X47">
        <v>0</v>
      </c>
      <c r="Y47">
        <v>0</v>
      </c>
      <c r="Z47">
        <v>0</v>
      </c>
      <c r="AA47">
        <v>0</v>
      </c>
      <c r="AB47">
        <v>0.1</v>
      </c>
      <c r="AC47">
        <v>0.3</v>
      </c>
      <c r="AD47">
        <v>0</v>
      </c>
      <c r="AE47" s="1">
        <v>44813</v>
      </c>
      <c r="AF47">
        <v>0</v>
      </c>
      <c r="AG47">
        <v>0.1</v>
      </c>
      <c r="AH47">
        <v>0.3</v>
      </c>
      <c r="AI47">
        <v>0.6</v>
      </c>
      <c r="AJ47">
        <v>1</v>
      </c>
      <c r="AK47">
        <v>1.3</v>
      </c>
      <c r="AL47">
        <v>1.7</v>
      </c>
      <c r="AM47">
        <v>2.1</v>
      </c>
      <c r="AN47">
        <v>2.5</v>
      </c>
      <c r="AO47">
        <v>2.9</v>
      </c>
      <c r="AP47">
        <v>3.4</v>
      </c>
      <c r="AQ47">
        <v>4</v>
      </c>
      <c r="AR47">
        <v>4.8</v>
      </c>
      <c r="AS47">
        <v>0</v>
      </c>
    </row>
    <row r="48" spans="1:45" x14ac:dyDescent="0.25">
      <c r="A48" s="1">
        <v>44814</v>
      </c>
      <c r="B48">
        <v>0</v>
      </c>
      <c r="C48">
        <v>0</v>
      </c>
      <c r="D48">
        <v>0</v>
      </c>
      <c r="E48">
        <v>0</v>
      </c>
      <c r="F48">
        <v>0</v>
      </c>
      <c r="G48">
        <v>0</v>
      </c>
      <c r="H48">
        <v>0</v>
      </c>
      <c r="I48">
        <v>0</v>
      </c>
      <c r="J48">
        <v>0</v>
      </c>
      <c r="K48">
        <v>0</v>
      </c>
      <c r="L48">
        <v>0</v>
      </c>
      <c r="M48">
        <v>0</v>
      </c>
      <c r="N48">
        <v>0</v>
      </c>
      <c r="O48">
        <v>0</v>
      </c>
      <c r="P48" s="1">
        <v>44814</v>
      </c>
      <c r="Q48">
        <v>0</v>
      </c>
      <c r="R48">
        <v>0</v>
      </c>
      <c r="S48">
        <v>0</v>
      </c>
      <c r="T48">
        <v>0</v>
      </c>
      <c r="U48">
        <v>0</v>
      </c>
      <c r="V48">
        <v>0</v>
      </c>
      <c r="W48">
        <v>0</v>
      </c>
      <c r="X48">
        <v>0</v>
      </c>
      <c r="Y48">
        <v>0</v>
      </c>
      <c r="Z48">
        <v>0</v>
      </c>
      <c r="AA48">
        <v>0</v>
      </c>
      <c r="AB48">
        <v>0</v>
      </c>
      <c r="AC48">
        <v>0</v>
      </c>
      <c r="AD48">
        <v>0</v>
      </c>
      <c r="AE48" s="1">
        <v>44814</v>
      </c>
      <c r="AF48">
        <v>0</v>
      </c>
      <c r="AG48">
        <v>0</v>
      </c>
      <c r="AH48">
        <v>0</v>
      </c>
      <c r="AI48">
        <v>0</v>
      </c>
      <c r="AJ48">
        <v>0</v>
      </c>
      <c r="AK48">
        <v>0</v>
      </c>
      <c r="AL48">
        <v>0</v>
      </c>
      <c r="AM48">
        <v>0</v>
      </c>
      <c r="AN48">
        <v>0</v>
      </c>
      <c r="AO48">
        <v>0.2</v>
      </c>
      <c r="AP48">
        <v>0.4</v>
      </c>
      <c r="AQ48">
        <v>0.7</v>
      </c>
      <c r="AR48">
        <v>1.1000000000000001</v>
      </c>
      <c r="AS48">
        <v>0</v>
      </c>
    </row>
    <row r="49" spans="1:45" x14ac:dyDescent="0.25">
      <c r="A49" s="1">
        <v>44815</v>
      </c>
      <c r="B49">
        <v>0</v>
      </c>
      <c r="C49">
        <v>0</v>
      </c>
      <c r="D49">
        <v>0</v>
      </c>
      <c r="E49">
        <v>0</v>
      </c>
      <c r="F49">
        <v>0</v>
      </c>
      <c r="G49">
        <v>0</v>
      </c>
      <c r="H49">
        <v>0</v>
      </c>
      <c r="I49">
        <v>0</v>
      </c>
      <c r="J49">
        <v>0</v>
      </c>
      <c r="K49">
        <v>0</v>
      </c>
      <c r="L49">
        <v>0</v>
      </c>
      <c r="M49">
        <v>0</v>
      </c>
      <c r="N49">
        <v>0</v>
      </c>
      <c r="O49">
        <v>0</v>
      </c>
      <c r="P49" s="1">
        <v>44815</v>
      </c>
      <c r="Q49">
        <v>0</v>
      </c>
      <c r="R49">
        <v>0</v>
      </c>
      <c r="S49">
        <v>0</v>
      </c>
      <c r="T49">
        <v>0</v>
      </c>
      <c r="U49">
        <v>0</v>
      </c>
      <c r="V49">
        <v>0</v>
      </c>
      <c r="W49">
        <v>0</v>
      </c>
      <c r="X49">
        <v>0</v>
      </c>
      <c r="Y49">
        <v>0</v>
      </c>
      <c r="Z49">
        <v>0</v>
      </c>
      <c r="AA49">
        <v>0</v>
      </c>
      <c r="AB49">
        <v>0</v>
      </c>
      <c r="AC49">
        <v>0</v>
      </c>
      <c r="AD49">
        <v>0</v>
      </c>
      <c r="AE49" s="1">
        <v>44815</v>
      </c>
      <c r="AF49">
        <v>0</v>
      </c>
      <c r="AG49">
        <v>0</v>
      </c>
      <c r="AH49">
        <v>0</v>
      </c>
      <c r="AI49">
        <v>0</v>
      </c>
      <c r="AJ49">
        <v>0</v>
      </c>
      <c r="AK49">
        <v>0</v>
      </c>
      <c r="AL49">
        <v>0</v>
      </c>
      <c r="AM49">
        <v>0</v>
      </c>
      <c r="AN49">
        <v>0</v>
      </c>
      <c r="AO49">
        <v>0</v>
      </c>
      <c r="AP49">
        <v>0</v>
      </c>
      <c r="AQ49">
        <v>0</v>
      </c>
      <c r="AR49">
        <v>0.1</v>
      </c>
      <c r="AS49">
        <v>0</v>
      </c>
    </row>
    <row r="50" spans="1:45" x14ac:dyDescent="0.25">
      <c r="A50" s="1">
        <v>44816</v>
      </c>
      <c r="B50">
        <v>0</v>
      </c>
      <c r="C50">
        <v>0</v>
      </c>
      <c r="D50">
        <v>0</v>
      </c>
      <c r="E50">
        <v>0</v>
      </c>
      <c r="F50">
        <v>0</v>
      </c>
      <c r="G50">
        <v>0</v>
      </c>
      <c r="H50">
        <v>0</v>
      </c>
      <c r="I50">
        <v>0</v>
      </c>
      <c r="J50">
        <v>0</v>
      </c>
      <c r="K50">
        <v>0</v>
      </c>
      <c r="L50">
        <v>0</v>
      </c>
      <c r="M50">
        <v>0</v>
      </c>
      <c r="N50">
        <v>0</v>
      </c>
      <c r="O50">
        <v>0</v>
      </c>
      <c r="P50" s="1">
        <v>44816</v>
      </c>
      <c r="Q50">
        <v>0</v>
      </c>
      <c r="R50">
        <v>0</v>
      </c>
      <c r="S50">
        <v>0</v>
      </c>
      <c r="T50">
        <v>0</v>
      </c>
      <c r="U50">
        <v>0</v>
      </c>
      <c r="V50">
        <v>0</v>
      </c>
      <c r="W50">
        <v>0</v>
      </c>
      <c r="X50">
        <v>0</v>
      </c>
      <c r="Y50">
        <v>0</v>
      </c>
      <c r="Z50">
        <v>0</v>
      </c>
      <c r="AA50">
        <v>0</v>
      </c>
      <c r="AB50">
        <v>0</v>
      </c>
      <c r="AC50">
        <v>0</v>
      </c>
      <c r="AD50">
        <v>0</v>
      </c>
      <c r="AE50" s="1">
        <v>44816</v>
      </c>
      <c r="AF50">
        <v>0</v>
      </c>
      <c r="AG50">
        <v>0</v>
      </c>
      <c r="AH50">
        <v>0</v>
      </c>
      <c r="AI50">
        <v>0</v>
      </c>
      <c r="AJ50">
        <v>0</v>
      </c>
      <c r="AK50">
        <v>0</v>
      </c>
      <c r="AL50">
        <v>0</v>
      </c>
      <c r="AM50">
        <v>0</v>
      </c>
      <c r="AN50">
        <v>0.2</v>
      </c>
      <c r="AO50">
        <v>0.4</v>
      </c>
      <c r="AP50">
        <v>0.7</v>
      </c>
      <c r="AQ50">
        <v>1.1000000000000001</v>
      </c>
      <c r="AR50">
        <v>1.6</v>
      </c>
      <c r="AS50">
        <v>0</v>
      </c>
    </row>
    <row r="51" spans="1:45" x14ac:dyDescent="0.25">
      <c r="A51" s="1">
        <v>44817</v>
      </c>
      <c r="B51">
        <v>0</v>
      </c>
      <c r="C51">
        <v>0</v>
      </c>
      <c r="D51">
        <v>0</v>
      </c>
      <c r="E51">
        <v>0</v>
      </c>
      <c r="F51">
        <v>0</v>
      </c>
      <c r="G51">
        <v>0</v>
      </c>
      <c r="H51">
        <v>0</v>
      </c>
      <c r="I51">
        <v>0</v>
      </c>
      <c r="J51">
        <v>0</v>
      </c>
      <c r="K51">
        <v>0</v>
      </c>
      <c r="L51">
        <v>0</v>
      </c>
      <c r="M51">
        <v>0</v>
      </c>
      <c r="N51">
        <v>0</v>
      </c>
      <c r="O51">
        <v>0</v>
      </c>
      <c r="P51" s="1">
        <v>44817</v>
      </c>
      <c r="Q51">
        <v>0</v>
      </c>
      <c r="R51">
        <v>0</v>
      </c>
      <c r="S51">
        <v>0</v>
      </c>
      <c r="T51">
        <v>0</v>
      </c>
      <c r="U51">
        <v>0</v>
      </c>
      <c r="V51">
        <v>0</v>
      </c>
      <c r="W51">
        <v>0</v>
      </c>
      <c r="X51">
        <v>0</v>
      </c>
      <c r="Y51">
        <v>0</v>
      </c>
      <c r="Z51">
        <v>0</v>
      </c>
      <c r="AA51">
        <v>0</v>
      </c>
      <c r="AB51">
        <v>0</v>
      </c>
      <c r="AC51">
        <v>0</v>
      </c>
      <c r="AD51">
        <v>0</v>
      </c>
      <c r="AE51" s="1">
        <v>44817</v>
      </c>
      <c r="AF51">
        <v>0</v>
      </c>
      <c r="AG51">
        <v>0</v>
      </c>
      <c r="AH51">
        <v>0</v>
      </c>
      <c r="AI51">
        <v>0</v>
      </c>
      <c r="AJ51">
        <v>0</v>
      </c>
      <c r="AK51">
        <v>0</v>
      </c>
      <c r="AL51">
        <v>0</v>
      </c>
      <c r="AM51">
        <v>0</v>
      </c>
      <c r="AN51">
        <v>0</v>
      </c>
      <c r="AO51">
        <v>0.2</v>
      </c>
      <c r="AP51">
        <v>0.6</v>
      </c>
      <c r="AQ51">
        <v>1.1000000000000001</v>
      </c>
      <c r="AR51">
        <v>1.7</v>
      </c>
      <c r="AS51">
        <v>0</v>
      </c>
    </row>
    <row r="52" spans="1:45" x14ac:dyDescent="0.25">
      <c r="A52" s="1">
        <v>44818</v>
      </c>
      <c r="B52">
        <v>0</v>
      </c>
      <c r="C52">
        <v>0</v>
      </c>
      <c r="D52">
        <v>0</v>
      </c>
      <c r="E52">
        <v>0</v>
      </c>
      <c r="F52">
        <v>0</v>
      </c>
      <c r="G52">
        <v>0</v>
      </c>
      <c r="H52">
        <v>0</v>
      </c>
      <c r="I52">
        <v>0</v>
      </c>
      <c r="J52">
        <v>0</v>
      </c>
      <c r="K52">
        <v>0</v>
      </c>
      <c r="L52">
        <v>0</v>
      </c>
      <c r="M52">
        <v>0</v>
      </c>
      <c r="N52">
        <v>0</v>
      </c>
      <c r="O52">
        <v>0</v>
      </c>
      <c r="P52" s="1">
        <v>44818</v>
      </c>
      <c r="Q52">
        <v>0</v>
      </c>
      <c r="R52">
        <v>0</v>
      </c>
      <c r="S52">
        <v>0</v>
      </c>
      <c r="T52">
        <v>0</v>
      </c>
      <c r="U52">
        <v>0</v>
      </c>
      <c r="V52">
        <v>0</v>
      </c>
      <c r="W52">
        <v>0</v>
      </c>
      <c r="X52">
        <v>0</v>
      </c>
      <c r="Y52">
        <v>0</v>
      </c>
      <c r="Z52">
        <v>0</v>
      </c>
      <c r="AA52">
        <v>0</v>
      </c>
      <c r="AB52">
        <v>0</v>
      </c>
      <c r="AC52">
        <v>0</v>
      </c>
      <c r="AD52">
        <v>0</v>
      </c>
      <c r="AE52" s="1">
        <v>44818</v>
      </c>
      <c r="AF52">
        <v>0</v>
      </c>
      <c r="AG52">
        <v>0</v>
      </c>
      <c r="AH52">
        <v>0</v>
      </c>
      <c r="AI52">
        <v>0</v>
      </c>
      <c r="AJ52">
        <v>0</v>
      </c>
      <c r="AK52">
        <v>0.1</v>
      </c>
      <c r="AL52">
        <v>0.2</v>
      </c>
      <c r="AM52">
        <v>0.4</v>
      </c>
      <c r="AN52">
        <v>0.6</v>
      </c>
      <c r="AO52">
        <v>0.9</v>
      </c>
      <c r="AP52">
        <v>1.2</v>
      </c>
      <c r="AQ52">
        <v>1.5</v>
      </c>
      <c r="AR52">
        <v>1.9</v>
      </c>
      <c r="AS52">
        <v>0</v>
      </c>
    </row>
    <row r="53" spans="1:45" x14ac:dyDescent="0.25">
      <c r="A53" s="1">
        <v>44819</v>
      </c>
      <c r="B53">
        <v>0</v>
      </c>
      <c r="C53">
        <v>0</v>
      </c>
      <c r="D53">
        <v>0</v>
      </c>
      <c r="E53">
        <v>0</v>
      </c>
      <c r="F53">
        <v>0</v>
      </c>
      <c r="G53">
        <v>0</v>
      </c>
      <c r="H53">
        <v>0</v>
      </c>
      <c r="I53">
        <v>0</v>
      </c>
      <c r="J53">
        <v>0</v>
      </c>
      <c r="K53">
        <v>0</v>
      </c>
      <c r="L53">
        <v>0</v>
      </c>
      <c r="M53">
        <v>0</v>
      </c>
      <c r="N53">
        <v>0</v>
      </c>
      <c r="O53">
        <v>0</v>
      </c>
      <c r="P53" s="1">
        <v>44819</v>
      </c>
      <c r="Q53">
        <v>0</v>
      </c>
      <c r="R53">
        <v>0</v>
      </c>
      <c r="S53">
        <v>0</v>
      </c>
      <c r="T53">
        <v>0</v>
      </c>
      <c r="U53">
        <v>0</v>
      </c>
      <c r="V53">
        <v>0</v>
      </c>
      <c r="W53">
        <v>0</v>
      </c>
      <c r="X53">
        <v>0</v>
      </c>
      <c r="Y53">
        <v>0</v>
      </c>
      <c r="Z53">
        <v>0</v>
      </c>
      <c r="AA53">
        <v>0</v>
      </c>
      <c r="AB53">
        <v>0</v>
      </c>
      <c r="AC53">
        <v>0.2</v>
      </c>
      <c r="AD53">
        <v>0</v>
      </c>
      <c r="AE53" s="1">
        <v>44819</v>
      </c>
      <c r="AF53">
        <v>0</v>
      </c>
      <c r="AG53">
        <v>0</v>
      </c>
      <c r="AH53">
        <v>0.2</v>
      </c>
      <c r="AI53">
        <v>0.4</v>
      </c>
      <c r="AJ53">
        <v>0.7</v>
      </c>
      <c r="AK53">
        <v>1</v>
      </c>
      <c r="AL53">
        <v>1.4</v>
      </c>
      <c r="AM53">
        <v>1.8</v>
      </c>
      <c r="AN53">
        <v>2.4</v>
      </c>
      <c r="AO53">
        <v>3.1</v>
      </c>
      <c r="AP53">
        <v>3.9</v>
      </c>
      <c r="AQ53">
        <v>4.7</v>
      </c>
      <c r="AR53">
        <v>5.6</v>
      </c>
      <c r="AS53">
        <v>0</v>
      </c>
    </row>
    <row r="54" spans="1:45" x14ac:dyDescent="0.25">
      <c r="A54" s="1">
        <v>44820</v>
      </c>
      <c r="B54">
        <v>0</v>
      </c>
      <c r="C54">
        <v>0</v>
      </c>
      <c r="D54">
        <v>0</v>
      </c>
      <c r="E54">
        <v>0</v>
      </c>
      <c r="F54">
        <v>0</v>
      </c>
      <c r="G54">
        <v>0</v>
      </c>
      <c r="H54">
        <v>0</v>
      </c>
      <c r="I54">
        <v>0</v>
      </c>
      <c r="J54">
        <v>0</v>
      </c>
      <c r="K54">
        <v>0</v>
      </c>
      <c r="L54">
        <v>0</v>
      </c>
      <c r="M54">
        <v>0</v>
      </c>
      <c r="N54">
        <v>0</v>
      </c>
      <c r="O54">
        <v>0</v>
      </c>
      <c r="P54" s="1">
        <v>44820</v>
      </c>
      <c r="Q54">
        <v>0</v>
      </c>
      <c r="R54">
        <v>0</v>
      </c>
      <c r="S54">
        <v>0</v>
      </c>
      <c r="T54">
        <v>0</v>
      </c>
      <c r="U54">
        <v>0</v>
      </c>
      <c r="V54">
        <v>0</v>
      </c>
      <c r="W54">
        <v>0</v>
      </c>
      <c r="X54">
        <v>0</v>
      </c>
      <c r="Y54">
        <v>0.2</v>
      </c>
      <c r="Z54">
        <v>0.5</v>
      </c>
      <c r="AA54">
        <v>0.8</v>
      </c>
      <c r="AB54">
        <v>1.2</v>
      </c>
      <c r="AC54">
        <v>1.5</v>
      </c>
      <c r="AD54">
        <v>0</v>
      </c>
      <c r="AE54" s="1">
        <v>44820</v>
      </c>
      <c r="AF54">
        <v>0.8</v>
      </c>
      <c r="AG54">
        <v>1.2</v>
      </c>
      <c r="AH54">
        <v>1.5</v>
      </c>
      <c r="AI54">
        <v>2</v>
      </c>
      <c r="AJ54">
        <v>2.4</v>
      </c>
      <c r="AK54">
        <v>2.9</v>
      </c>
      <c r="AL54">
        <v>3.5</v>
      </c>
      <c r="AM54">
        <v>4.0999999999999996</v>
      </c>
      <c r="AN54">
        <v>4.8</v>
      </c>
      <c r="AO54">
        <v>5.5</v>
      </c>
      <c r="AP54">
        <v>6.3</v>
      </c>
      <c r="AQ54">
        <v>7.1</v>
      </c>
      <c r="AR54">
        <v>8</v>
      </c>
      <c r="AS54">
        <v>0</v>
      </c>
    </row>
    <row r="55" spans="1:45" x14ac:dyDescent="0.25">
      <c r="A55" s="1">
        <v>44821</v>
      </c>
      <c r="B55">
        <v>0</v>
      </c>
      <c r="C55">
        <v>0</v>
      </c>
      <c r="D55">
        <v>0</v>
      </c>
      <c r="E55">
        <v>0</v>
      </c>
      <c r="F55">
        <v>0</v>
      </c>
      <c r="G55">
        <v>0</v>
      </c>
      <c r="H55">
        <v>0</v>
      </c>
      <c r="I55">
        <v>0</v>
      </c>
      <c r="J55">
        <v>0</v>
      </c>
      <c r="K55">
        <v>0</v>
      </c>
      <c r="L55">
        <v>0</v>
      </c>
      <c r="M55">
        <v>0</v>
      </c>
      <c r="N55">
        <v>0</v>
      </c>
      <c r="O55">
        <v>0</v>
      </c>
      <c r="P55" s="1">
        <v>44821</v>
      </c>
      <c r="Q55">
        <v>0</v>
      </c>
      <c r="R55">
        <v>0</v>
      </c>
      <c r="S55">
        <v>0</v>
      </c>
      <c r="T55">
        <v>0</v>
      </c>
      <c r="U55">
        <v>0</v>
      </c>
      <c r="V55">
        <v>0.1</v>
      </c>
      <c r="W55">
        <v>0.2</v>
      </c>
      <c r="X55">
        <v>0.4</v>
      </c>
      <c r="Y55">
        <v>0.6</v>
      </c>
      <c r="Z55">
        <v>0.9</v>
      </c>
      <c r="AA55">
        <v>1.2</v>
      </c>
      <c r="AB55">
        <v>1.5</v>
      </c>
      <c r="AC55">
        <v>1.9</v>
      </c>
      <c r="AD55">
        <v>0</v>
      </c>
      <c r="AE55" s="1">
        <v>44821</v>
      </c>
      <c r="AF55">
        <v>1.2</v>
      </c>
      <c r="AG55">
        <v>1.5</v>
      </c>
      <c r="AH55">
        <v>1.9</v>
      </c>
      <c r="AI55">
        <v>2.2999999999999998</v>
      </c>
      <c r="AJ55">
        <v>2.9</v>
      </c>
      <c r="AK55">
        <v>3.7</v>
      </c>
      <c r="AL55">
        <v>4.5999999999999996</v>
      </c>
      <c r="AM55">
        <v>5.6</v>
      </c>
      <c r="AN55">
        <v>6.6</v>
      </c>
      <c r="AO55">
        <v>7.6</v>
      </c>
      <c r="AP55">
        <v>8.6</v>
      </c>
      <c r="AQ55">
        <v>9.6</v>
      </c>
      <c r="AR55">
        <v>10.6</v>
      </c>
      <c r="AS55">
        <v>0</v>
      </c>
    </row>
    <row r="56" spans="1:45" x14ac:dyDescent="0.25">
      <c r="A56" s="1">
        <v>44822</v>
      </c>
      <c r="B56">
        <v>0</v>
      </c>
      <c r="C56">
        <v>0</v>
      </c>
      <c r="D56">
        <v>0</v>
      </c>
      <c r="E56">
        <v>0</v>
      </c>
      <c r="F56">
        <v>0</v>
      </c>
      <c r="G56">
        <v>0</v>
      </c>
      <c r="H56">
        <v>0</v>
      </c>
      <c r="I56">
        <v>0</v>
      </c>
      <c r="J56">
        <v>0</v>
      </c>
      <c r="K56">
        <v>0</v>
      </c>
      <c r="L56">
        <v>0</v>
      </c>
      <c r="M56">
        <v>0</v>
      </c>
      <c r="N56">
        <v>0</v>
      </c>
      <c r="O56">
        <v>0</v>
      </c>
      <c r="P56" s="1">
        <v>44822</v>
      </c>
      <c r="Q56">
        <v>0</v>
      </c>
      <c r="R56">
        <v>0</v>
      </c>
      <c r="S56">
        <v>0</v>
      </c>
      <c r="T56">
        <v>0</v>
      </c>
      <c r="U56">
        <v>0</v>
      </c>
      <c r="V56">
        <v>0</v>
      </c>
      <c r="W56">
        <v>0</v>
      </c>
      <c r="X56">
        <v>0</v>
      </c>
      <c r="Y56">
        <v>0</v>
      </c>
      <c r="Z56">
        <v>0</v>
      </c>
      <c r="AA56">
        <v>0</v>
      </c>
      <c r="AB56">
        <v>0</v>
      </c>
      <c r="AC56">
        <v>0</v>
      </c>
      <c r="AD56">
        <v>0</v>
      </c>
      <c r="AE56" s="1">
        <v>44822</v>
      </c>
      <c r="AF56">
        <v>0</v>
      </c>
      <c r="AG56">
        <v>0</v>
      </c>
      <c r="AH56">
        <v>0</v>
      </c>
      <c r="AI56">
        <v>0.2</v>
      </c>
      <c r="AJ56">
        <v>0.4</v>
      </c>
      <c r="AK56">
        <v>0.7</v>
      </c>
      <c r="AL56">
        <v>1</v>
      </c>
      <c r="AM56">
        <v>1.3</v>
      </c>
      <c r="AN56">
        <v>1.7</v>
      </c>
      <c r="AO56">
        <v>2</v>
      </c>
      <c r="AP56">
        <v>2.4</v>
      </c>
      <c r="AQ56">
        <v>2.8</v>
      </c>
      <c r="AR56">
        <v>3.2</v>
      </c>
      <c r="AS56">
        <v>0</v>
      </c>
    </row>
    <row r="57" spans="1:45" x14ac:dyDescent="0.25">
      <c r="A57" s="1">
        <v>44823</v>
      </c>
      <c r="B57">
        <v>0</v>
      </c>
      <c r="C57">
        <v>0</v>
      </c>
      <c r="D57">
        <v>0</v>
      </c>
      <c r="E57">
        <v>0</v>
      </c>
      <c r="F57">
        <v>0</v>
      </c>
      <c r="G57">
        <v>0</v>
      </c>
      <c r="H57">
        <v>0</v>
      </c>
      <c r="I57">
        <v>0</v>
      </c>
      <c r="J57">
        <v>0</v>
      </c>
      <c r="K57">
        <v>0</v>
      </c>
      <c r="L57">
        <v>0</v>
      </c>
      <c r="M57">
        <v>0</v>
      </c>
      <c r="N57">
        <v>0</v>
      </c>
      <c r="O57">
        <v>0</v>
      </c>
      <c r="P57" s="1">
        <v>44823</v>
      </c>
      <c r="Q57">
        <v>0</v>
      </c>
      <c r="R57">
        <v>0</v>
      </c>
      <c r="S57">
        <v>0</v>
      </c>
      <c r="T57">
        <v>0</v>
      </c>
      <c r="U57">
        <v>0</v>
      </c>
      <c r="V57">
        <v>0</v>
      </c>
      <c r="W57">
        <v>0</v>
      </c>
      <c r="X57">
        <v>0</v>
      </c>
      <c r="Y57">
        <v>0</v>
      </c>
      <c r="Z57">
        <v>0</v>
      </c>
      <c r="AA57">
        <v>0</v>
      </c>
      <c r="AB57">
        <v>0</v>
      </c>
      <c r="AC57">
        <v>0.2</v>
      </c>
      <c r="AD57">
        <v>0</v>
      </c>
      <c r="AE57" s="1">
        <v>44823</v>
      </c>
      <c r="AF57">
        <v>0</v>
      </c>
      <c r="AG57">
        <v>0</v>
      </c>
      <c r="AH57">
        <v>0.2</v>
      </c>
      <c r="AI57">
        <v>0.5</v>
      </c>
      <c r="AJ57">
        <v>0.8</v>
      </c>
      <c r="AK57">
        <v>1.5</v>
      </c>
      <c r="AL57">
        <v>2.2000000000000002</v>
      </c>
      <c r="AM57">
        <v>3.1</v>
      </c>
      <c r="AN57">
        <v>4</v>
      </c>
      <c r="AO57">
        <v>4.9000000000000004</v>
      </c>
      <c r="AP57">
        <v>5.8</v>
      </c>
      <c r="AQ57">
        <v>6.7</v>
      </c>
      <c r="AR57">
        <v>7.6</v>
      </c>
      <c r="AS57">
        <v>0</v>
      </c>
    </row>
    <row r="58" spans="1:45" x14ac:dyDescent="0.25">
      <c r="A58" s="1">
        <v>44824</v>
      </c>
      <c r="B58">
        <v>0</v>
      </c>
      <c r="C58">
        <v>0</v>
      </c>
      <c r="D58">
        <v>0</v>
      </c>
      <c r="E58">
        <v>0</v>
      </c>
      <c r="F58">
        <v>0</v>
      </c>
      <c r="G58">
        <v>0</v>
      </c>
      <c r="H58">
        <v>0</v>
      </c>
      <c r="I58">
        <v>0</v>
      </c>
      <c r="J58">
        <v>0</v>
      </c>
      <c r="K58">
        <v>0</v>
      </c>
      <c r="L58">
        <v>0</v>
      </c>
      <c r="M58">
        <v>0</v>
      </c>
      <c r="N58">
        <v>0</v>
      </c>
      <c r="O58">
        <v>0</v>
      </c>
      <c r="P58" s="1">
        <v>44824</v>
      </c>
      <c r="Q58">
        <v>0</v>
      </c>
      <c r="R58">
        <v>0</v>
      </c>
      <c r="S58">
        <v>0</v>
      </c>
      <c r="T58">
        <v>0</v>
      </c>
      <c r="U58">
        <v>0</v>
      </c>
      <c r="V58">
        <v>0</v>
      </c>
      <c r="W58">
        <v>0</v>
      </c>
      <c r="X58">
        <v>0</v>
      </c>
      <c r="Y58">
        <v>0</v>
      </c>
      <c r="Z58">
        <v>0</v>
      </c>
      <c r="AA58">
        <v>0</v>
      </c>
      <c r="AB58">
        <v>0.3</v>
      </c>
      <c r="AC58">
        <v>0.9</v>
      </c>
      <c r="AD58">
        <v>0</v>
      </c>
      <c r="AE58" s="1">
        <v>44824</v>
      </c>
      <c r="AF58">
        <v>0</v>
      </c>
      <c r="AG58">
        <v>0.3</v>
      </c>
      <c r="AH58">
        <v>0.9</v>
      </c>
      <c r="AI58">
        <v>1.8</v>
      </c>
      <c r="AJ58">
        <v>2.8</v>
      </c>
      <c r="AK58">
        <v>3.8</v>
      </c>
      <c r="AL58">
        <v>4.8</v>
      </c>
      <c r="AM58">
        <v>5.8</v>
      </c>
      <c r="AN58">
        <v>6.8</v>
      </c>
      <c r="AO58">
        <v>7.8</v>
      </c>
      <c r="AP58">
        <v>8.8000000000000007</v>
      </c>
      <c r="AQ58">
        <v>9.8000000000000007</v>
      </c>
      <c r="AR58">
        <v>10.8</v>
      </c>
      <c r="AS58">
        <v>0</v>
      </c>
    </row>
    <row r="59" spans="1:45" x14ac:dyDescent="0.25">
      <c r="A59" s="1">
        <v>44825</v>
      </c>
      <c r="B59">
        <v>0</v>
      </c>
      <c r="C59">
        <v>0</v>
      </c>
      <c r="D59">
        <v>0</v>
      </c>
      <c r="E59">
        <v>0</v>
      </c>
      <c r="F59">
        <v>0</v>
      </c>
      <c r="G59">
        <v>0</v>
      </c>
      <c r="H59">
        <v>0</v>
      </c>
      <c r="I59">
        <v>0</v>
      </c>
      <c r="J59">
        <v>0</v>
      </c>
      <c r="K59">
        <v>0</v>
      </c>
      <c r="L59">
        <v>0</v>
      </c>
      <c r="M59">
        <v>0</v>
      </c>
      <c r="N59">
        <v>0</v>
      </c>
      <c r="O59">
        <v>0</v>
      </c>
      <c r="P59" s="1">
        <v>44825</v>
      </c>
      <c r="Q59">
        <v>0</v>
      </c>
      <c r="R59">
        <v>0</v>
      </c>
      <c r="S59">
        <v>0</v>
      </c>
      <c r="T59">
        <v>0</v>
      </c>
      <c r="U59">
        <v>0</v>
      </c>
      <c r="V59">
        <v>0</v>
      </c>
      <c r="W59">
        <v>0</v>
      </c>
      <c r="X59">
        <v>0</v>
      </c>
      <c r="Y59">
        <v>0</v>
      </c>
      <c r="Z59">
        <v>0.1</v>
      </c>
      <c r="AA59">
        <v>0.4</v>
      </c>
      <c r="AB59">
        <v>0.8</v>
      </c>
      <c r="AC59">
        <v>1.1000000000000001</v>
      </c>
      <c r="AD59">
        <v>0</v>
      </c>
      <c r="AE59" s="1">
        <v>44825</v>
      </c>
      <c r="AF59">
        <v>0.4</v>
      </c>
      <c r="AG59">
        <v>0.8</v>
      </c>
      <c r="AH59">
        <v>1.1000000000000001</v>
      </c>
      <c r="AI59">
        <v>1.5</v>
      </c>
      <c r="AJ59">
        <v>2</v>
      </c>
      <c r="AK59">
        <v>2.5</v>
      </c>
      <c r="AL59">
        <v>3.2</v>
      </c>
      <c r="AM59">
        <v>4.0999999999999996</v>
      </c>
      <c r="AN59">
        <v>5</v>
      </c>
      <c r="AO59">
        <v>5.9</v>
      </c>
      <c r="AP59">
        <v>6.9</v>
      </c>
      <c r="AQ59">
        <v>7.9</v>
      </c>
      <c r="AR59">
        <v>8.9</v>
      </c>
      <c r="AS59">
        <v>0</v>
      </c>
    </row>
    <row r="60" spans="1:45" x14ac:dyDescent="0.25">
      <c r="A60" s="1">
        <v>44826</v>
      </c>
      <c r="B60">
        <v>0</v>
      </c>
      <c r="C60">
        <v>0</v>
      </c>
      <c r="D60">
        <v>0</v>
      </c>
      <c r="E60">
        <v>0</v>
      </c>
      <c r="F60">
        <v>0</v>
      </c>
      <c r="G60">
        <v>0</v>
      </c>
      <c r="H60">
        <v>0</v>
      </c>
      <c r="I60">
        <v>0</v>
      </c>
      <c r="J60">
        <v>0</v>
      </c>
      <c r="K60">
        <v>0</v>
      </c>
      <c r="L60">
        <v>0</v>
      </c>
      <c r="M60">
        <v>0</v>
      </c>
      <c r="N60">
        <v>0</v>
      </c>
      <c r="O60">
        <v>0</v>
      </c>
      <c r="P60" s="1">
        <v>44826</v>
      </c>
      <c r="Q60">
        <v>0</v>
      </c>
      <c r="R60">
        <v>0</v>
      </c>
      <c r="S60">
        <v>0</v>
      </c>
      <c r="T60">
        <v>0</v>
      </c>
      <c r="U60">
        <v>0</v>
      </c>
      <c r="V60">
        <v>0</v>
      </c>
      <c r="W60">
        <v>0</v>
      </c>
      <c r="X60">
        <v>0</v>
      </c>
      <c r="Y60">
        <v>0</v>
      </c>
      <c r="Z60">
        <v>0.1</v>
      </c>
      <c r="AA60">
        <v>0.2</v>
      </c>
      <c r="AB60">
        <v>0.3</v>
      </c>
      <c r="AC60">
        <v>0.5</v>
      </c>
      <c r="AD60">
        <v>0</v>
      </c>
      <c r="AE60" s="1">
        <v>44826</v>
      </c>
      <c r="AF60">
        <v>0.2</v>
      </c>
      <c r="AG60">
        <v>0.3</v>
      </c>
      <c r="AH60">
        <v>0.5</v>
      </c>
      <c r="AI60">
        <v>0.9</v>
      </c>
      <c r="AJ60">
        <v>1.3</v>
      </c>
      <c r="AK60">
        <v>1.8</v>
      </c>
      <c r="AL60">
        <v>2.2999999999999998</v>
      </c>
      <c r="AM60">
        <v>2.9</v>
      </c>
      <c r="AN60">
        <v>3.5</v>
      </c>
      <c r="AO60">
        <v>4.0999999999999996</v>
      </c>
      <c r="AP60">
        <v>4.9000000000000004</v>
      </c>
      <c r="AQ60">
        <v>5.8</v>
      </c>
      <c r="AR60">
        <v>6.8</v>
      </c>
      <c r="AS60">
        <v>0</v>
      </c>
    </row>
    <row r="61" spans="1:45" x14ac:dyDescent="0.25">
      <c r="A61" s="1">
        <v>44827</v>
      </c>
      <c r="B61">
        <v>0</v>
      </c>
      <c r="C61">
        <v>0</v>
      </c>
      <c r="D61">
        <v>0</v>
      </c>
      <c r="E61">
        <v>0</v>
      </c>
      <c r="F61">
        <v>0</v>
      </c>
      <c r="G61">
        <v>0</v>
      </c>
      <c r="H61">
        <v>0</v>
      </c>
      <c r="I61">
        <v>0</v>
      </c>
      <c r="J61">
        <v>0</v>
      </c>
      <c r="K61">
        <v>0</v>
      </c>
      <c r="L61">
        <v>0</v>
      </c>
      <c r="M61">
        <v>0</v>
      </c>
      <c r="N61">
        <v>0.1</v>
      </c>
      <c r="O61">
        <v>1</v>
      </c>
      <c r="P61" s="1">
        <v>44827</v>
      </c>
      <c r="Q61">
        <v>0</v>
      </c>
      <c r="R61">
        <v>0</v>
      </c>
      <c r="S61">
        <v>0.1</v>
      </c>
      <c r="T61">
        <v>0.4</v>
      </c>
      <c r="U61">
        <v>0.8</v>
      </c>
      <c r="V61">
        <v>1.3</v>
      </c>
      <c r="W61">
        <v>1.9</v>
      </c>
      <c r="X61">
        <v>2.6</v>
      </c>
      <c r="Y61">
        <v>3.3</v>
      </c>
      <c r="Z61">
        <v>4.0999999999999996</v>
      </c>
      <c r="AA61">
        <v>5</v>
      </c>
      <c r="AB61">
        <v>5.8</v>
      </c>
      <c r="AC61">
        <v>6.8</v>
      </c>
      <c r="AD61">
        <v>1</v>
      </c>
      <c r="AE61" s="1">
        <v>44827</v>
      </c>
      <c r="AF61">
        <v>5</v>
      </c>
      <c r="AG61">
        <v>5.8</v>
      </c>
      <c r="AH61">
        <v>6.8</v>
      </c>
      <c r="AI61">
        <v>7.8</v>
      </c>
      <c r="AJ61">
        <v>8.8000000000000007</v>
      </c>
      <c r="AK61">
        <v>9.8000000000000007</v>
      </c>
      <c r="AL61">
        <v>10.8</v>
      </c>
      <c r="AM61">
        <v>11.8</v>
      </c>
      <c r="AN61">
        <v>12.8</v>
      </c>
      <c r="AO61">
        <v>13.8</v>
      </c>
      <c r="AP61">
        <v>14.8</v>
      </c>
      <c r="AQ61">
        <v>15.8</v>
      </c>
      <c r="AR61">
        <v>16.8</v>
      </c>
      <c r="AS61">
        <v>1</v>
      </c>
    </row>
    <row r="62" spans="1:45" x14ac:dyDescent="0.25">
      <c r="A62" s="1">
        <v>44828</v>
      </c>
      <c r="B62">
        <v>0</v>
      </c>
      <c r="C62">
        <v>0</v>
      </c>
      <c r="D62">
        <v>0</v>
      </c>
      <c r="E62">
        <v>0</v>
      </c>
      <c r="F62">
        <v>0</v>
      </c>
      <c r="G62">
        <v>0</v>
      </c>
      <c r="H62">
        <v>0</v>
      </c>
      <c r="I62">
        <v>0</v>
      </c>
      <c r="J62">
        <v>0</v>
      </c>
      <c r="K62">
        <v>0</v>
      </c>
      <c r="L62">
        <v>0</v>
      </c>
      <c r="M62">
        <v>0.3</v>
      </c>
      <c r="N62">
        <v>0.6</v>
      </c>
      <c r="O62">
        <v>0</v>
      </c>
      <c r="P62" s="1">
        <v>44828</v>
      </c>
      <c r="Q62">
        <v>0</v>
      </c>
      <c r="R62">
        <v>0.3</v>
      </c>
      <c r="S62">
        <v>0.6</v>
      </c>
      <c r="T62">
        <v>0.9</v>
      </c>
      <c r="U62">
        <v>1.3</v>
      </c>
      <c r="V62">
        <v>1.6</v>
      </c>
      <c r="W62">
        <v>2</v>
      </c>
      <c r="X62">
        <v>2.4</v>
      </c>
      <c r="Y62">
        <v>2.8</v>
      </c>
      <c r="Z62">
        <v>3.3</v>
      </c>
      <c r="AA62">
        <v>3.8</v>
      </c>
      <c r="AB62">
        <v>4.4000000000000004</v>
      </c>
      <c r="AC62">
        <v>4.9000000000000004</v>
      </c>
      <c r="AD62">
        <v>0</v>
      </c>
      <c r="AE62" s="1">
        <v>44828</v>
      </c>
      <c r="AF62">
        <v>3.8</v>
      </c>
      <c r="AG62">
        <v>4.4000000000000004</v>
      </c>
      <c r="AH62">
        <v>4.9000000000000004</v>
      </c>
      <c r="AI62">
        <v>5.5</v>
      </c>
      <c r="AJ62">
        <v>6.1</v>
      </c>
      <c r="AK62">
        <v>6.8</v>
      </c>
      <c r="AL62">
        <v>7.5</v>
      </c>
      <c r="AM62">
        <v>8.3000000000000007</v>
      </c>
      <c r="AN62">
        <v>9.1</v>
      </c>
      <c r="AO62">
        <v>10</v>
      </c>
      <c r="AP62">
        <v>11</v>
      </c>
      <c r="AQ62">
        <v>12</v>
      </c>
      <c r="AR62">
        <v>13</v>
      </c>
      <c r="AS62">
        <v>0</v>
      </c>
    </row>
    <row r="63" spans="1:45" x14ac:dyDescent="0.25">
      <c r="A63" s="1">
        <v>44829</v>
      </c>
      <c r="B63">
        <v>0</v>
      </c>
      <c r="C63">
        <v>0</v>
      </c>
      <c r="D63">
        <v>0</v>
      </c>
      <c r="E63">
        <v>0</v>
      </c>
      <c r="F63">
        <v>0</v>
      </c>
      <c r="G63">
        <v>0</v>
      </c>
      <c r="H63">
        <v>0</v>
      </c>
      <c r="I63">
        <v>0</v>
      </c>
      <c r="J63">
        <v>0</v>
      </c>
      <c r="K63">
        <v>0</v>
      </c>
      <c r="L63">
        <v>0</v>
      </c>
      <c r="M63">
        <v>0</v>
      </c>
      <c r="N63">
        <v>0</v>
      </c>
      <c r="O63">
        <v>1</v>
      </c>
      <c r="P63" s="1">
        <v>44829</v>
      </c>
      <c r="Q63">
        <v>0</v>
      </c>
      <c r="R63">
        <v>0</v>
      </c>
      <c r="S63">
        <v>0</v>
      </c>
      <c r="T63">
        <v>0.1</v>
      </c>
      <c r="U63">
        <v>0.2</v>
      </c>
      <c r="V63">
        <v>0.3</v>
      </c>
      <c r="W63">
        <v>0.5</v>
      </c>
      <c r="X63">
        <v>0.7</v>
      </c>
      <c r="Y63">
        <v>1</v>
      </c>
      <c r="Z63">
        <v>1.4</v>
      </c>
      <c r="AA63">
        <v>1.8</v>
      </c>
      <c r="AB63">
        <v>2.1</v>
      </c>
      <c r="AC63">
        <v>2.5</v>
      </c>
      <c r="AD63">
        <v>1</v>
      </c>
      <c r="AE63" s="1">
        <v>44829</v>
      </c>
      <c r="AF63">
        <v>1.8</v>
      </c>
      <c r="AG63">
        <v>2.1</v>
      </c>
      <c r="AH63">
        <v>2.5</v>
      </c>
      <c r="AI63">
        <v>3</v>
      </c>
      <c r="AJ63">
        <v>3.4</v>
      </c>
      <c r="AK63">
        <v>3.8</v>
      </c>
      <c r="AL63">
        <v>4.3</v>
      </c>
      <c r="AM63">
        <v>5</v>
      </c>
      <c r="AN63">
        <v>5.8</v>
      </c>
      <c r="AO63">
        <v>6.7</v>
      </c>
      <c r="AP63">
        <v>7.6</v>
      </c>
      <c r="AQ63">
        <v>8.6</v>
      </c>
      <c r="AR63">
        <v>9.6</v>
      </c>
      <c r="AS63">
        <v>1</v>
      </c>
    </row>
    <row r="64" spans="1:45" x14ac:dyDescent="0.25">
      <c r="A64" s="1">
        <v>44830</v>
      </c>
      <c r="B64">
        <v>0</v>
      </c>
      <c r="C64">
        <v>0</v>
      </c>
      <c r="D64">
        <v>0</v>
      </c>
      <c r="E64">
        <v>0</v>
      </c>
      <c r="F64">
        <v>0</v>
      </c>
      <c r="G64">
        <v>0</v>
      </c>
      <c r="H64">
        <v>0</v>
      </c>
      <c r="I64">
        <v>0</v>
      </c>
      <c r="J64">
        <v>0</v>
      </c>
      <c r="K64">
        <v>0</v>
      </c>
      <c r="L64">
        <v>0</v>
      </c>
      <c r="M64">
        <v>0</v>
      </c>
      <c r="N64">
        <v>0</v>
      </c>
      <c r="O64">
        <v>0</v>
      </c>
      <c r="P64" s="1">
        <v>44830</v>
      </c>
      <c r="Q64">
        <v>0</v>
      </c>
      <c r="R64">
        <v>0</v>
      </c>
      <c r="S64">
        <v>0</v>
      </c>
      <c r="T64">
        <v>0</v>
      </c>
      <c r="U64">
        <v>0</v>
      </c>
      <c r="V64">
        <v>0</v>
      </c>
      <c r="W64">
        <v>0</v>
      </c>
      <c r="X64">
        <v>0</v>
      </c>
      <c r="Y64">
        <v>0</v>
      </c>
      <c r="Z64">
        <v>0</v>
      </c>
      <c r="AA64">
        <v>0</v>
      </c>
      <c r="AB64">
        <v>0.1</v>
      </c>
      <c r="AC64">
        <v>0.2</v>
      </c>
      <c r="AD64">
        <v>0</v>
      </c>
      <c r="AE64" s="1">
        <v>44830</v>
      </c>
      <c r="AF64">
        <v>0</v>
      </c>
      <c r="AG64">
        <v>0.1</v>
      </c>
      <c r="AH64">
        <v>0.2</v>
      </c>
      <c r="AI64">
        <v>0.5</v>
      </c>
      <c r="AJ64">
        <v>0.9</v>
      </c>
      <c r="AK64">
        <v>1.4</v>
      </c>
      <c r="AL64">
        <v>1.9</v>
      </c>
      <c r="AM64">
        <v>2.4</v>
      </c>
      <c r="AN64">
        <v>3</v>
      </c>
      <c r="AO64">
        <v>3.7</v>
      </c>
      <c r="AP64">
        <v>4.5</v>
      </c>
      <c r="AQ64">
        <v>5.2</v>
      </c>
      <c r="AR64">
        <v>6</v>
      </c>
      <c r="AS64">
        <v>0</v>
      </c>
    </row>
    <row r="65" spans="1:45" x14ac:dyDescent="0.25">
      <c r="A65" s="1">
        <v>44831</v>
      </c>
      <c r="B65">
        <v>0</v>
      </c>
      <c r="C65">
        <v>0</v>
      </c>
      <c r="D65">
        <v>0</v>
      </c>
      <c r="E65">
        <v>0</v>
      </c>
      <c r="F65">
        <v>0</v>
      </c>
      <c r="G65">
        <v>0</v>
      </c>
      <c r="H65">
        <v>0</v>
      </c>
      <c r="I65">
        <v>0</v>
      </c>
      <c r="J65">
        <v>0</v>
      </c>
      <c r="K65">
        <v>0</v>
      </c>
      <c r="L65">
        <v>0</v>
      </c>
      <c r="M65">
        <v>0</v>
      </c>
      <c r="N65">
        <v>0</v>
      </c>
      <c r="O65">
        <v>0</v>
      </c>
      <c r="P65" s="1">
        <v>44831</v>
      </c>
      <c r="Q65">
        <v>0</v>
      </c>
      <c r="R65">
        <v>0</v>
      </c>
      <c r="S65">
        <v>0</v>
      </c>
      <c r="T65">
        <v>0</v>
      </c>
      <c r="U65">
        <v>0</v>
      </c>
      <c r="V65">
        <v>0</v>
      </c>
      <c r="W65">
        <v>0</v>
      </c>
      <c r="X65">
        <v>0</v>
      </c>
      <c r="Y65">
        <v>0</v>
      </c>
      <c r="Z65">
        <v>0</v>
      </c>
      <c r="AA65">
        <v>0</v>
      </c>
      <c r="AB65">
        <v>0.1</v>
      </c>
      <c r="AC65">
        <v>0.3</v>
      </c>
      <c r="AD65">
        <v>0</v>
      </c>
      <c r="AE65" s="1">
        <v>44831</v>
      </c>
      <c r="AF65">
        <v>0</v>
      </c>
      <c r="AG65">
        <v>0.1</v>
      </c>
      <c r="AH65">
        <v>0.3</v>
      </c>
      <c r="AI65">
        <v>0.7</v>
      </c>
      <c r="AJ65">
        <v>1.1000000000000001</v>
      </c>
      <c r="AK65">
        <v>1.6</v>
      </c>
      <c r="AL65">
        <v>2.1</v>
      </c>
      <c r="AM65">
        <v>2.7</v>
      </c>
      <c r="AN65">
        <v>3.3</v>
      </c>
      <c r="AO65">
        <v>4</v>
      </c>
      <c r="AP65">
        <v>4.7</v>
      </c>
      <c r="AQ65">
        <v>5.4</v>
      </c>
      <c r="AR65">
        <v>6.2</v>
      </c>
      <c r="AS65">
        <v>0</v>
      </c>
    </row>
    <row r="66" spans="1:45" x14ac:dyDescent="0.25">
      <c r="A66" s="1">
        <v>44832</v>
      </c>
      <c r="B66">
        <v>0</v>
      </c>
      <c r="C66">
        <v>0</v>
      </c>
      <c r="D66">
        <v>0</v>
      </c>
      <c r="E66">
        <v>0</v>
      </c>
      <c r="F66">
        <v>0</v>
      </c>
      <c r="G66">
        <v>0</v>
      </c>
      <c r="H66">
        <v>0</v>
      </c>
      <c r="I66">
        <v>0</v>
      </c>
      <c r="J66">
        <v>0</v>
      </c>
      <c r="K66">
        <v>0</v>
      </c>
      <c r="L66">
        <v>0</v>
      </c>
      <c r="M66">
        <v>0</v>
      </c>
      <c r="N66">
        <v>0</v>
      </c>
      <c r="O66">
        <v>0</v>
      </c>
      <c r="P66" s="1">
        <v>44832</v>
      </c>
      <c r="Q66">
        <v>0</v>
      </c>
      <c r="R66">
        <v>0</v>
      </c>
      <c r="S66">
        <v>0</v>
      </c>
      <c r="T66">
        <v>0</v>
      </c>
      <c r="U66">
        <v>0</v>
      </c>
      <c r="V66">
        <v>0</v>
      </c>
      <c r="W66">
        <v>0</v>
      </c>
      <c r="X66">
        <v>0</v>
      </c>
      <c r="Y66">
        <v>0</v>
      </c>
      <c r="Z66">
        <v>0.2</v>
      </c>
      <c r="AA66">
        <v>0.5</v>
      </c>
      <c r="AB66">
        <v>0.8</v>
      </c>
      <c r="AC66">
        <v>1.2</v>
      </c>
      <c r="AD66">
        <v>0</v>
      </c>
      <c r="AE66" s="1">
        <v>44832</v>
      </c>
      <c r="AF66">
        <v>0.5</v>
      </c>
      <c r="AG66">
        <v>0.8</v>
      </c>
      <c r="AH66">
        <v>1.2</v>
      </c>
      <c r="AI66">
        <v>1.6</v>
      </c>
      <c r="AJ66">
        <v>2.1</v>
      </c>
      <c r="AK66">
        <v>2.6</v>
      </c>
      <c r="AL66">
        <v>3.2</v>
      </c>
      <c r="AM66">
        <v>3.8</v>
      </c>
      <c r="AN66">
        <v>4.5</v>
      </c>
      <c r="AO66">
        <v>5.2</v>
      </c>
      <c r="AP66">
        <v>6.1</v>
      </c>
      <c r="AQ66">
        <v>7</v>
      </c>
      <c r="AR66">
        <v>8</v>
      </c>
      <c r="AS66">
        <v>0</v>
      </c>
    </row>
    <row r="67" spans="1:45" x14ac:dyDescent="0.25">
      <c r="A67" s="1">
        <v>44833</v>
      </c>
      <c r="B67">
        <v>0</v>
      </c>
      <c r="C67">
        <v>0</v>
      </c>
      <c r="D67">
        <v>0</v>
      </c>
      <c r="E67">
        <v>0</v>
      </c>
      <c r="F67">
        <v>0</v>
      </c>
      <c r="G67">
        <v>0</v>
      </c>
      <c r="H67">
        <v>0</v>
      </c>
      <c r="I67">
        <v>0</v>
      </c>
      <c r="J67">
        <v>0</v>
      </c>
      <c r="K67">
        <v>0</v>
      </c>
      <c r="L67">
        <v>0</v>
      </c>
      <c r="M67">
        <v>0</v>
      </c>
      <c r="N67">
        <v>0</v>
      </c>
      <c r="O67">
        <v>0</v>
      </c>
      <c r="P67" s="1">
        <v>44833</v>
      </c>
      <c r="Q67">
        <v>0</v>
      </c>
      <c r="R67">
        <v>0</v>
      </c>
      <c r="S67">
        <v>0</v>
      </c>
      <c r="T67">
        <v>0</v>
      </c>
      <c r="U67">
        <v>0</v>
      </c>
      <c r="V67">
        <v>0.1</v>
      </c>
      <c r="W67">
        <v>0.2</v>
      </c>
      <c r="X67">
        <v>0.5</v>
      </c>
      <c r="Y67">
        <v>0.9</v>
      </c>
      <c r="Z67">
        <v>1.4</v>
      </c>
      <c r="AA67">
        <v>1.9</v>
      </c>
      <c r="AB67">
        <v>2.6</v>
      </c>
      <c r="AC67">
        <v>3.4</v>
      </c>
      <c r="AD67">
        <v>0</v>
      </c>
      <c r="AE67" s="1">
        <v>44833</v>
      </c>
      <c r="AF67">
        <v>1.9</v>
      </c>
      <c r="AG67">
        <v>2.6</v>
      </c>
      <c r="AH67">
        <v>3.4</v>
      </c>
      <c r="AI67">
        <v>4.3</v>
      </c>
      <c r="AJ67">
        <v>5.2</v>
      </c>
      <c r="AK67">
        <v>6.2</v>
      </c>
      <c r="AL67">
        <v>7.2</v>
      </c>
      <c r="AM67">
        <v>8.1999999999999993</v>
      </c>
      <c r="AN67">
        <v>9.1999999999999993</v>
      </c>
      <c r="AO67">
        <v>10.199999999999999</v>
      </c>
      <c r="AP67">
        <v>11.2</v>
      </c>
      <c r="AQ67">
        <v>12.2</v>
      </c>
      <c r="AR67">
        <v>13.2</v>
      </c>
      <c r="AS67">
        <v>0</v>
      </c>
    </row>
    <row r="68" spans="1:45" x14ac:dyDescent="0.25">
      <c r="A68" s="1">
        <v>44834</v>
      </c>
      <c r="B68">
        <v>0</v>
      </c>
      <c r="C68">
        <v>0</v>
      </c>
      <c r="D68">
        <v>0</v>
      </c>
      <c r="E68">
        <v>0</v>
      </c>
      <c r="F68">
        <v>0</v>
      </c>
      <c r="G68">
        <v>0</v>
      </c>
      <c r="H68">
        <v>0</v>
      </c>
      <c r="I68">
        <v>0</v>
      </c>
      <c r="J68">
        <v>0</v>
      </c>
      <c r="K68">
        <v>0</v>
      </c>
      <c r="L68">
        <v>0</v>
      </c>
      <c r="M68">
        <v>0.2</v>
      </c>
      <c r="N68">
        <v>0.3</v>
      </c>
      <c r="O68">
        <v>0</v>
      </c>
      <c r="P68" s="1">
        <v>44834</v>
      </c>
      <c r="Q68">
        <v>0</v>
      </c>
      <c r="R68">
        <v>0.2</v>
      </c>
      <c r="S68">
        <v>0.3</v>
      </c>
      <c r="T68">
        <v>0.6</v>
      </c>
      <c r="U68">
        <v>1</v>
      </c>
      <c r="V68">
        <v>1.4</v>
      </c>
      <c r="W68">
        <v>1.9</v>
      </c>
      <c r="X68">
        <v>2.5</v>
      </c>
      <c r="Y68">
        <v>3.3</v>
      </c>
      <c r="Z68">
        <v>4.0999999999999996</v>
      </c>
      <c r="AA68">
        <v>5</v>
      </c>
      <c r="AB68">
        <v>6</v>
      </c>
      <c r="AC68">
        <v>7</v>
      </c>
      <c r="AD68">
        <v>0</v>
      </c>
      <c r="AE68" s="1">
        <v>44834</v>
      </c>
      <c r="AF68">
        <v>5</v>
      </c>
      <c r="AG68">
        <v>6</v>
      </c>
      <c r="AH68">
        <v>7</v>
      </c>
      <c r="AI68">
        <v>8</v>
      </c>
      <c r="AJ68">
        <v>9</v>
      </c>
      <c r="AK68">
        <v>10</v>
      </c>
      <c r="AL68">
        <v>11</v>
      </c>
      <c r="AM68">
        <v>12</v>
      </c>
      <c r="AN68">
        <v>13</v>
      </c>
      <c r="AO68">
        <v>14</v>
      </c>
      <c r="AP68">
        <v>15</v>
      </c>
      <c r="AQ68">
        <v>16</v>
      </c>
      <c r="AR68">
        <v>17</v>
      </c>
      <c r="AS68">
        <v>0</v>
      </c>
    </row>
    <row r="69" spans="1:45" x14ac:dyDescent="0.25">
      <c r="A69" s="1">
        <v>44835</v>
      </c>
      <c r="B69">
        <v>0</v>
      </c>
      <c r="C69">
        <v>0</v>
      </c>
      <c r="D69">
        <v>0</v>
      </c>
      <c r="E69">
        <v>0</v>
      </c>
      <c r="F69">
        <v>0</v>
      </c>
      <c r="G69">
        <v>0</v>
      </c>
      <c r="H69">
        <v>0</v>
      </c>
      <c r="I69">
        <v>0</v>
      </c>
      <c r="J69">
        <v>0</v>
      </c>
      <c r="K69">
        <v>0</v>
      </c>
      <c r="L69">
        <v>0</v>
      </c>
      <c r="M69">
        <v>0</v>
      </c>
      <c r="N69">
        <v>0</v>
      </c>
      <c r="O69">
        <v>0</v>
      </c>
      <c r="P69" s="1">
        <v>44835</v>
      </c>
      <c r="Q69">
        <v>0</v>
      </c>
      <c r="R69">
        <v>0</v>
      </c>
      <c r="S69">
        <v>0</v>
      </c>
      <c r="T69">
        <v>0</v>
      </c>
      <c r="U69">
        <v>0</v>
      </c>
      <c r="V69">
        <v>0.3</v>
      </c>
      <c r="W69">
        <v>0.8</v>
      </c>
      <c r="X69">
        <v>1.3</v>
      </c>
      <c r="Y69">
        <v>1.9</v>
      </c>
      <c r="Z69">
        <v>2.8</v>
      </c>
      <c r="AA69">
        <v>3.8</v>
      </c>
      <c r="AB69">
        <v>4.8</v>
      </c>
      <c r="AC69">
        <v>5.8</v>
      </c>
      <c r="AD69">
        <v>0</v>
      </c>
      <c r="AE69" s="1">
        <v>44835</v>
      </c>
      <c r="AF69">
        <v>3.8</v>
      </c>
      <c r="AG69">
        <v>4.8</v>
      </c>
      <c r="AH69">
        <v>5.8</v>
      </c>
      <c r="AI69">
        <v>6.8</v>
      </c>
      <c r="AJ69">
        <v>7.8</v>
      </c>
      <c r="AK69">
        <v>8.8000000000000007</v>
      </c>
      <c r="AL69">
        <v>9.8000000000000007</v>
      </c>
      <c r="AM69">
        <v>10.8</v>
      </c>
      <c r="AN69">
        <v>11.8</v>
      </c>
      <c r="AO69">
        <v>12.8</v>
      </c>
      <c r="AP69">
        <v>13.8</v>
      </c>
      <c r="AQ69">
        <v>14.8</v>
      </c>
      <c r="AR69">
        <v>15.8</v>
      </c>
      <c r="AS69">
        <v>0</v>
      </c>
    </row>
    <row r="70" spans="1:45" x14ac:dyDescent="0.25">
      <c r="A70" s="1">
        <v>44836</v>
      </c>
      <c r="B70">
        <v>0</v>
      </c>
      <c r="C70">
        <v>0</v>
      </c>
      <c r="D70">
        <v>0</v>
      </c>
      <c r="E70">
        <v>0</v>
      </c>
      <c r="F70">
        <v>0</v>
      </c>
      <c r="G70">
        <v>0</v>
      </c>
      <c r="H70">
        <v>0</v>
      </c>
      <c r="I70">
        <v>0</v>
      </c>
      <c r="J70">
        <v>0</v>
      </c>
      <c r="K70">
        <v>0</v>
      </c>
      <c r="L70">
        <v>0</v>
      </c>
      <c r="M70">
        <v>0</v>
      </c>
      <c r="N70">
        <v>0</v>
      </c>
      <c r="O70">
        <v>0</v>
      </c>
      <c r="P70" s="1">
        <v>44836</v>
      </c>
      <c r="Q70">
        <v>0</v>
      </c>
      <c r="R70">
        <v>0</v>
      </c>
      <c r="S70">
        <v>0</v>
      </c>
      <c r="T70">
        <v>0</v>
      </c>
      <c r="U70">
        <v>0.1</v>
      </c>
      <c r="V70">
        <v>0.3</v>
      </c>
      <c r="W70">
        <v>0.8</v>
      </c>
      <c r="X70">
        <v>1.4</v>
      </c>
      <c r="Y70">
        <v>2.2000000000000002</v>
      </c>
      <c r="Z70">
        <v>3</v>
      </c>
      <c r="AA70">
        <v>4</v>
      </c>
      <c r="AB70">
        <v>5</v>
      </c>
      <c r="AC70">
        <v>6</v>
      </c>
      <c r="AD70">
        <v>0</v>
      </c>
      <c r="AE70" s="1">
        <v>44836</v>
      </c>
      <c r="AF70">
        <v>4</v>
      </c>
      <c r="AG70">
        <v>5</v>
      </c>
      <c r="AH70">
        <v>6</v>
      </c>
      <c r="AI70">
        <v>7</v>
      </c>
      <c r="AJ70">
        <v>8</v>
      </c>
      <c r="AK70">
        <v>9</v>
      </c>
      <c r="AL70">
        <v>10</v>
      </c>
      <c r="AM70">
        <v>11</v>
      </c>
      <c r="AN70">
        <v>12</v>
      </c>
      <c r="AO70">
        <v>13</v>
      </c>
      <c r="AP70">
        <v>14</v>
      </c>
      <c r="AQ70">
        <v>15</v>
      </c>
      <c r="AR70">
        <v>16</v>
      </c>
      <c r="AS70">
        <v>0</v>
      </c>
    </row>
    <row r="71" spans="1:45" x14ac:dyDescent="0.25">
      <c r="A71" s="1">
        <v>44837</v>
      </c>
      <c r="B71">
        <v>0</v>
      </c>
      <c r="C71">
        <v>0</v>
      </c>
      <c r="D71">
        <v>0</v>
      </c>
      <c r="E71">
        <v>0</v>
      </c>
      <c r="F71">
        <v>0</v>
      </c>
      <c r="G71">
        <v>0</v>
      </c>
      <c r="H71">
        <v>0</v>
      </c>
      <c r="I71">
        <v>0</v>
      </c>
      <c r="J71">
        <v>0</v>
      </c>
      <c r="K71">
        <v>0</v>
      </c>
      <c r="L71">
        <v>0</v>
      </c>
      <c r="M71">
        <v>0</v>
      </c>
      <c r="N71">
        <v>0</v>
      </c>
      <c r="O71">
        <v>1</v>
      </c>
      <c r="P71" s="1">
        <v>44837</v>
      </c>
      <c r="Q71">
        <v>0</v>
      </c>
      <c r="R71">
        <v>0</v>
      </c>
      <c r="S71">
        <v>0</v>
      </c>
      <c r="T71">
        <v>0</v>
      </c>
      <c r="U71">
        <v>0</v>
      </c>
      <c r="V71">
        <v>0.7</v>
      </c>
      <c r="W71">
        <v>1.6</v>
      </c>
      <c r="X71">
        <v>2.6</v>
      </c>
      <c r="Y71">
        <v>3.6</v>
      </c>
      <c r="Z71">
        <v>4.5999999999999996</v>
      </c>
      <c r="AA71">
        <v>5.6</v>
      </c>
      <c r="AB71">
        <v>6.6</v>
      </c>
      <c r="AC71">
        <v>7.6</v>
      </c>
      <c r="AD71">
        <v>1</v>
      </c>
      <c r="AE71" s="1">
        <v>44837</v>
      </c>
      <c r="AF71">
        <v>5.6</v>
      </c>
      <c r="AG71">
        <v>6.6</v>
      </c>
      <c r="AH71">
        <v>7.6</v>
      </c>
      <c r="AI71">
        <v>8.6</v>
      </c>
      <c r="AJ71">
        <v>9.6</v>
      </c>
      <c r="AK71">
        <v>10.6</v>
      </c>
      <c r="AL71">
        <v>11.6</v>
      </c>
      <c r="AM71">
        <v>12.6</v>
      </c>
      <c r="AN71">
        <v>13.6</v>
      </c>
      <c r="AO71">
        <v>14.6</v>
      </c>
      <c r="AP71">
        <v>15.6</v>
      </c>
      <c r="AQ71">
        <v>16.600000000000001</v>
      </c>
      <c r="AR71">
        <v>17.600000000000001</v>
      </c>
      <c r="AS71">
        <v>1</v>
      </c>
    </row>
    <row r="72" spans="1:45" x14ac:dyDescent="0.25">
      <c r="A72" s="1">
        <v>44838</v>
      </c>
      <c r="B72">
        <v>0</v>
      </c>
      <c r="C72">
        <v>0</v>
      </c>
      <c r="D72">
        <v>0</v>
      </c>
      <c r="E72">
        <v>0</v>
      </c>
      <c r="F72">
        <v>0</v>
      </c>
      <c r="G72">
        <v>0</v>
      </c>
      <c r="H72">
        <v>0</v>
      </c>
      <c r="I72">
        <v>0</v>
      </c>
      <c r="J72">
        <v>0</v>
      </c>
      <c r="K72">
        <v>0</v>
      </c>
      <c r="L72">
        <v>0</v>
      </c>
      <c r="M72">
        <v>0</v>
      </c>
      <c r="N72">
        <v>0</v>
      </c>
      <c r="O72">
        <v>0</v>
      </c>
      <c r="P72" s="1">
        <v>44838</v>
      </c>
      <c r="Q72">
        <v>0</v>
      </c>
      <c r="R72">
        <v>0</v>
      </c>
      <c r="S72">
        <v>0</v>
      </c>
      <c r="T72">
        <v>0</v>
      </c>
      <c r="U72">
        <v>0</v>
      </c>
      <c r="V72">
        <v>0.1</v>
      </c>
      <c r="W72">
        <v>0.4</v>
      </c>
      <c r="X72">
        <v>1.1000000000000001</v>
      </c>
      <c r="Y72">
        <v>1.9</v>
      </c>
      <c r="Z72">
        <v>2.9</v>
      </c>
      <c r="AA72">
        <v>3.9</v>
      </c>
      <c r="AB72">
        <v>4.9000000000000004</v>
      </c>
      <c r="AC72">
        <v>5.9</v>
      </c>
      <c r="AD72">
        <v>0</v>
      </c>
      <c r="AE72" s="1">
        <v>44838</v>
      </c>
      <c r="AF72">
        <v>3.9</v>
      </c>
      <c r="AG72">
        <v>4.9000000000000004</v>
      </c>
      <c r="AH72">
        <v>5.9</v>
      </c>
      <c r="AI72">
        <v>6.9</v>
      </c>
      <c r="AJ72">
        <v>7.9</v>
      </c>
      <c r="AK72">
        <v>8.9</v>
      </c>
      <c r="AL72">
        <v>9.9</v>
      </c>
      <c r="AM72">
        <v>10.9</v>
      </c>
      <c r="AN72">
        <v>11.9</v>
      </c>
      <c r="AO72">
        <v>12.9</v>
      </c>
      <c r="AP72">
        <v>13.9</v>
      </c>
      <c r="AQ72">
        <v>14.9</v>
      </c>
      <c r="AR72">
        <v>15.9</v>
      </c>
      <c r="AS72">
        <v>0</v>
      </c>
    </row>
    <row r="73" spans="1:45" x14ac:dyDescent="0.25">
      <c r="A73" s="1">
        <v>44839</v>
      </c>
      <c r="B73">
        <v>0</v>
      </c>
      <c r="C73">
        <v>0</v>
      </c>
      <c r="D73">
        <v>0</v>
      </c>
      <c r="E73">
        <v>0</v>
      </c>
      <c r="F73">
        <v>0</v>
      </c>
      <c r="G73">
        <v>0</v>
      </c>
      <c r="H73">
        <v>0</v>
      </c>
      <c r="I73">
        <v>0</v>
      </c>
      <c r="J73">
        <v>0</v>
      </c>
      <c r="K73">
        <v>0</v>
      </c>
      <c r="L73">
        <v>0</v>
      </c>
      <c r="M73">
        <v>0</v>
      </c>
      <c r="N73">
        <v>0</v>
      </c>
      <c r="O73">
        <v>0</v>
      </c>
      <c r="P73" s="1">
        <v>44839</v>
      </c>
      <c r="Q73">
        <v>0</v>
      </c>
      <c r="R73">
        <v>0</v>
      </c>
      <c r="S73">
        <v>0</v>
      </c>
      <c r="T73">
        <v>0</v>
      </c>
      <c r="U73">
        <v>0</v>
      </c>
      <c r="V73">
        <v>0</v>
      </c>
      <c r="W73">
        <v>0.1</v>
      </c>
      <c r="X73">
        <v>0.5</v>
      </c>
      <c r="Y73">
        <v>1</v>
      </c>
      <c r="Z73">
        <v>1.7</v>
      </c>
      <c r="AA73">
        <v>2.6</v>
      </c>
      <c r="AB73">
        <v>3.6</v>
      </c>
      <c r="AC73">
        <v>4.5999999999999996</v>
      </c>
      <c r="AD73">
        <v>0</v>
      </c>
      <c r="AE73" s="1">
        <v>44839</v>
      </c>
      <c r="AF73">
        <v>2.6</v>
      </c>
      <c r="AG73">
        <v>3.6</v>
      </c>
      <c r="AH73">
        <v>4.5999999999999996</v>
      </c>
      <c r="AI73">
        <v>5.6</v>
      </c>
      <c r="AJ73">
        <v>6.6</v>
      </c>
      <c r="AK73">
        <v>7.6</v>
      </c>
      <c r="AL73">
        <v>8.6</v>
      </c>
      <c r="AM73">
        <v>9.6</v>
      </c>
      <c r="AN73">
        <v>10.6</v>
      </c>
      <c r="AO73">
        <v>11.6</v>
      </c>
      <c r="AP73">
        <v>12.6</v>
      </c>
      <c r="AQ73">
        <v>13.6</v>
      </c>
      <c r="AR73">
        <v>14.6</v>
      </c>
      <c r="AS73">
        <v>0</v>
      </c>
    </row>
    <row r="74" spans="1:45" x14ac:dyDescent="0.25">
      <c r="A74" s="1">
        <v>44840</v>
      </c>
      <c r="B74">
        <v>0</v>
      </c>
      <c r="C74">
        <v>0</v>
      </c>
      <c r="D74">
        <v>0</v>
      </c>
      <c r="E74">
        <v>0</v>
      </c>
      <c r="F74">
        <v>0</v>
      </c>
      <c r="G74">
        <v>0</v>
      </c>
      <c r="H74">
        <v>0</v>
      </c>
      <c r="I74">
        <v>0</v>
      </c>
      <c r="J74">
        <v>0</v>
      </c>
      <c r="K74">
        <v>0</v>
      </c>
      <c r="L74">
        <v>0</v>
      </c>
      <c r="M74">
        <v>0</v>
      </c>
      <c r="N74">
        <v>0</v>
      </c>
      <c r="O74">
        <v>0</v>
      </c>
      <c r="P74" s="1">
        <v>44840</v>
      </c>
      <c r="Q74">
        <v>0</v>
      </c>
      <c r="R74">
        <v>0</v>
      </c>
      <c r="S74">
        <v>0</v>
      </c>
      <c r="T74">
        <v>0</v>
      </c>
      <c r="U74">
        <v>0</v>
      </c>
      <c r="V74">
        <v>0</v>
      </c>
      <c r="W74">
        <v>0</v>
      </c>
      <c r="X74">
        <v>0</v>
      </c>
      <c r="Y74">
        <v>0</v>
      </c>
      <c r="Z74">
        <v>0</v>
      </c>
      <c r="AA74">
        <v>0.1</v>
      </c>
      <c r="AB74">
        <v>0.4</v>
      </c>
      <c r="AC74">
        <v>0.8</v>
      </c>
      <c r="AD74">
        <v>0</v>
      </c>
      <c r="AE74" s="1">
        <v>44840</v>
      </c>
      <c r="AF74">
        <v>0.1</v>
      </c>
      <c r="AG74">
        <v>0.4</v>
      </c>
      <c r="AH74">
        <v>0.8</v>
      </c>
      <c r="AI74">
        <v>1.3</v>
      </c>
      <c r="AJ74">
        <v>1.9</v>
      </c>
      <c r="AK74">
        <v>2.6</v>
      </c>
      <c r="AL74">
        <v>3.2</v>
      </c>
      <c r="AM74">
        <v>4</v>
      </c>
      <c r="AN74">
        <v>4.8</v>
      </c>
      <c r="AO74">
        <v>5.7</v>
      </c>
      <c r="AP74">
        <v>6.7</v>
      </c>
      <c r="AQ74">
        <v>7.7</v>
      </c>
      <c r="AR74">
        <v>8.6999999999999993</v>
      </c>
      <c r="AS74">
        <v>0</v>
      </c>
    </row>
    <row r="75" spans="1:45" x14ac:dyDescent="0.25">
      <c r="A75" s="1">
        <v>44841</v>
      </c>
      <c r="B75">
        <v>0</v>
      </c>
      <c r="C75">
        <v>0</v>
      </c>
      <c r="D75">
        <v>0</v>
      </c>
      <c r="E75">
        <v>0</v>
      </c>
      <c r="F75">
        <v>0</v>
      </c>
      <c r="G75">
        <v>0</v>
      </c>
      <c r="H75">
        <v>0</v>
      </c>
      <c r="I75">
        <v>0</v>
      </c>
      <c r="J75">
        <v>0</v>
      </c>
      <c r="K75">
        <v>0</v>
      </c>
      <c r="L75">
        <v>0</v>
      </c>
      <c r="M75">
        <v>0</v>
      </c>
      <c r="N75">
        <v>0</v>
      </c>
      <c r="O75">
        <v>1</v>
      </c>
      <c r="P75" s="1">
        <v>44841</v>
      </c>
      <c r="Q75">
        <v>0</v>
      </c>
      <c r="R75">
        <v>0</v>
      </c>
      <c r="S75">
        <v>0</v>
      </c>
      <c r="T75">
        <v>0</v>
      </c>
      <c r="U75">
        <v>0</v>
      </c>
      <c r="V75">
        <v>0</v>
      </c>
      <c r="W75">
        <v>0</v>
      </c>
      <c r="X75">
        <v>0</v>
      </c>
      <c r="Y75">
        <v>0</v>
      </c>
      <c r="Z75">
        <v>0</v>
      </c>
      <c r="AA75">
        <v>0.3</v>
      </c>
      <c r="AB75">
        <v>0.7</v>
      </c>
      <c r="AC75">
        <v>1</v>
      </c>
      <c r="AD75">
        <v>1</v>
      </c>
      <c r="AE75" s="1">
        <v>44841</v>
      </c>
      <c r="AF75">
        <v>0.3</v>
      </c>
      <c r="AG75">
        <v>0.7</v>
      </c>
      <c r="AH75">
        <v>1</v>
      </c>
      <c r="AI75">
        <v>1.4</v>
      </c>
      <c r="AJ75">
        <v>1.8</v>
      </c>
      <c r="AK75">
        <v>2.2999999999999998</v>
      </c>
      <c r="AL75">
        <v>2.8</v>
      </c>
      <c r="AM75">
        <v>3.3</v>
      </c>
      <c r="AN75">
        <v>3.8</v>
      </c>
      <c r="AO75">
        <v>4.4000000000000004</v>
      </c>
      <c r="AP75">
        <v>5</v>
      </c>
      <c r="AQ75">
        <v>5.6</v>
      </c>
      <c r="AR75">
        <v>6.2</v>
      </c>
      <c r="AS75">
        <v>1</v>
      </c>
    </row>
    <row r="76" spans="1:45" x14ac:dyDescent="0.25">
      <c r="A76" s="1">
        <v>44842</v>
      </c>
      <c r="B76">
        <v>0</v>
      </c>
      <c r="C76">
        <v>0</v>
      </c>
      <c r="D76">
        <v>0</v>
      </c>
      <c r="E76">
        <v>0</v>
      </c>
      <c r="F76">
        <v>0</v>
      </c>
      <c r="G76">
        <v>0</v>
      </c>
      <c r="H76">
        <v>0</v>
      </c>
      <c r="I76">
        <v>0</v>
      </c>
      <c r="J76">
        <v>0</v>
      </c>
      <c r="K76">
        <v>0</v>
      </c>
      <c r="L76">
        <v>0.1</v>
      </c>
      <c r="M76">
        <v>0.1</v>
      </c>
      <c r="N76">
        <v>0.3</v>
      </c>
      <c r="O76">
        <v>1</v>
      </c>
      <c r="P76" s="1">
        <v>44842</v>
      </c>
      <c r="Q76">
        <v>0.1</v>
      </c>
      <c r="R76">
        <v>0.1</v>
      </c>
      <c r="S76">
        <v>0.3</v>
      </c>
      <c r="T76">
        <v>0.6</v>
      </c>
      <c r="U76">
        <v>0.9</v>
      </c>
      <c r="V76">
        <v>1.4</v>
      </c>
      <c r="W76">
        <v>1.9</v>
      </c>
      <c r="X76">
        <v>2.5</v>
      </c>
      <c r="Y76">
        <v>3.2</v>
      </c>
      <c r="Z76">
        <v>3.9</v>
      </c>
      <c r="AA76">
        <v>4.8</v>
      </c>
      <c r="AB76">
        <v>5.6</v>
      </c>
      <c r="AC76">
        <v>6.6</v>
      </c>
      <c r="AD76">
        <v>1</v>
      </c>
      <c r="AE76" s="1">
        <v>44842</v>
      </c>
      <c r="AF76">
        <v>4.8</v>
      </c>
      <c r="AG76">
        <v>5.6</v>
      </c>
      <c r="AH76">
        <v>6.6</v>
      </c>
      <c r="AI76">
        <v>7.6</v>
      </c>
      <c r="AJ76">
        <v>8.6</v>
      </c>
      <c r="AK76">
        <v>9.6</v>
      </c>
      <c r="AL76">
        <v>10.6</v>
      </c>
      <c r="AM76">
        <v>11.6</v>
      </c>
      <c r="AN76">
        <v>12.6</v>
      </c>
      <c r="AO76">
        <v>13.6</v>
      </c>
      <c r="AP76">
        <v>14.6</v>
      </c>
      <c r="AQ76">
        <v>15.6</v>
      </c>
      <c r="AR76">
        <v>16.600000000000001</v>
      </c>
      <c r="AS76">
        <v>1</v>
      </c>
    </row>
    <row r="77" spans="1:45" x14ac:dyDescent="0.25">
      <c r="A77" s="1">
        <v>44843</v>
      </c>
      <c r="B77">
        <v>0</v>
      </c>
      <c r="C77">
        <v>0</v>
      </c>
      <c r="D77">
        <v>0</v>
      </c>
      <c r="E77">
        <v>0</v>
      </c>
      <c r="F77">
        <v>0</v>
      </c>
      <c r="G77">
        <v>0</v>
      </c>
      <c r="H77">
        <v>0</v>
      </c>
      <c r="I77">
        <v>0.2</v>
      </c>
      <c r="J77">
        <v>0.6</v>
      </c>
      <c r="K77">
        <v>0.9</v>
      </c>
      <c r="L77">
        <v>1.3</v>
      </c>
      <c r="M77">
        <v>1.7</v>
      </c>
      <c r="N77">
        <v>2.1</v>
      </c>
      <c r="O77">
        <v>1</v>
      </c>
      <c r="P77" s="1">
        <v>44843</v>
      </c>
      <c r="Q77">
        <v>1.3</v>
      </c>
      <c r="R77">
        <v>1.7</v>
      </c>
      <c r="S77">
        <v>2.1</v>
      </c>
      <c r="T77">
        <v>2.5</v>
      </c>
      <c r="U77">
        <v>2.9</v>
      </c>
      <c r="V77">
        <v>3.3</v>
      </c>
      <c r="W77">
        <v>3.8</v>
      </c>
      <c r="X77">
        <v>4.3</v>
      </c>
      <c r="Y77">
        <v>4.8</v>
      </c>
      <c r="Z77">
        <v>5.5</v>
      </c>
      <c r="AA77">
        <v>6.2</v>
      </c>
      <c r="AB77">
        <v>6.9</v>
      </c>
      <c r="AC77">
        <v>7.8</v>
      </c>
      <c r="AD77">
        <v>1</v>
      </c>
      <c r="AE77" s="1">
        <v>44843</v>
      </c>
      <c r="AF77">
        <v>6.2</v>
      </c>
      <c r="AG77">
        <v>6.9</v>
      </c>
      <c r="AH77">
        <v>7.8</v>
      </c>
      <c r="AI77">
        <v>8.6999999999999993</v>
      </c>
      <c r="AJ77">
        <v>9.6999999999999993</v>
      </c>
      <c r="AK77">
        <v>10.7</v>
      </c>
      <c r="AL77">
        <v>11.7</v>
      </c>
      <c r="AM77">
        <v>12.7</v>
      </c>
      <c r="AN77">
        <v>13.7</v>
      </c>
      <c r="AO77">
        <v>14.7</v>
      </c>
      <c r="AP77">
        <v>15.7</v>
      </c>
      <c r="AQ77">
        <v>16.7</v>
      </c>
      <c r="AR77">
        <v>17.7</v>
      </c>
      <c r="AS77">
        <v>1</v>
      </c>
    </row>
    <row r="78" spans="1:45" x14ac:dyDescent="0.25">
      <c r="A78" s="1">
        <v>44844</v>
      </c>
      <c r="B78">
        <v>0</v>
      </c>
      <c r="C78">
        <v>0</v>
      </c>
      <c r="D78">
        <v>0</v>
      </c>
      <c r="E78">
        <v>0</v>
      </c>
      <c r="F78">
        <v>0</v>
      </c>
      <c r="G78">
        <v>0</v>
      </c>
      <c r="H78">
        <v>0</v>
      </c>
      <c r="I78">
        <v>0</v>
      </c>
      <c r="J78">
        <v>0</v>
      </c>
      <c r="K78">
        <v>0</v>
      </c>
      <c r="L78">
        <v>0</v>
      </c>
      <c r="M78">
        <v>0</v>
      </c>
      <c r="N78">
        <v>0.2</v>
      </c>
      <c r="O78">
        <v>0</v>
      </c>
      <c r="P78" s="1">
        <v>44844</v>
      </c>
      <c r="Q78">
        <v>0</v>
      </c>
      <c r="R78">
        <v>0</v>
      </c>
      <c r="S78">
        <v>0.2</v>
      </c>
      <c r="T78">
        <v>0.4</v>
      </c>
      <c r="U78">
        <v>0.8</v>
      </c>
      <c r="V78">
        <v>1.2</v>
      </c>
      <c r="W78">
        <v>1.6</v>
      </c>
      <c r="X78">
        <v>2.2000000000000002</v>
      </c>
      <c r="Y78">
        <v>2.8</v>
      </c>
      <c r="Z78">
        <v>3.5</v>
      </c>
      <c r="AA78">
        <v>4.2</v>
      </c>
      <c r="AB78">
        <v>5</v>
      </c>
      <c r="AC78">
        <v>5.8</v>
      </c>
      <c r="AD78">
        <v>0</v>
      </c>
      <c r="AE78" s="1">
        <v>44844</v>
      </c>
      <c r="AF78">
        <v>4.2</v>
      </c>
      <c r="AG78">
        <v>5</v>
      </c>
      <c r="AH78">
        <v>5.8</v>
      </c>
      <c r="AI78">
        <v>6.6</v>
      </c>
      <c r="AJ78">
        <v>7.4</v>
      </c>
      <c r="AK78">
        <v>8.3000000000000007</v>
      </c>
      <c r="AL78">
        <v>9.3000000000000007</v>
      </c>
      <c r="AM78">
        <v>10.3</v>
      </c>
      <c r="AN78">
        <v>11.3</v>
      </c>
      <c r="AO78">
        <v>12.3</v>
      </c>
      <c r="AP78">
        <v>13.3</v>
      </c>
      <c r="AQ78">
        <v>14.3</v>
      </c>
      <c r="AR78">
        <v>15.3</v>
      </c>
      <c r="AS78">
        <v>0</v>
      </c>
    </row>
    <row r="79" spans="1:45" x14ac:dyDescent="0.25">
      <c r="A79" s="1">
        <v>44845</v>
      </c>
      <c r="B79">
        <v>0</v>
      </c>
      <c r="C79">
        <v>0</v>
      </c>
      <c r="D79">
        <v>0</v>
      </c>
      <c r="E79">
        <v>0</v>
      </c>
      <c r="F79">
        <v>0</v>
      </c>
      <c r="G79">
        <v>0</v>
      </c>
      <c r="H79">
        <v>0</v>
      </c>
      <c r="I79">
        <v>0</v>
      </c>
      <c r="J79">
        <v>0</v>
      </c>
      <c r="K79">
        <v>0</v>
      </c>
      <c r="L79">
        <v>0</v>
      </c>
      <c r="M79">
        <v>0.2</v>
      </c>
      <c r="N79">
        <v>0.4</v>
      </c>
      <c r="O79">
        <v>0</v>
      </c>
      <c r="P79" s="1">
        <v>44845</v>
      </c>
      <c r="Q79">
        <v>0</v>
      </c>
      <c r="R79">
        <v>0.2</v>
      </c>
      <c r="S79">
        <v>0.4</v>
      </c>
      <c r="T79">
        <v>0.6</v>
      </c>
      <c r="U79">
        <v>1</v>
      </c>
      <c r="V79">
        <v>1.3</v>
      </c>
      <c r="W79">
        <v>1.7</v>
      </c>
      <c r="X79">
        <v>2.1</v>
      </c>
      <c r="Y79">
        <v>2.6</v>
      </c>
      <c r="Z79">
        <v>3.1</v>
      </c>
      <c r="AA79">
        <v>3.7</v>
      </c>
      <c r="AB79">
        <v>4.3</v>
      </c>
      <c r="AC79">
        <v>5</v>
      </c>
      <c r="AD79">
        <v>0</v>
      </c>
      <c r="AE79" s="1">
        <v>44845</v>
      </c>
      <c r="AF79">
        <v>3.7</v>
      </c>
      <c r="AG79">
        <v>4.3</v>
      </c>
      <c r="AH79">
        <v>5</v>
      </c>
      <c r="AI79">
        <v>5.7</v>
      </c>
      <c r="AJ79">
        <v>6.5</v>
      </c>
      <c r="AK79">
        <v>7.3</v>
      </c>
      <c r="AL79">
        <v>8.1999999999999993</v>
      </c>
      <c r="AM79">
        <v>9.1999999999999993</v>
      </c>
      <c r="AN79">
        <v>10.199999999999999</v>
      </c>
      <c r="AO79">
        <v>11.2</v>
      </c>
      <c r="AP79">
        <v>12.2</v>
      </c>
      <c r="AQ79">
        <v>13.2</v>
      </c>
      <c r="AR79">
        <v>14.2</v>
      </c>
      <c r="AS79">
        <v>0</v>
      </c>
    </row>
    <row r="80" spans="1:45" x14ac:dyDescent="0.25">
      <c r="A80" s="1">
        <v>44846</v>
      </c>
      <c r="B80">
        <v>0</v>
      </c>
      <c r="C80">
        <v>0</v>
      </c>
      <c r="D80">
        <v>0</v>
      </c>
      <c r="E80">
        <v>0</v>
      </c>
      <c r="F80">
        <v>0</v>
      </c>
      <c r="G80">
        <v>0</v>
      </c>
      <c r="H80">
        <v>0</v>
      </c>
      <c r="I80">
        <v>0</v>
      </c>
      <c r="J80">
        <v>0</v>
      </c>
      <c r="K80">
        <v>0</v>
      </c>
      <c r="L80">
        <v>0</v>
      </c>
      <c r="M80">
        <v>0</v>
      </c>
      <c r="N80">
        <v>0</v>
      </c>
      <c r="O80">
        <v>0</v>
      </c>
      <c r="P80" s="1">
        <v>44846</v>
      </c>
      <c r="Q80">
        <v>0</v>
      </c>
      <c r="R80">
        <v>0</v>
      </c>
      <c r="S80">
        <v>0</v>
      </c>
      <c r="T80">
        <v>0.1</v>
      </c>
      <c r="U80">
        <v>0.1</v>
      </c>
      <c r="V80">
        <v>0.3</v>
      </c>
      <c r="W80">
        <v>0.5</v>
      </c>
      <c r="X80">
        <v>0.8</v>
      </c>
      <c r="Y80">
        <v>1.1000000000000001</v>
      </c>
      <c r="Z80">
        <v>1.5</v>
      </c>
      <c r="AA80">
        <v>1.9</v>
      </c>
      <c r="AB80">
        <v>2.4</v>
      </c>
      <c r="AC80">
        <v>2.9</v>
      </c>
      <c r="AD80">
        <v>0</v>
      </c>
      <c r="AE80" s="1">
        <v>44846</v>
      </c>
      <c r="AF80">
        <v>1.9</v>
      </c>
      <c r="AG80">
        <v>2.4</v>
      </c>
      <c r="AH80">
        <v>2.9</v>
      </c>
      <c r="AI80">
        <v>3.5</v>
      </c>
      <c r="AJ80">
        <v>4.0999999999999996</v>
      </c>
      <c r="AK80">
        <v>4.7</v>
      </c>
      <c r="AL80">
        <v>5.3</v>
      </c>
      <c r="AM80">
        <v>6</v>
      </c>
      <c r="AN80">
        <v>6.7</v>
      </c>
      <c r="AO80">
        <v>7.4</v>
      </c>
      <c r="AP80">
        <v>8.1</v>
      </c>
      <c r="AQ80">
        <v>8.9</v>
      </c>
      <c r="AR80">
        <v>9.6</v>
      </c>
      <c r="AS80">
        <v>0</v>
      </c>
    </row>
    <row r="81" spans="1:45" x14ac:dyDescent="0.25">
      <c r="A81" s="1">
        <v>44847</v>
      </c>
      <c r="B81">
        <v>0</v>
      </c>
      <c r="C81">
        <v>0</v>
      </c>
      <c r="D81">
        <v>0</v>
      </c>
      <c r="E81">
        <v>0</v>
      </c>
      <c r="F81">
        <v>0</v>
      </c>
      <c r="G81">
        <v>0</v>
      </c>
      <c r="H81">
        <v>0</v>
      </c>
      <c r="I81">
        <v>0</v>
      </c>
      <c r="J81">
        <v>0</v>
      </c>
      <c r="K81">
        <v>0</v>
      </c>
      <c r="L81">
        <v>0</v>
      </c>
      <c r="M81">
        <v>0</v>
      </c>
      <c r="N81">
        <v>0</v>
      </c>
      <c r="O81">
        <v>0</v>
      </c>
      <c r="P81" s="1">
        <v>44847</v>
      </c>
      <c r="Q81">
        <v>0</v>
      </c>
      <c r="R81">
        <v>0</v>
      </c>
      <c r="S81">
        <v>0</v>
      </c>
      <c r="T81">
        <v>0</v>
      </c>
      <c r="U81">
        <v>0</v>
      </c>
      <c r="V81">
        <v>0</v>
      </c>
      <c r="W81">
        <v>0</v>
      </c>
      <c r="X81">
        <v>0</v>
      </c>
      <c r="Y81">
        <v>0.1</v>
      </c>
      <c r="Z81">
        <v>0.4</v>
      </c>
      <c r="AA81">
        <v>0.6</v>
      </c>
      <c r="AB81">
        <v>0.9</v>
      </c>
      <c r="AC81">
        <v>1.3</v>
      </c>
      <c r="AD81">
        <v>0</v>
      </c>
      <c r="AE81" s="1">
        <v>44847</v>
      </c>
      <c r="AF81">
        <v>0.6</v>
      </c>
      <c r="AG81">
        <v>0.9</v>
      </c>
      <c r="AH81">
        <v>1.3</v>
      </c>
      <c r="AI81">
        <v>1.6</v>
      </c>
      <c r="AJ81">
        <v>2</v>
      </c>
      <c r="AK81">
        <v>2.6</v>
      </c>
      <c r="AL81">
        <v>3.3</v>
      </c>
      <c r="AM81">
        <v>4.2</v>
      </c>
      <c r="AN81">
        <v>5.0999999999999996</v>
      </c>
      <c r="AO81">
        <v>6.1</v>
      </c>
      <c r="AP81">
        <v>7.1</v>
      </c>
      <c r="AQ81">
        <v>8.1</v>
      </c>
      <c r="AR81">
        <v>9.1</v>
      </c>
      <c r="AS81">
        <v>0</v>
      </c>
    </row>
    <row r="82" spans="1:45" x14ac:dyDescent="0.25">
      <c r="A82" s="1">
        <v>44848</v>
      </c>
      <c r="B82">
        <v>0</v>
      </c>
      <c r="C82">
        <v>0</v>
      </c>
      <c r="D82">
        <v>0</v>
      </c>
      <c r="E82">
        <v>0</v>
      </c>
      <c r="F82">
        <v>0</v>
      </c>
      <c r="G82">
        <v>0</v>
      </c>
      <c r="H82">
        <v>0</v>
      </c>
      <c r="I82">
        <v>0</v>
      </c>
      <c r="J82">
        <v>0</v>
      </c>
      <c r="K82">
        <v>0</v>
      </c>
      <c r="L82">
        <v>0</v>
      </c>
      <c r="M82">
        <v>0</v>
      </c>
      <c r="N82">
        <v>0</v>
      </c>
      <c r="O82">
        <v>0</v>
      </c>
      <c r="P82" s="1">
        <v>44848</v>
      </c>
      <c r="Q82">
        <v>0</v>
      </c>
      <c r="R82">
        <v>0</v>
      </c>
      <c r="S82">
        <v>0</v>
      </c>
      <c r="T82">
        <v>0</v>
      </c>
      <c r="U82">
        <v>0</v>
      </c>
      <c r="V82">
        <v>0</v>
      </c>
      <c r="W82">
        <v>0</v>
      </c>
      <c r="X82">
        <v>0</v>
      </c>
      <c r="Y82">
        <v>0</v>
      </c>
      <c r="Z82">
        <v>0</v>
      </c>
      <c r="AA82">
        <v>0</v>
      </c>
      <c r="AB82">
        <v>0</v>
      </c>
      <c r="AC82">
        <v>0.1</v>
      </c>
      <c r="AD82">
        <v>0</v>
      </c>
      <c r="AE82" s="1">
        <v>44848</v>
      </c>
      <c r="AF82">
        <v>0</v>
      </c>
      <c r="AG82">
        <v>0</v>
      </c>
      <c r="AH82">
        <v>0.1</v>
      </c>
      <c r="AI82">
        <v>0.3</v>
      </c>
      <c r="AJ82">
        <v>0.6</v>
      </c>
      <c r="AK82">
        <v>1.1000000000000001</v>
      </c>
      <c r="AL82">
        <v>1.7</v>
      </c>
      <c r="AM82">
        <v>2.5</v>
      </c>
      <c r="AN82">
        <v>3.4</v>
      </c>
      <c r="AO82">
        <v>4.3</v>
      </c>
      <c r="AP82">
        <v>5.3</v>
      </c>
      <c r="AQ82">
        <v>6.3</v>
      </c>
      <c r="AR82">
        <v>7.3</v>
      </c>
      <c r="AS82">
        <v>0</v>
      </c>
    </row>
    <row r="83" spans="1:45" x14ac:dyDescent="0.25">
      <c r="A83" s="1">
        <v>44849</v>
      </c>
      <c r="B83">
        <v>0</v>
      </c>
      <c r="C83">
        <v>0</v>
      </c>
      <c r="D83">
        <v>0</v>
      </c>
      <c r="E83">
        <v>0</v>
      </c>
      <c r="F83">
        <v>0</v>
      </c>
      <c r="G83">
        <v>0</v>
      </c>
      <c r="H83">
        <v>0</v>
      </c>
      <c r="I83">
        <v>0</v>
      </c>
      <c r="J83">
        <v>0</v>
      </c>
      <c r="K83">
        <v>0</v>
      </c>
      <c r="L83">
        <v>0</v>
      </c>
      <c r="M83">
        <v>0</v>
      </c>
      <c r="N83">
        <v>0</v>
      </c>
      <c r="O83">
        <v>0</v>
      </c>
      <c r="P83" s="1">
        <v>44849</v>
      </c>
      <c r="Q83">
        <v>0</v>
      </c>
      <c r="R83">
        <v>0</v>
      </c>
      <c r="S83">
        <v>0</v>
      </c>
      <c r="T83">
        <v>0</v>
      </c>
      <c r="U83">
        <v>0</v>
      </c>
      <c r="V83">
        <v>0</v>
      </c>
      <c r="W83">
        <v>0.2</v>
      </c>
      <c r="X83">
        <v>0.5</v>
      </c>
      <c r="Y83">
        <v>0.9</v>
      </c>
      <c r="Z83">
        <v>1.3</v>
      </c>
      <c r="AA83">
        <v>1.9</v>
      </c>
      <c r="AB83">
        <v>2.5</v>
      </c>
      <c r="AC83">
        <v>3.2</v>
      </c>
      <c r="AD83">
        <v>0</v>
      </c>
      <c r="AE83" s="1">
        <v>44849</v>
      </c>
      <c r="AF83">
        <v>1.9</v>
      </c>
      <c r="AG83">
        <v>2.5</v>
      </c>
      <c r="AH83">
        <v>3.2</v>
      </c>
      <c r="AI83">
        <v>3.9</v>
      </c>
      <c r="AJ83">
        <v>4.5999999999999996</v>
      </c>
      <c r="AK83">
        <v>5.3</v>
      </c>
      <c r="AL83">
        <v>6.1</v>
      </c>
      <c r="AM83">
        <v>6.8</v>
      </c>
      <c r="AN83">
        <v>7.6</v>
      </c>
      <c r="AO83">
        <v>8.4</v>
      </c>
      <c r="AP83">
        <v>9.1999999999999993</v>
      </c>
      <c r="AQ83">
        <v>10.1</v>
      </c>
      <c r="AR83">
        <v>11.1</v>
      </c>
      <c r="AS83">
        <v>0</v>
      </c>
    </row>
    <row r="84" spans="1:45" x14ac:dyDescent="0.25">
      <c r="A84" s="1">
        <v>44850</v>
      </c>
      <c r="B84">
        <v>0</v>
      </c>
      <c r="C84">
        <v>0</v>
      </c>
      <c r="D84">
        <v>0</v>
      </c>
      <c r="E84">
        <v>0</v>
      </c>
      <c r="F84">
        <v>0</v>
      </c>
      <c r="G84">
        <v>0</v>
      </c>
      <c r="H84">
        <v>0</v>
      </c>
      <c r="I84">
        <v>0</v>
      </c>
      <c r="J84">
        <v>0</v>
      </c>
      <c r="K84">
        <v>0</v>
      </c>
      <c r="L84">
        <v>0</v>
      </c>
      <c r="M84">
        <v>0</v>
      </c>
      <c r="N84">
        <v>0</v>
      </c>
      <c r="O84">
        <v>1</v>
      </c>
      <c r="P84" s="1">
        <v>44850</v>
      </c>
      <c r="Q84">
        <v>0</v>
      </c>
      <c r="R84">
        <v>0</v>
      </c>
      <c r="S84">
        <v>0</v>
      </c>
      <c r="T84">
        <v>0</v>
      </c>
      <c r="U84">
        <v>0</v>
      </c>
      <c r="V84">
        <v>0.2</v>
      </c>
      <c r="W84">
        <v>0.5</v>
      </c>
      <c r="X84">
        <v>0.9</v>
      </c>
      <c r="Y84">
        <v>1.3</v>
      </c>
      <c r="Z84">
        <v>1.9</v>
      </c>
      <c r="AA84">
        <v>2.6</v>
      </c>
      <c r="AB84">
        <v>3.3</v>
      </c>
      <c r="AC84">
        <v>4</v>
      </c>
      <c r="AD84">
        <v>1</v>
      </c>
      <c r="AE84" s="1">
        <v>44850</v>
      </c>
      <c r="AF84">
        <v>2.6</v>
      </c>
      <c r="AG84">
        <v>3.3</v>
      </c>
      <c r="AH84">
        <v>4</v>
      </c>
      <c r="AI84">
        <v>4.8</v>
      </c>
      <c r="AJ84">
        <v>5.6</v>
      </c>
      <c r="AK84">
        <v>6.4</v>
      </c>
      <c r="AL84">
        <v>7.2</v>
      </c>
      <c r="AM84">
        <v>8.1</v>
      </c>
      <c r="AN84">
        <v>9.1</v>
      </c>
      <c r="AO84">
        <v>10.1</v>
      </c>
      <c r="AP84">
        <v>11.1</v>
      </c>
      <c r="AQ84">
        <v>12.1</v>
      </c>
      <c r="AR84">
        <v>13.1</v>
      </c>
      <c r="AS84">
        <v>1</v>
      </c>
    </row>
    <row r="85" spans="1:45" x14ac:dyDescent="0.25">
      <c r="A85" s="1">
        <v>44851</v>
      </c>
      <c r="B85">
        <v>0</v>
      </c>
      <c r="C85">
        <v>0</v>
      </c>
      <c r="D85">
        <v>0</v>
      </c>
      <c r="E85">
        <v>0</v>
      </c>
      <c r="F85">
        <v>0</v>
      </c>
      <c r="G85">
        <v>0</v>
      </c>
      <c r="H85">
        <v>0</v>
      </c>
      <c r="I85">
        <v>0</v>
      </c>
      <c r="J85">
        <v>0</v>
      </c>
      <c r="K85">
        <v>0</v>
      </c>
      <c r="L85">
        <v>0</v>
      </c>
      <c r="M85">
        <v>0</v>
      </c>
      <c r="N85">
        <v>0</v>
      </c>
      <c r="O85">
        <v>0</v>
      </c>
      <c r="P85" s="1">
        <v>44851</v>
      </c>
      <c r="Q85">
        <v>0</v>
      </c>
      <c r="R85">
        <v>0</v>
      </c>
      <c r="S85">
        <v>0</v>
      </c>
      <c r="T85">
        <v>0.1</v>
      </c>
      <c r="U85">
        <v>0.3</v>
      </c>
      <c r="V85">
        <v>0.6</v>
      </c>
      <c r="W85">
        <v>1</v>
      </c>
      <c r="X85">
        <v>1.4</v>
      </c>
      <c r="Y85">
        <v>2</v>
      </c>
      <c r="Z85">
        <v>2.6</v>
      </c>
      <c r="AA85">
        <v>3.3</v>
      </c>
      <c r="AB85">
        <v>4.0999999999999996</v>
      </c>
      <c r="AC85">
        <v>5.0999999999999996</v>
      </c>
      <c r="AD85">
        <v>0</v>
      </c>
      <c r="AE85" s="1">
        <v>44851</v>
      </c>
      <c r="AF85">
        <v>3.3</v>
      </c>
      <c r="AG85">
        <v>4.0999999999999996</v>
      </c>
      <c r="AH85">
        <v>5.0999999999999996</v>
      </c>
      <c r="AI85">
        <v>6.1</v>
      </c>
      <c r="AJ85">
        <v>7.1</v>
      </c>
      <c r="AK85">
        <v>8.1</v>
      </c>
      <c r="AL85">
        <v>9.1</v>
      </c>
      <c r="AM85">
        <v>10.1</v>
      </c>
      <c r="AN85">
        <v>11.1</v>
      </c>
      <c r="AO85">
        <v>12.1</v>
      </c>
      <c r="AP85">
        <v>13.1</v>
      </c>
      <c r="AQ85">
        <v>14.1</v>
      </c>
      <c r="AR85">
        <v>15.1</v>
      </c>
      <c r="AS85">
        <v>0</v>
      </c>
    </row>
    <row r="86" spans="1:45" x14ac:dyDescent="0.25">
      <c r="A86" s="1">
        <v>44852</v>
      </c>
      <c r="B86">
        <v>0</v>
      </c>
      <c r="C86">
        <v>0</v>
      </c>
      <c r="D86">
        <v>0</v>
      </c>
      <c r="E86">
        <v>0</v>
      </c>
      <c r="F86">
        <v>0</v>
      </c>
      <c r="G86">
        <v>0</v>
      </c>
      <c r="H86">
        <v>0</v>
      </c>
      <c r="I86">
        <v>0</v>
      </c>
      <c r="J86">
        <v>0</v>
      </c>
      <c r="K86">
        <v>0</v>
      </c>
      <c r="L86">
        <v>0</v>
      </c>
      <c r="M86">
        <v>0</v>
      </c>
      <c r="N86">
        <v>0</v>
      </c>
      <c r="O86">
        <v>0</v>
      </c>
      <c r="P86" s="1">
        <v>44852</v>
      </c>
      <c r="Q86">
        <v>0</v>
      </c>
      <c r="R86">
        <v>0</v>
      </c>
      <c r="S86">
        <v>0</v>
      </c>
      <c r="T86">
        <v>0</v>
      </c>
      <c r="U86">
        <v>0</v>
      </c>
      <c r="V86">
        <v>0.1</v>
      </c>
      <c r="W86">
        <v>0.1</v>
      </c>
      <c r="X86">
        <v>0.2</v>
      </c>
      <c r="Y86">
        <v>0.4</v>
      </c>
      <c r="Z86">
        <v>0.5</v>
      </c>
      <c r="AA86">
        <v>0.7</v>
      </c>
      <c r="AB86">
        <v>1</v>
      </c>
      <c r="AC86">
        <v>1.6</v>
      </c>
      <c r="AD86">
        <v>0</v>
      </c>
      <c r="AE86" s="1">
        <v>44852</v>
      </c>
      <c r="AF86">
        <v>0.7</v>
      </c>
      <c r="AG86">
        <v>1</v>
      </c>
      <c r="AH86">
        <v>1.6</v>
      </c>
      <c r="AI86">
        <v>2.2000000000000002</v>
      </c>
      <c r="AJ86">
        <v>2.9</v>
      </c>
      <c r="AK86">
        <v>3.7</v>
      </c>
      <c r="AL86">
        <v>4.5</v>
      </c>
      <c r="AM86">
        <v>5.3</v>
      </c>
      <c r="AN86">
        <v>6.2</v>
      </c>
      <c r="AO86">
        <v>7.2</v>
      </c>
      <c r="AP86">
        <v>8.1999999999999993</v>
      </c>
      <c r="AQ86">
        <v>9.1999999999999993</v>
      </c>
      <c r="AR86">
        <v>10.199999999999999</v>
      </c>
      <c r="AS86">
        <v>0</v>
      </c>
    </row>
    <row r="87" spans="1:45" x14ac:dyDescent="0.25">
      <c r="A87" s="1">
        <v>44853</v>
      </c>
      <c r="B87">
        <v>0</v>
      </c>
      <c r="C87">
        <v>0</v>
      </c>
      <c r="D87">
        <v>0</v>
      </c>
      <c r="E87">
        <v>0</v>
      </c>
      <c r="F87">
        <v>0</v>
      </c>
      <c r="G87">
        <v>0</v>
      </c>
      <c r="H87">
        <v>0</v>
      </c>
      <c r="I87">
        <v>0</v>
      </c>
      <c r="J87">
        <v>0.1</v>
      </c>
      <c r="K87">
        <v>0.4</v>
      </c>
      <c r="L87">
        <v>0.7</v>
      </c>
      <c r="M87">
        <v>1.2</v>
      </c>
      <c r="N87">
        <v>1.8</v>
      </c>
      <c r="O87">
        <v>0</v>
      </c>
      <c r="P87" s="1">
        <v>44853</v>
      </c>
      <c r="Q87">
        <v>0.7</v>
      </c>
      <c r="R87">
        <v>1.2</v>
      </c>
      <c r="S87">
        <v>1.8</v>
      </c>
      <c r="T87">
        <v>2.4</v>
      </c>
      <c r="U87">
        <v>3.1</v>
      </c>
      <c r="V87">
        <v>3.8</v>
      </c>
      <c r="W87">
        <v>4.5</v>
      </c>
      <c r="X87">
        <v>5.3</v>
      </c>
      <c r="Y87">
        <v>6.2</v>
      </c>
      <c r="Z87">
        <v>7.2</v>
      </c>
      <c r="AA87">
        <v>8.1999999999999993</v>
      </c>
      <c r="AB87">
        <v>9.1999999999999993</v>
      </c>
      <c r="AC87">
        <v>10.199999999999999</v>
      </c>
      <c r="AD87">
        <v>0</v>
      </c>
      <c r="AE87" s="1">
        <v>44853</v>
      </c>
      <c r="AF87">
        <v>8.1999999999999993</v>
      </c>
      <c r="AG87">
        <v>9.1999999999999993</v>
      </c>
      <c r="AH87">
        <v>10.199999999999999</v>
      </c>
      <c r="AI87">
        <v>11.2</v>
      </c>
      <c r="AJ87">
        <v>12.2</v>
      </c>
      <c r="AK87">
        <v>13.2</v>
      </c>
      <c r="AL87">
        <v>14.2</v>
      </c>
      <c r="AM87">
        <v>15.2</v>
      </c>
      <c r="AN87">
        <v>16.2</v>
      </c>
      <c r="AO87">
        <v>17.2</v>
      </c>
      <c r="AP87">
        <v>18.2</v>
      </c>
      <c r="AQ87">
        <v>19.2</v>
      </c>
      <c r="AR87">
        <v>20.2</v>
      </c>
      <c r="AS87">
        <v>0</v>
      </c>
    </row>
    <row r="88" spans="1:45" x14ac:dyDescent="0.25">
      <c r="A88" s="1">
        <v>44854</v>
      </c>
      <c r="B88">
        <v>0</v>
      </c>
      <c r="C88">
        <v>0</v>
      </c>
      <c r="D88">
        <v>0</v>
      </c>
      <c r="E88">
        <v>0</v>
      </c>
      <c r="F88">
        <v>0</v>
      </c>
      <c r="G88">
        <v>0.1</v>
      </c>
      <c r="H88">
        <v>0.3</v>
      </c>
      <c r="I88">
        <v>0.6</v>
      </c>
      <c r="J88">
        <v>1</v>
      </c>
      <c r="K88">
        <v>1.3</v>
      </c>
      <c r="L88">
        <v>1.7</v>
      </c>
      <c r="M88">
        <v>2.2999999999999998</v>
      </c>
      <c r="N88">
        <v>2.8</v>
      </c>
      <c r="O88">
        <v>1</v>
      </c>
      <c r="P88" s="1">
        <v>44854</v>
      </c>
      <c r="Q88">
        <v>1.7</v>
      </c>
      <c r="R88">
        <v>2.2999999999999998</v>
      </c>
      <c r="S88">
        <v>2.8</v>
      </c>
      <c r="T88">
        <v>3.4</v>
      </c>
      <c r="U88">
        <v>4.0999999999999996</v>
      </c>
      <c r="V88">
        <v>4.8</v>
      </c>
      <c r="W88">
        <v>5.5</v>
      </c>
      <c r="X88">
        <v>6.3</v>
      </c>
      <c r="Y88">
        <v>7.1</v>
      </c>
      <c r="Z88">
        <v>8</v>
      </c>
      <c r="AA88">
        <v>9</v>
      </c>
      <c r="AB88">
        <v>10</v>
      </c>
      <c r="AC88">
        <v>11</v>
      </c>
      <c r="AD88">
        <v>1</v>
      </c>
      <c r="AE88" s="1">
        <v>44854</v>
      </c>
      <c r="AF88">
        <v>9</v>
      </c>
      <c r="AG88">
        <v>10</v>
      </c>
      <c r="AH88">
        <v>11</v>
      </c>
      <c r="AI88">
        <v>12</v>
      </c>
      <c r="AJ88">
        <v>13</v>
      </c>
      <c r="AK88">
        <v>14</v>
      </c>
      <c r="AL88">
        <v>15</v>
      </c>
      <c r="AM88">
        <v>16</v>
      </c>
      <c r="AN88">
        <v>17</v>
      </c>
      <c r="AO88">
        <v>18</v>
      </c>
      <c r="AP88">
        <v>19</v>
      </c>
      <c r="AQ88">
        <v>20</v>
      </c>
      <c r="AR88">
        <v>21</v>
      </c>
      <c r="AS88">
        <v>1</v>
      </c>
    </row>
    <row r="89" spans="1:45" x14ac:dyDescent="0.25">
      <c r="A89" s="1">
        <v>44855</v>
      </c>
      <c r="B89">
        <v>0</v>
      </c>
      <c r="C89">
        <v>0</v>
      </c>
      <c r="D89">
        <v>0</v>
      </c>
      <c r="E89">
        <v>0</v>
      </c>
      <c r="F89">
        <v>0</v>
      </c>
      <c r="G89">
        <v>0</v>
      </c>
      <c r="H89">
        <v>0</v>
      </c>
      <c r="I89">
        <v>0</v>
      </c>
      <c r="J89">
        <v>0.1</v>
      </c>
      <c r="K89">
        <v>0.2</v>
      </c>
      <c r="L89">
        <v>0.5</v>
      </c>
      <c r="M89">
        <v>0.8</v>
      </c>
      <c r="N89">
        <v>1.1000000000000001</v>
      </c>
      <c r="O89">
        <v>0</v>
      </c>
      <c r="P89" s="1">
        <v>44855</v>
      </c>
      <c r="Q89">
        <v>0.5</v>
      </c>
      <c r="R89">
        <v>0.8</v>
      </c>
      <c r="S89">
        <v>1.1000000000000001</v>
      </c>
      <c r="T89">
        <v>1.5</v>
      </c>
      <c r="U89">
        <v>1.9</v>
      </c>
      <c r="V89">
        <v>2.4</v>
      </c>
      <c r="W89">
        <v>2.9</v>
      </c>
      <c r="X89">
        <v>3.4</v>
      </c>
      <c r="Y89">
        <v>4</v>
      </c>
      <c r="Z89">
        <v>4.8</v>
      </c>
      <c r="AA89">
        <v>5.7</v>
      </c>
      <c r="AB89">
        <v>6.6</v>
      </c>
      <c r="AC89">
        <v>7.6</v>
      </c>
      <c r="AD89">
        <v>0</v>
      </c>
      <c r="AE89" s="1">
        <v>44855</v>
      </c>
      <c r="AF89">
        <v>5.7</v>
      </c>
      <c r="AG89">
        <v>6.6</v>
      </c>
      <c r="AH89">
        <v>7.6</v>
      </c>
      <c r="AI89">
        <v>8.6</v>
      </c>
      <c r="AJ89">
        <v>9.6</v>
      </c>
      <c r="AK89">
        <v>10.6</v>
      </c>
      <c r="AL89">
        <v>11.6</v>
      </c>
      <c r="AM89">
        <v>12.6</v>
      </c>
      <c r="AN89">
        <v>13.6</v>
      </c>
      <c r="AO89">
        <v>14.6</v>
      </c>
      <c r="AP89">
        <v>15.6</v>
      </c>
      <c r="AQ89">
        <v>16.600000000000001</v>
      </c>
      <c r="AR89">
        <v>17.600000000000001</v>
      </c>
      <c r="AS89">
        <v>0</v>
      </c>
    </row>
    <row r="90" spans="1:45" x14ac:dyDescent="0.25">
      <c r="A90" s="1">
        <v>44856</v>
      </c>
      <c r="B90">
        <v>0</v>
      </c>
      <c r="C90">
        <v>0</v>
      </c>
      <c r="D90">
        <v>0</v>
      </c>
      <c r="E90">
        <v>0</v>
      </c>
      <c r="F90">
        <v>0</v>
      </c>
      <c r="G90">
        <v>0</v>
      </c>
      <c r="H90">
        <v>0</v>
      </c>
      <c r="I90">
        <v>0</v>
      </c>
      <c r="J90">
        <v>0</v>
      </c>
      <c r="K90">
        <v>0</v>
      </c>
      <c r="L90">
        <v>0.1</v>
      </c>
      <c r="M90">
        <v>0.2</v>
      </c>
      <c r="N90">
        <v>0.5</v>
      </c>
      <c r="O90">
        <v>0</v>
      </c>
      <c r="P90" s="1">
        <v>44856</v>
      </c>
      <c r="Q90">
        <v>0.1</v>
      </c>
      <c r="R90">
        <v>0.2</v>
      </c>
      <c r="S90">
        <v>0.5</v>
      </c>
      <c r="T90">
        <v>0.8</v>
      </c>
      <c r="U90">
        <v>1.2</v>
      </c>
      <c r="V90">
        <v>1.6</v>
      </c>
      <c r="W90">
        <v>2</v>
      </c>
      <c r="X90">
        <v>2.4</v>
      </c>
      <c r="Y90">
        <v>2.9</v>
      </c>
      <c r="Z90">
        <v>3.5</v>
      </c>
      <c r="AA90">
        <v>4.0999999999999996</v>
      </c>
      <c r="AB90">
        <v>4.8</v>
      </c>
      <c r="AC90">
        <v>5.4</v>
      </c>
      <c r="AD90">
        <v>0</v>
      </c>
      <c r="AE90" s="1">
        <v>44856</v>
      </c>
      <c r="AF90">
        <v>4.0999999999999996</v>
      </c>
      <c r="AG90">
        <v>4.8</v>
      </c>
      <c r="AH90">
        <v>5.4</v>
      </c>
      <c r="AI90">
        <v>6.1</v>
      </c>
      <c r="AJ90">
        <v>6.9</v>
      </c>
      <c r="AK90">
        <v>7.6</v>
      </c>
      <c r="AL90">
        <v>8.4</v>
      </c>
      <c r="AM90">
        <v>9.1999999999999993</v>
      </c>
      <c r="AN90">
        <v>10.1</v>
      </c>
      <c r="AO90">
        <v>11</v>
      </c>
      <c r="AP90">
        <v>12</v>
      </c>
      <c r="AQ90">
        <v>13</v>
      </c>
      <c r="AR90">
        <v>14</v>
      </c>
      <c r="AS90">
        <v>0</v>
      </c>
    </row>
    <row r="91" spans="1:45" x14ac:dyDescent="0.25">
      <c r="A91" s="1">
        <v>44857</v>
      </c>
      <c r="B91">
        <v>0</v>
      </c>
      <c r="C91">
        <v>0</v>
      </c>
      <c r="D91">
        <v>0</v>
      </c>
      <c r="E91">
        <v>0</v>
      </c>
      <c r="F91">
        <v>0</v>
      </c>
      <c r="G91">
        <v>0</v>
      </c>
      <c r="H91">
        <v>0</v>
      </c>
      <c r="I91">
        <v>0</v>
      </c>
      <c r="J91">
        <v>0</v>
      </c>
      <c r="K91">
        <v>0</v>
      </c>
      <c r="L91">
        <v>0</v>
      </c>
      <c r="M91">
        <v>0</v>
      </c>
      <c r="N91">
        <v>0</v>
      </c>
      <c r="O91">
        <v>0</v>
      </c>
      <c r="P91" s="1">
        <v>44857</v>
      </c>
      <c r="Q91">
        <v>0</v>
      </c>
      <c r="R91">
        <v>0</v>
      </c>
      <c r="S91">
        <v>0</v>
      </c>
      <c r="T91">
        <v>0.1</v>
      </c>
      <c r="U91">
        <v>0.4</v>
      </c>
      <c r="V91">
        <v>0.8</v>
      </c>
      <c r="W91">
        <v>1.3</v>
      </c>
      <c r="X91">
        <v>2</v>
      </c>
      <c r="Y91">
        <v>2.8</v>
      </c>
      <c r="Z91">
        <v>3.7</v>
      </c>
      <c r="AA91">
        <v>4.7</v>
      </c>
      <c r="AB91">
        <v>5.7</v>
      </c>
      <c r="AC91">
        <v>6.7</v>
      </c>
      <c r="AD91">
        <v>0</v>
      </c>
      <c r="AE91" s="1">
        <v>44857</v>
      </c>
      <c r="AF91">
        <v>4.7</v>
      </c>
      <c r="AG91">
        <v>5.7</v>
      </c>
      <c r="AH91">
        <v>6.7</v>
      </c>
      <c r="AI91">
        <v>7.7</v>
      </c>
      <c r="AJ91">
        <v>8.6999999999999993</v>
      </c>
      <c r="AK91">
        <v>9.6999999999999993</v>
      </c>
      <c r="AL91">
        <v>10.7</v>
      </c>
      <c r="AM91">
        <v>11.7</v>
      </c>
      <c r="AN91">
        <v>12.7</v>
      </c>
      <c r="AO91">
        <v>13.7</v>
      </c>
      <c r="AP91">
        <v>14.7</v>
      </c>
      <c r="AQ91">
        <v>15.7</v>
      </c>
      <c r="AR91">
        <v>16.7</v>
      </c>
      <c r="AS91">
        <v>0</v>
      </c>
    </row>
    <row r="92" spans="1:45" x14ac:dyDescent="0.25">
      <c r="A92" s="1">
        <v>44858</v>
      </c>
      <c r="B92">
        <v>0</v>
      </c>
      <c r="C92">
        <v>0</v>
      </c>
      <c r="D92">
        <v>0</v>
      </c>
      <c r="E92">
        <v>0</v>
      </c>
      <c r="F92">
        <v>0</v>
      </c>
      <c r="G92">
        <v>0</v>
      </c>
      <c r="H92">
        <v>0</v>
      </c>
      <c r="I92">
        <v>0</v>
      </c>
      <c r="J92">
        <v>0</v>
      </c>
      <c r="K92">
        <v>0</v>
      </c>
      <c r="L92">
        <v>0</v>
      </c>
      <c r="M92">
        <v>0</v>
      </c>
      <c r="N92">
        <v>0</v>
      </c>
      <c r="O92">
        <v>0</v>
      </c>
      <c r="P92" s="1">
        <v>44858</v>
      </c>
      <c r="Q92">
        <v>0</v>
      </c>
      <c r="R92">
        <v>0</v>
      </c>
      <c r="S92">
        <v>0</v>
      </c>
      <c r="T92">
        <v>0</v>
      </c>
      <c r="U92">
        <v>0</v>
      </c>
      <c r="V92">
        <v>0.3</v>
      </c>
      <c r="W92">
        <v>0.7</v>
      </c>
      <c r="X92">
        <v>1</v>
      </c>
      <c r="Y92">
        <v>1.4</v>
      </c>
      <c r="Z92">
        <v>2</v>
      </c>
      <c r="AA92">
        <v>2.8</v>
      </c>
      <c r="AB92">
        <v>3.7</v>
      </c>
      <c r="AC92">
        <v>4.7</v>
      </c>
      <c r="AD92">
        <v>0</v>
      </c>
      <c r="AE92" s="1">
        <v>44858</v>
      </c>
      <c r="AF92">
        <v>2.8</v>
      </c>
      <c r="AG92">
        <v>3.7</v>
      </c>
      <c r="AH92">
        <v>4.7</v>
      </c>
      <c r="AI92">
        <v>5.7</v>
      </c>
      <c r="AJ92">
        <v>6.7</v>
      </c>
      <c r="AK92">
        <v>7.7</v>
      </c>
      <c r="AL92">
        <v>8.6999999999999993</v>
      </c>
      <c r="AM92">
        <v>9.6999999999999993</v>
      </c>
      <c r="AN92">
        <v>10.7</v>
      </c>
      <c r="AO92">
        <v>11.7</v>
      </c>
      <c r="AP92">
        <v>12.7</v>
      </c>
      <c r="AQ92">
        <v>13.7</v>
      </c>
      <c r="AR92">
        <v>14.7</v>
      </c>
      <c r="AS92">
        <v>0</v>
      </c>
    </row>
    <row r="93" spans="1:45" x14ac:dyDescent="0.25">
      <c r="A93" s="1">
        <v>44859</v>
      </c>
      <c r="B93">
        <v>0</v>
      </c>
      <c r="C93">
        <v>0</v>
      </c>
      <c r="D93">
        <v>0</v>
      </c>
      <c r="E93">
        <v>0</v>
      </c>
      <c r="F93">
        <v>0</v>
      </c>
      <c r="G93">
        <v>0</v>
      </c>
      <c r="H93">
        <v>0</v>
      </c>
      <c r="I93">
        <v>0</v>
      </c>
      <c r="J93">
        <v>0</v>
      </c>
      <c r="K93">
        <v>0</v>
      </c>
      <c r="L93">
        <v>0</v>
      </c>
      <c r="M93">
        <v>0</v>
      </c>
      <c r="N93">
        <v>0</v>
      </c>
      <c r="O93">
        <v>0</v>
      </c>
      <c r="P93" s="1">
        <v>44859</v>
      </c>
      <c r="Q93">
        <v>0</v>
      </c>
      <c r="R93">
        <v>0</v>
      </c>
      <c r="S93">
        <v>0</v>
      </c>
      <c r="T93">
        <v>0</v>
      </c>
      <c r="U93">
        <v>0</v>
      </c>
      <c r="V93">
        <v>0</v>
      </c>
      <c r="W93">
        <v>0</v>
      </c>
      <c r="X93">
        <v>0</v>
      </c>
      <c r="Y93">
        <v>0</v>
      </c>
      <c r="Z93">
        <v>0.3</v>
      </c>
      <c r="AA93">
        <v>0.6</v>
      </c>
      <c r="AB93">
        <v>1.2</v>
      </c>
      <c r="AC93">
        <v>2</v>
      </c>
      <c r="AD93">
        <v>0</v>
      </c>
      <c r="AE93" s="1">
        <v>44859</v>
      </c>
      <c r="AF93">
        <v>0.6</v>
      </c>
      <c r="AG93">
        <v>1.2</v>
      </c>
      <c r="AH93">
        <v>2</v>
      </c>
      <c r="AI93">
        <v>3</v>
      </c>
      <c r="AJ93">
        <v>4</v>
      </c>
      <c r="AK93">
        <v>5</v>
      </c>
      <c r="AL93">
        <v>6</v>
      </c>
      <c r="AM93">
        <v>7</v>
      </c>
      <c r="AN93">
        <v>8</v>
      </c>
      <c r="AO93">
        <v>9</v>
      </c>
      <c r="AP93">
        <v>10</v>
      </c>
      <c r="AQ93">
        <v>11</v>
      </c>
      <c r="AR93">
        <v>12</v>
      </c>
      <c r="AS93">
        <v>0</v>
      </c>
    </row>
    <row r="94" spans="1:45" x14ac:dyDescent="0.25">
      <c r="A94" s="1">
        <v>44860</v>
      </c>
      <c r="B94">
        <v>0</v>
      </c>
      <c r="C94">
        <v>0</v>
      </c>
      <c r="D94">
        <v>0</v>
      </c>
      <c r="E94">
        <v>0</v>
      </c>
      <c r="F94">
        <v>0</v>
      </c>
      <c r="G94">
        <v>0</v>
      </c>
      <c r="H94">
        <v>0</v>
      </c>
      <c r="I94">
        <v>0</v>
      </c>
      <c r="J94">
        <v>0</v>
      </c>
      <c r="K94">
        <v>0</v>
      </c>
      <c r="L94">
        <v>0</v>
      </c>
      <c r="M94">
        <v>0</v>
      </c>
      <c r="N94">
        <v>0</v>
      </c>
      <c r="O94">
        <v>0</v>
      </c>
      <c r="P94" s="1">
        <v>44860</v>
      </c>
      <c r="Q94">
        <v>0</v>
      </c>
      <c r="R94">
        <v>0</v>
      </c>
      <c r="S94">
        <v>0</v>
      </c>
      <c r="T94">
        <v>0</v>
      </c>
      <c r="U94">
        <v>0</v>
      </c>
      <c r="V94">
        <v>0</v>
      </c>
      <c r="W94">
        <v>0</v>
      </c>
      <c r="X94">
        <v>0</v>
      </c>
      <c r="Y94">
        <v>0</v>
      </c>
      <c r="Z94">
        <v>0</v>
      </c>
      <c r="AA94">
        <v>0</v>
      </c>
      <c r="AB94">
        <v>0.5</v>
      </c>
      <c r="AC94">
        <v>1.2</v>
      </c>
      <c r="AD94">
        <v>0</v>
      </c>
      <c r="AE94" s="1">
        <v>44860</v>
      </c>
      <c r="AF94">
        <v>0</v>
      </c>
      <c r="AG94">
        <v>0.5</v>
      </c>
      <c r="AH94">
        <v>1.2</v>
      </c>
      <c r="AI94">
        <v>1.9</v>
      </c>
      <c r="AJ94">
        <v>2.8</v>
      </c>
      <c r="AK94">
        <v>3.7</v>
      </c>
      <c r="AL94">
        <v>4.5999999999999996</v>
      </c>
      <c r="AM94">
        <v>5.6</v>
      </c>
      <c r="AN94">
        <v>6.6</v>
      </c>
      <c r="AO94">
        <v>7.6</v>
      </c>
      <c r="AP94">
        <v>8.6</v>
      </c>
      <c r="AQ94">
        <v>9.6</v>
      </c>
      <c r="AR94">
        <v>10.6</v>
      </c>
      <c r="AS94">
        <v>0</v>
      </c>
    </row>
    <row r="95" spans="1:45" x14ac:dyDescent="0.25">
      <c r="A95" s="1">
        <v>44861</v>
      </c>
      <c r="B95">
        <v>0</v>
      </c>
      <c r="C95">
        <v>0</v>
      </c>
      <c r="D95">
        <v>0</v>
      </c>
      <c r="E95">
        <v>0</v>
      </c>
      <c r="F95">
        <v>0</v>
      </c>
      <c r="G95">
        <v>0</v>
      </c>
      <c r="H95">
        <v>0</v>
      </c>
      <c r="I95">
        <v>0</v>
      </c>
      <c r="J95">
        <v>0</v>
      </c>
      <c r="K95">
        <v>0</v>
      </c>
      <c r="L95">
        <v>0</v>
      </c>
      <c r="M95">
        <v>0</v>
      </c>
      <c r="N95">
        <v>0.1</v>
      </c>
      <c r="O95">
        <v>0</v>
      </c>
      <c r="P95" s="1">
        <v>44861</v>
      </c>
      <c r="Q95">
        <v>0</v>
      </c>
      <c r="R95">
        <v>0</v>
      </c>
      <c r="S95">
        <v>0.1</v>
      </c>
      <c r="T95">
        <v>0.2</v>
      </c>
      <c r="U95">
        <v>0.3</v>
      </c>
      <c r="V95">
        <v>0.4</v>
      </c>
      <c r="W95">
        <v>0.6</v>
      </c>
      <c r="X95">
        <v>0.7</v>
      </c>
      <c r="Y95">
        <v>0.9</v>
      </c>
      <c r="Z95">
        <v>1.1000000000000001</v>
      </c>
      <c r="AA95">
        <v>1.3</v>
      </c>
      <c r="AB95">
        <v>1.5</v>
      </c>
      <c r="AC95">
        <v>1.8</v>
      </c>
      <c r="AD95">
        <v>0</v>
      </c>
      <c r="AE95" s="1">
        <v>44861</v>
      </c>
      <c r="AF95">
        <v>1.3</v>
      </c>
      <c r="AG95">
        <v>1.5</v>
      </c>
      <c r="AH95">
        <v>1.8</v>
      </c>
      <c r="AI95">
        <v>2.1</v>
      </c>
      <c r="AJ95">
        <v>2.6</v>
      </c>
      <c r="AK95">
        <v>3.4</v>
      </c>
      <c r="AL95">
        <v>4.0999999999999996</v>
      </c>
      <c r="AM95">
        <v>5</v>
      </c>
      <c r="AN95">
        <v>5.9</v>
      </c>
      <c r="AO95">
        <v>6.9</v>
      </c>
      <c r="AP95">
        <v>7.9</v>
      </c>
      <c r="AQ95">
        <v>8.9</v>
      </c>
      <c r="AR95">
        <v>9.9</v>
      </c>
      <c r="AS95">
        <v>0</v>
      </c>
    </row>
    <row r="96" spans="1:45" x14ac:dyDescent="0.25">
      <c r="A96" s="1">
        <v>44862</v>
      </c>
      <c r="B96">
        <v>0</v>
      </c>
      <c r="C96">
        <v>0</v>
      </c>
      <c r="D96">
        <v>0</v>
      </c>
      <c r="E96">
        <v>0</v>
      </c>
      <c r="F96">
        <v>0.1</v>
      </c>
      <c r="G96">
        <v>0.3</v>
      </c>
      <c r="H96">
        <v>0.6</v>
      </c>
      <c r="I96">
        <v>0.9</v>
      </c>
      <c r="J96">
        <v>1.4</v>
      </c>
      <c r="K96">
        <v>2</v>
      </c>
      <c r="L96">
        <v>2.7</v>
      </c>
      <c r="M96">
        <v>3.5</v>
      </c>
      <c r="N96">
        <v>4.3</v>
      </c>
      <c r="O96">
        <v>0</v>
      </c>
      <c r="P96" s="1">
        <v>44862</v>
      </c>
      <c r="Q96">
        <v>2.7</v>
      </c>
      <c r="R96">
        <v>3.5</v>
      </c>
      <c r="S96">
        <v>4.3</v>
      </c>
      <c r="T96">
        <v>5.3</v>
      </c>
      <c r="U96">
        <v>6.3</v>
      </c>
      <c r="V96">
        <v>7.3</v>
      </c>
      <c r="W96">
        <v>8.3000000000000007</v>
      </c>
      <c r="X96">
        <v>9.3000000000000007</v>
      </c>
      <c r="Y96">
        <v>10.3</v>
      </c>
      <c r="Z96">
        <v>11.3</v>
      </c>
      <c r="AA96">
        <v>12.3</v>
      </c>
      <c r="AB96">
        <v>13.3</v>
      </c>
      <c r="AC96">
        <v>14.3</v>
      </c>
      <c r="AD96">
        <v>0</v>
      </c>
      <c r="AE96" s="1">
        <v>44862</v>
      </c>
      <c r="AF96">
        <v>12.3</v>
      </c>
      <c r="AG96">
        <v>13.3</v>
      </c>
      <c r="AH96">
        <v>14.3</v>
      </c>
      <c r="AI96">
        <v>15.3</v>
      </c>
      <c r="AJ96">
        <v>16.3</v>
      </c>
      <c r="AK96">
        <v>17.3</v>
      </c>
      <c r="AL96">
        <v>18.3</v>
      </c>
      <c r="AM96">
        <v>19.3</v>
      </c>
      <c r="AN96">
        <v>20.3</v>
      </c>
      <c r="AO96">
        <v>21.3</v>
      </c>
      <c r="AP96">
        <v>22.3</v>
      </c>
      <c r="AQ96">
        <v>23.3</v>
      </c>
      <c r="AR96">
        <v>24.3</v>
      </c>
      <c r="AS96">
        <v>0</v>
      </c>
    </row>
    <row r="97" spans="1:45" x14ac:dyDescent="0.25">
      <c r="A97" s="1">
        <v>44863</v>
      </c>
      <c r="B97">
        <v>0</v>
      </c>
      <c r="C97">
        <v>0</v>
      </c>
      <c r="D97">
        <v>0</v>
      </c>
      <c r="E97">
        <v>0.1</v>
      </c>
      <c r="F97">
        <v>0.3</v>
      </c>
      <c r="G97">
        <v>0.5</v>
      </c>
      <c r="H97">
        <v>0.8</v>
      </c>
      <c r="I97">
        <v>1.2</v>
      </c>
      <c r="J97">
        <v>1.6</v>
      </c>
      <c r="K97">
        <v>2.1</v>
      </c>
      <c r="L97">
        <v>2.6</v>
      </c>
      <c r="M97">
        <v>3.1</v>
      </c>
      <c r="N97">
        <v>3.7</v>
      </c>
      <c r="O97">
        <v>0</v>
      </c>
      <c r="P97" s="1">
        <v>44863</v>
      </c>
      <c r="Q97">
        <v>2.6</v>
      </c>
      <c r="R97">
        <v>3.1</v>
      </c>
      <c r="S97">
        <v>3.7</v>
      </c>
      <c r="T97">
        <v>4.5</v>
      </c>
      <c r="U97">
        <v>5.2</v>
      </c>
      <c r="V97">
        <v>6.1</v>
      </c>
      <c r="W97">
        <v>7.1</v>
      </c>
      <c r="X97">
        <v>8.1</v>
      </c>
      <c r="Y97">
        <v>9.1</v>
      </c>
      <c r="Z97">
        <v>10.1</v>
      </c>
      <c r="AA97">
        <v>11.1</v>
      </c>
      <c r="AB97">
        <v>12.1</v>
      </c>
      <c r="AC97">
        <v>13.1</v>
      </c>
      <c r="AD97">
        <v>0</v>
      </c>
      <c r="AE97" s="1">
        <v>44863</v>
      </c>
      <c r="AF97">
        <v>11.1</v>
      </c>
      <c r="AG97">
        <v>12.1</v>
      </c>
      <c r="AH97">
        <v>13.1</v>
      </c>
      <c r="AI97">
        <v>14.1</v>
      </c>
      <c r="AJ97">
        <v>15.1</v>
      </c>
      <c r="AK97">
        <v>16.100000000000001</v>
      </c>
      <c r="AL97">
        <v>17.100000000000001</v>
      </c>
      <c r="AM97">
        <v>18.100000000000001</v>
      </c>
      <c r="AN97">
        <v>19.100000000000001</v>
      </c>
      <c r="AO97">
        <v>20.100000000000001</v>
      </c>
      <c r="AP97">
        <v>21.1</v>
      </c>
      <c r="AQ97">
        <v>22.1</v>
      </c>
      <c r="AR97">
        <v>23.1</v>
      </c>
      <c r="AS97">
        <v>0</v>
      </c>
    </row>
    <row r="98" spans="1:45" x14ac:dyDescent="0.25">
      <c r="A98" s="1">
        <v>44864</v>
      </c>
      <c r="B98">
        <v>0</v>
      </c>
      <c r="C98">
        <v>0</v>
      </c>
      <c r="D98">
        <v>0</v>
      </c>
      <c r="E98">
        <v>0</v>
      </c>
      <c r="F98">
        <v>0.2</v>
      </c>
      <c r="G98">
        <v>0.4</v>
      </c>
      <c r="H98">
        <v>0.7</v>
      </c>
      <c r="I98">
        <v>1.1000000000000001</v>
      </c>
      <c r="J98">
        <v>1.4</v>
      </c>
      <c r="K98">
        <v>1.8</v>
      </c>
      <c r="L98">
        <v>2.2999999999999998</v>
      </c>
      <c r="M98">
        <v>2.8</v>
      </c>
      <c r="N98">
        <v>3.3</v>
      </c>
      <c r="O98">
        <v>0</v>
      </c>
      <c r="P98" s="1">
        <v>44864</v>
      </c>
      <c r="Q98">
        <v>2.2999999999999998</v>
      </c>
      <c r="R98">
        <v>2.8</v>
      </c>
      <c r="S98">
        <v>3.3</v>
      </c>
      <c r="T98">
        <v>3.8</v>
      </c>
      <c r="U98">
        <v>4.4000000000000004</v>
      </c>
      <c r="V98">
        <v>5</v>
      </c>
      <c r="W98">
        <v>5.6</v>
      </c>
      <c r="X98">
        <v>6.4</v>
      </c>
      <c r="Y98">
        <v>7.1</v>
      </c>
      <c r="Z98">
        <v>8</v>
      </c>
      <c r="AA98">
        <v>8.8000000000000007</v>
      </c>
      <c r="AB98">
        <v>9.6999999999999993</v>
      </c>
      <c r="AC98">
        <v>10.6</v>
      </c>
      <c r="AD98">
        <v>0</v>
      </c>
      <c r="AE98" s="1">
        <v>44864</v>
      </c>
      <c r="AF98">
        <v>8.8000000000000007</v>
      </c>
      <c r="AG98">
        <v>9.6999999999999993</v>
      </c>
      <c r="AH98">
        <v>10.6</v>
      </c>
      <c r="AI98">
        <v>11.6</v>
      </c>
      <c r="AJ98">
        <v>12.6</v>
      </c>
      <c r="AK98">
        <v>13.6</v>
      </c>
      <c r="AL98">
        <v>14.6</v>
      </c>
      <c r="AM98">
        <v>15.6</v>
      </c>
      <c r="AN98">
        <v>16.600000000000001</v>
      </c>
      <c r="AO98">
        <v>17.600000000000001</v>
      </c>
      <c r="AP98">
        <v>18.600000000000001</v>
      </c>
      <c r="AQ98">
        <v>19.600000000000001</v>
      </c>
      <c r="AR98">
        <v>20.6</v>
      </c>
      <c r="AS98">
        <v>0</v>
      </c>
    </row>
    <row r="99" spans="1:45" x14ac:dyDescent="0.25">
      <c r="A99" s="1">
        <v>44865</v>
      </c>
      <c r="B99">
        <v>0</v>
      </c>
      <c r="C99">
        <v>0</v>
      </c>
      <c r="D99">
        <v>0</v>
      </c>
      <c r="E99">
        <v>0</v>
      </c>
      <c r="F99">
        <v>0</v>
      </c>
      <c r="G99">
        <v>0</v>
      </c>
      <c r="H99">
        <v>0</v>
      </c>
      <c r="I99">
        <v>0</v>
      </c>
      <c r="J99">
        <v>0.1</v>
      </c>
      <c r="K99">
        <v>0.2</v>
      </c>
      <c r="L99">
        <v>0.4</v>
      </c>
      <c r="M99">
        <v>0.7</v>
      </c>
      <c r="N99">
        <v>1.1000000000000001</v>
      </c>
      <c r="O99">
        <v>0</v>
      </c>
      <c r="P99" s="1">
        <v>44865</v>
      </c>
      <c r="Q99">
        <v>0.4</v>
      </c>
      <c r="R99">
        <v>0.7</v>
      </c>
      <c r="S99">
        <v>1.1000000000000001</v>
      </c>
      <c r="T99">
        <v>1.4</v>
      </c>
      <c r="U99">
        <v>1.8</v>
      </c>
      <c r="V99">
        <v>2.2000000000000002</v>
      </c>
      <c r="W99">
        <v>2.6</v>
      </c>
      <c r="X99">
        <v>3</v>
      </c>
      <c r="Y99">
        <v>3.5</v>
      </c>
      <c r="Z99">
        <v>3.9</v>
      </c>
      <c r="AA99">
        <v>4.4000000000000004</v>
      </c>
      <c r="AB99">
        <v>4.8</v>
      </c>
      <c r="AC99">
        <v>5.5</v>
      </c>
      <c r="AD99">
        <v>0</v>
      </c>
      <c r="AE99" s="1">
        <v>44865</v>
      </c>
      <c r="AF99">
        <v>4.4000000000000004</v>
      </c>
      <c r="AG99">
        <v>4.8</v>
      </c>
      <c r="AH99">
        <v>5.5</v>
      </c>
      <c r="AI99">
        <v>6.2</v>
      </c>
      <c r="AJ99">
        <v>7</v>
      </c>
      <c r="AK99">
        <v>7.8</v>
      </c>
      <c r="AL99">
        <v>8.6</v>
      </c>
      <c r="AM99">
        <v>9.4</v>
      </c>
      <c r="AN99">
        <v>10.3</v>
      </c>
      <c r="AO99">
        <v>11.3</v>
      </c>
      <c r="AP99">
        <v>12.3</v>
      </c>
      <c r="AQ99">
        <v>13.3</v>
      </c>
      <c r="AR99">
        <v>14.3</v>
      </c>
      <c r="AS99">
        <v>0</v>
      </c>
    </row>
    <row r="100" spans="1:45" x14ac:dyDescent="0.25">
      <c r="A100" s="1">
        <v>44866</v>
      </c>
      <c r="B100">
        <v>0</v>
      </c>
      <c r="C100">
        <v>0</v>
      </c>
      <c r="D100">
        <v>0</v>
      </c>
      <c r="E100">
        <v>0</v>
      </c>
      <c r="F100">
        <v>0</v>
      </c>
      <c r="G100">
        <v>0</v>
      </c>
      <c r="H100">
        <v>0</v>
      </c>
      <c r="I100">
        <v>0</v>
      </c>
      <c r="J100">
        <v>0</v>
      </c>
      <c r="K100">
        <v>0</v>
      </c>
      <c r="L100">
        <v>0</v>
      </c>
      <c r="M100">
        <v>0</v>
      </c>
      <c r="N100">
        <v>0</v>
      </c>
      <c r="O100">
        <v>0</v>
      </c>
      <c r="P100" s="1">
        <v>44866</v>
      </c>
      <c r="Q100">
        <v>0</v>
      </c>
      <c r="R100">
        <v>0</v>
      </c>
      <c r="S100">
        <v>0</v>
      </c>
      <c r="T100">
        <v>0</v>
      </c>
      <c r="U100">
        <v>0</v>
      </c>
      <c r="V100">
        <v>0</v>
      </c>
      <c r="W100">
        <v>0</v>
      </c>
      <c r="X100">
        <v>0</v>
      </c>
      <c r="Y100">
        <v>0</v>
      </c>
      <c r="Z100">
        <v>0.1</v>
      </c>
      <c r="AA100">
        <v>0.3</v>
      </c>
      <c r="AB100">
        <v>0.6</v>
      </c>
      <c r="AC100">
        <v>1.1000000000000001</v>
      </c>
      <c r="AD100">
        <v>0</v>
      </c>
      <c r="AE100" s="1">
        <v>44866</v>
      </c>
      <c r="AF100">
        <v>0.3</v>
      </c>
      <c r="AG100">
        <v>0.6</v>
      </c>
      <c r="AH100">
        <v>1.1000000000000001</v>
      </c>
      <c r="AI100">
        <v>1.6</v>
      </c>
      <c r="AJ100">
        <v>2.2999999999999998</v>
      </c>
      <c r="AK100">
        <v>3.1</v>
      </c>
      <c r="AL100">
        <v>4.0999999999999996</v>
      </c>
      <c r="AM100">
        <v>5.0999999999999996</v>
      </c>
      <c r="AN100">
        <v>6.1</v>
      </c>
      <c r="AO100">
        <v>7.1</v>
      </c>
      <c r="AP100">
        <v>8.1</v>
      </c>
      <c r="AQ100">
        <v>9.1</v>
      </c>
      <c r="AR100">
        <v>10.1</v>
      </c>
      <c r="AS100">
        <v>0</v>
      </c>
    </row>
    <row r="101" spans="1:45" x14ac:dyDescent="0.25">
      <c r="A101" s="1">
        <v>44867</v>
      </c>
      <c r="B101">
        <v>0</v>
      </c>
      <c r="C101">
        <v>0</v>
      </c>
      <c r="D101">
        <v>0</v>
      </c>
      <c r="E101">
        <v>0</v>
      </c>
      <c r="F101">
        <v>0</v>
      </c>
      <c r="G101">
        <v>0</v>
      </c>
      <c r="H101">
        <v>0</v>
      </c>
      <c r="I101">
        <v>0</v>
      </c>
      <c r="J101">
        <v>0</v>
      </c>
      <c r="K101">
        <v>0</v>
      </c>
      <c r="L101">
        <v>0</v>
      </c>
      <c r="M101">
        <v>0</v>
      </c>
      <c r="N101">
        <v>0</v>
      </c>
      <c r="O101">
        <v>0</v>
      </c>
      <c r="P101" s="1">
        <v>44867</v>
      </c>
      <c r="Q101">
        <v>0</v>
      </c>
      <c r="R101">
        <v>0</v>
      </c>
      <c r="S101">
        <v>0</v>
      </c>
      <c r="T101">
        <v>0</v>
      </c>
      <c r="U101">
        <v>0</v>
      </c>
      <c r="V101">
        <v>0.1</v>
      </c>
      <c r="W101">
        <v>0.3</v>
      </c>
      <c r="X101">
        <v>0.6</v>
      </c>
      <c r="Y101">
        <v>1</v>
      </c>
      <c r="Z101">
        <v>1.4</v>
      </c>
      <c r="AA101">
        <v>1.9</v>
      </c>
      <c r="AB101">
        <v>2.5</v>
      </c>
      <c r="AC101">
        <v>3.3</v>
      </c>
      <c r="AD101">
        <v>0</v>
      </c>
      <c r="AE101" s="1">
        <v>44867</v>
      </c>
      <c r="AF101">
        <v>1.9</v>
      </c>
      <c r="AG101">
        <v>2.5</v>
      </c>
      <c r="AH101">
        <v>3.3</v>
      </c>
      <c r="AI101">
        <v>4</v>
      </c>
      <c r="AJ101">
        <v>4.8</v>
      </c>
      <c r="AK101">
        <v>5.5</v>
      </c>
      <c r="AL101">
        <v>6.4</v>
      </c>
      <c r="AM101">
        <v>7.2</v>
      </c>
      <c r="AN101">
        <v>8.1</v>
      </c>
      <c r="AO101">
        <v>9.1</v>
      </c>
      <c r="AP101">
        <v>10</v>
      </c>
      <c r="AQ101">
        <v>11</v>
      </c>
      <c r="AR101">
        <v>12</v>
      </c>
      <c r="AS101">
        <v>0</v>
      </c>
    </row>
    <row r="102" spans="1:45" x14ac:dyDescent="0.25">
      <c r="A102" s="1">
        <v>44868</v>
      </c>
      <c r="B102">
        <v>0</v>
      </c>
      <c r="C102">
        <v>0</v>
      </c>
      <c r="D102">
        <v>0</v>
      </c>
      <c r="E102">
        <v>0</v>
      </c>
      <c r="F102">
        <v>0</v>
      </c>
      <c r="G102">
        <v>0</v>
      </c>
      <c r="H102">
        <v>0</v>
      </c>
      <c r="I102">
        <v>0</v>
      </c>
      <c r="J102">
        <v>0</v>
      </c>
      <c r="K102">
        <v>0</v>
      </c>
      <c r="L102">
        <v>0.2</v>
      </c>
      <c r="M102">
        <v>0.5</v>
      </c>
      <c r="N102">
        <v>0.8</v>
      </c>
      <c r="O102">
        <v>0</v>
      </c>
      <c r="P102" s="1">
        <v>44868</v>
      </c>
      <c r="Q102">
        <v>0.2</v>
      </c>
      <c r="R102">
        <v>0.5</v>
      </c>
      <c r="S102">
        <v>0.8</v>
      </c>
      <c r="T102">
        <v>1.1000000000000001</v>
      </c>
      <c r="U102">
        <v>1.5</v>
      </c>
      <c r="V102">
        <v>2</v>
      </c>
      <c r="W102">
        <v>2.5</v>
      </c>
      <c r="X102">
        <v>3.1</v>
      </c>
      <c r="Y102">
        <v>3.7</v>
      </c>
      <c r="Z102">
        <v>4.3</v>
      </c>
      <c r="AA102">
        <v>5.0999999999999996</v>
      </c>
      <c r="AB102">
        <v>5.9</v>
      </c>
      <c r="AC102">
        <v>6.9</v>
      </c>
      <c r="AD102">
        <v>0</v>
      </c>
      <c r="AE102" s="1">
        <v>44868</v>
      </c>
      <c r="AF102">
        <v>5.0999999999999996</v>
      </c>
      <c r="AG102">
        <v>5.9</v>
      </c>
      <c r="AH102">
        <v>6.9</v>
      </c>
      <c r="AI102">
        <v>7.9</v>
      </c>
      <c r="AJ102">
        <v>8.9</v>
      </c>
      <c r="AK102">
        <v>9.9</v>
      </c>
      <c r="AL102">
        <v>10.9</v>
      </c>
      <c r="AM102">
        <v>11.9</v>
      </c>
      <c r="AN102">
        <v>12.9</v>
      </c>
      <c r="AO102">
        <v>13.9</v>
      </c>
      <c r="AP102">
        <v>14.9</v>
      </c>
      <c r="AQ102">
        <v>15.9</v>
      </c>
      <c r="AR102">
        <v>16.899999999999999</v>
      </c>
      <c r="AS102">
        <v>0</v>
      </c>
    </row>
    <row r="103" spans="1:45" x14ac:dyDescent="0.25">
      <c r="A103" s="1">
        <v>44869</v>
      </c>
      <c r="B103">
        <v>0</v>
      </c>
      <c r="C103">
        <v>0</v>
      </c>
      <c r="D103">
        <v>0</v>
      </c>
      <c r="E103">
        <v>0</v>
      </c>
      <c r="F103">
        <v>0</v>
      </c>
      <c r="G103">
        <v>0</v>
      </c>
      <c r="H103">
        <v>0</v>
      </c>
      <c r="I103">
        <v>0</v>
      </c>
      <c r="J103">
        <v>0</v>
      </c>
      <c r="K103">
        <v>0</v>
      </c>
      <c r="L103">
        <v>0</v>
      </c>
      <c r="M103">
        <v>0</v>
      </c>
      <c r="N103">
        <v>0</v>
      </c>
      <c r="O103">
        <v>0</v>
      </c>
      <c r="P103" s="1">
        <v>44869</v>
      </c>
      <c r="Q103">
        <v>0</v>
      </c>
      <c r="R103">
        <v>0</v>
      </c>
      <c r="S103">
        <v>0</v>
      </c>
      <c r="T103">
        <v>0.2</v>
      </c>
      <c r="U103">
        <v>0.5</v>
      </c>
      <c r="V103">
        <v>0.8</v>
      </c>
      <c r="W103">
        <v>1.2</v>
      </c>
      <c r="X103">
        <v>1.6</v>
      </c>
      <c r="Y103">
        <v>2</v>
      </c>
      <c r="Z103">
        <v>2.4</v>
      </c>
      <c r="AA103">
        <v>2.8</v>
      </c>
      <c r="AB103">
        <v>3.2</v>
      </c>
      <c r="AC103">
        <v>3.7</v>
      </c>
      <c r="AD103">
        <v>0</v>
      </c>
      <c r="AE103" s="1">
        <v>44869</v>
      </c>
      <c r="AF103">
        <v>2.8</v>
      </c>
      <c r="AG103">
        <v>3.2</v>
      </c>
      <c r="AH103">
        <v>3.7</v>
      </c>
      <c r="AI103">
        <v>4.2</v>
      </c>
      <c r="AJ103">
        <v>4.8</v>
      </c>
      <c r="AK103">
        <v>5.5</v>
      </c>
      <c r="AL103">
        <v>6.1</v>
      </c>
      <c r="AM103">
        <v>6.8</v>
      </c>
      <c r="AN103">
        <v>7.5</v>
      </c>
      <c r="AO103">
        <v>8.3000000000000007</v>
      </c>
      <c r="AP103">
        <v>9.1</v>
      </c>
      <c r="AQ103">
        <v>9.9</v>
      </c>
      <c r="AR103">
        <v>10.8</v>
      </c>
      <c r="AS103">
        <v>0</v>
      </c>
    </row>
    <row r="104" spans="1:45" x14ac:dyDescent="0.25">
      <c r="A104" s="1">
        <v>44870</v>
      </c>
      <c r="B104">
        <v>0</v>
      </c>
      <c r="C104">
        <v>0</v>
      </c>
      <c r="D104">
        <v>0</v>
      </c>
      <c r="E104">
        <v>0</v>
      </c>
      <c r="F104">
        <v>0</v>
      </c>
      <c r="G104">
        <v>0</v>
      </c>
      <c r="H104">
        <v>0</v>
      </c>
      <c r="I104">
        <v>0</v>
      </c>
      <c r="J104">
        <v>0</v>
      </c>
      <c r="K104">
        <v>0</v>
      </c>
      <c r="L104">
        <v>0</v>
      </c>
      <c r="M104">
        <v>0</v>
      </c>
      <c r="N104">
        <v>0</v>
      </c>
      <c r="O104">
        <v>1</v>
      </c>
      <c r="P104" s="1">
        <v>44870</v>
      </c>
      <c r="Q104">
        <v>0</v>
      </c>
      <c r="R104">
        <v>0</v>
      </c>
      <c r="S104">
        <v>0</v>
      </c>
      <c r="T104">
        <v>0</v>
      </c>
      <c r="U104">
        <v>0</v>
      </c>
      <c r="V104">
        <v>0</v>
      </c>
      <c r="W104">
        <v>0</v>
      </c>
      <c r="X104">
        <v>0</v>
      </c>
      <c r="Y104">
        <v>0</v>
      </c>
      <c r="Z104">
        <v>0</v>
      </c>
      <c r="AA104">
        <v>0</v>
      </c>
      <c r="AB104">
        <v>0.3</v>
      </c>
      <c r="AC104">
        <v>0.6</v>
      </c>
      <c r="AD104">
        <v>1</v>
      </c>
      <c r="AE104" s="1">
        <v>44870</v>
      </c>
      <c r="AF104">
        <v>0</v>
      </c>
      <c r="AG104">
        <v>0.3</v>
      </c>
      <c r="AH104">
        <v>0.6</v>
      </c>
      <c r="AI104">
        <v>1</v>
      </c>
      <c r="AJ104">
        <v>1.4</v>
      </c>
      <c r="AK104">
        <v>1.8</v>
      </c>
      <c r="AL104">
        <v>2.2000000000000002</v>
      </c>
      <c r="AM104">
        <v>2.7</v>
      </c>
      <c r="AN104">
        <v>3.3</v>
      </c>
      <c r="AO104">
        <v>3.9</v>
      </c>
      <c r="AP104">
        <v>4.5999999999999996</v>
      </c>
      <c r="AQ104">
        <v>5.3</v>
      </c>
      <c r="AR104">
        <v>6</v>
      </c>
      <c r="AS104">
        <v>1</v>
      </c>
    </row>
    <row r="105" spans="1:45" x14ac:dyDescent="0.25">
      <c r="A105" s="1">
        <v>44871</v>
      </c>
      <c r="B105">
        <v>0</v>
      </c>
      <c r="C105">
        <v>0</v>
      </c>
      <c r="D105">
        <v>0</v>
      </c>
      <c r="E105">
        <v>0</v>
      </c>
      <c r="F105">
        <v>0</v>
      </c>
      <c r="G105">
        <v>0</v>
      </c>
      <c r="H105">
        <v>0</v>
      </c>
      <c r="I105">
        <v>0</v>
      </c>
      <c r="J105">
        <v>0</v>
      </c>
      <c r="K105">
        <v>0</v>
      </c>
      <c r="L105">
        <v>0</v>
      </c>
      <c r="M105">
        <v>0</v>
      </c>
      <c r="N105">
        <v>0</v>
      </c>
      <c r="O105">
        <v>0</v>
      </c>
      <c r="P105" s="1">
        <v>44871</v>
      </c>
      <c r="Q105">
        <v>0</v>
      </c>
      <c r="R105">
        <v>0</v>
      </c>
      <c r="S105">
        <v>0</v>
      </c>
      <c r="T105">
        <v>0</v>
      </c>
      <c r="U105">
        <v>0</v>
      </c>
      <c r="V105">
        <v>0</v>
      </c>
      <c r="W105">
        <v>0</v>
      </c>
      <c r="X105">
        <v>0</v>
      </c>
      <c r="Y105">
        <v>0</v>
      </c>
      <c r="Z105">
        <v>0</v>
      </c>
      <c r="AA105">
        <v>0</v>
      </c>
      <c r="AB105">
        <v>0</v>
      </c>
      <c r="AC105">
        <v>0</v>
      </c>
      <c r="AD105">
        <v>0</v>
      </c>
      <c r="AE105" s="1">
        <v>44871</v>
      </c>
      <c r="AF105">
        <v>0</v>
      </c>
      <c r="AG105">
        <v>0</v>
      </c>
      <c r="AH105">
        <v>0</v>
      </c>
      <c r="AI105">
        <v>0</v>
      </c>
      <c r="AJ105">
        <v>0</v>
      </c>
      <c r="AK105">
        <v>0</v>
      </c>
      <c r="AL105">
        <v>0</v>
      </c>
      <c r="AM105">
        <v>0</v>
      </c>
      <c r="AN105">
        <v>0.1</v>
      </c>
      <c r="AO105">
        <v>0.6</v>
      </c>
      <c r="AP105">
        <v>1.2</v>
      </c>
      <c r="AQ105">
        <v>1.9</v>
      </c>
      <c r="AR105">
        <v>2.6</v>
      </c>
      <c r="AS105">
        <v>0</v>
      </c>
    </row>
    <row r="106" spans="1:45" x14ac:dyDescent="0.25">
      <c r="A106" s="1">
        <v>44872</v>
      </c>
      <c r="B106">
        <v>0</v>
      </c>
      <c r="C106">
        <v>0</v>
      </c>
      <c r="D106">
        <v>0</v>
      </c>
      <c r="E106">
        <v>0</v>
      </c>
      <c r="F106">
        <v>0</v>
      </c>
      <c r="G106">
        <v>0</v>
      </c>
      <c r="H106">
        <v>0</v>
      </c>
      <c r="I106">
        <v>0</v>
      </c>
      <c r="J106">
        <v>0</v>
      </c>
      <c r="K106">
        <v>0</v>
      </c>
      <c r="L106">
        <v>0</v>
      </c>
      <c r="M106">
        <v>0</v>
      </c>
      <c r="N106">
        <v>0</v>
      </c>
      <c r="O106">
        <v>0</v>
      </c>
      <c r="P106" s="1">
        <v>44872</v>
      </c>
      <c r="Q106">
        <v>0</v>
      </c>
      <c r="R106">
        <v>0</v>
      </c>
      <c r="S106">
        <v>0</v>
      </c>
      <c r="T106">
        <v>0</v>
      </c>
      <c r="U106">
        <v>0</v>
      </c>
      <c r="V106">
        <v>0</v>
      </c>
      <c r="W106">
        <v>0</v>
      </c>
      <c r="X106">
        <v>0</v>
      </c>
      <c r="Y106">
        <v>0.1</v>
      </c>
      <c r="Z106">
        <v>0.2</v>
      </c>
      <c r="AA106">
        <v>0.3</v>
      </c>
      <c r="AB106">
        <v>0.4</v>
      </c>
      <c r="AC106">
        <v>0.5</v>
      </c>
      <c r="AD106">
        <v>0</v>
      </c>
      <c r="AE106" s="1">
        <v>44872</v>
      </c>
      <c r="AF106">
        <v>0.3</v>
      </c>
      <c r="AG106">
        <v>0.4</v>
      </c>
      <c r="AH106">
        <v>0.5</v>
      </c>
      <c r="AI106">
        <v>0.7</v>
      </c>
      <c r="AJ106">
        <v>0.8</v>
      </c>
      <c r="AK106">
        <v>1</v>
      </c>
      <c r="AL106">
        <v>1.2</v>
      </c>
      <c r="AM106">
        <v>1.4</v>
      </c>
      <c r="AN106">
        <v>1.7</v>
      </c>
      <c r="AO106">
        <v>2.2000000000000002</v>
      </c>
      <c r="AP106">
        <v>2.8</v>
      </c>
      <c r="AQ106">
        <v>3.5</v>
      </c>
      <c r="AR106">
        <v>4.2</v>
      </c>
      <c r="AS106">
        <v>0</v>
      </c>
    </row>
    <row r="107" spans="1:45" x14ac:dyDescent="0.25">
      <c r="A107" s="1">
        <v>44873</v>
      </c>
      <c r="B107">
        <v>0</v>
      </c>
      <c r="C107">
        <v>0</v>
      </c>
      <c r="D107">
        <v>0</v>
      </c>
      <c r="E107">
        <v>0.1</v>
      </c>
      <c r="F107">
        <v>0.2</v>
      </c>
      <c r="G107">
        <v>0.3</v>
      </c>
      <c r="H107">
        <v>0.5</v>
      </c>
      <c r="I107">
        <v>0.7</v>
      </c>
      <c r="J107">
        <v>0.9</v>
      </c>
      <c r="K107">
        <v>1.2</v>
      </c>
      <c r="L107">
        <v>1.6</v>
      </c>
      <c r="M107">
        <v>2.1</v>
      </c>
      <c r="N107">
        <v>2.7</v>
      </c>
      <c r="O107">
        <v>0</v>
      </c>
      <c r="P107" s="1">
        <v>44873</v>
      </c>
      <c r="Q107">
        <v>1.6</v>
      </c>
      <c r="R107">
        <v>2.1</v>
      </c>
      <c r="S107">
        <v>2.7</v>
      </c>
      <c r="T107">
        <v>3.3</v>
      </c>
      <c r="U107">
        <v>4.0999999999999996</v>
      </c>
      <c r="V107">
        <v>5</v>
      </c>
      <c r="W107">
        <v>6</v>
      </c>
      <c r="X107">
        <v>7</v>
      </c>
      <c r="Y107">
        <v>8</v>
      </c>
      <c r="Z107">
        <v>9</v>
      </c>
      <c r="AA107">
        <v>10</v>
      </c>
      <c r="AB107">
        <v>11</v>
      </c>
      <c r="AC107">
        <v>12</v>
      </c>
      <c r="AD107">
        <v>0</v>
      </c>
      <c r="AE107" s="1">
        <v>44873</v>
      </c>
      <c r="AF107">
        <v>10</v>
      </c>
      <c r="AG107">
        <v>11</v>
      </c>
      <c r="AH107">
        <v>12</v>
      </c>
      <c r="AI107">
        <v>13</v>
      </c>
      <c r="AJ107">
        <v>14</v>
      </c>
      <c r="AK107">
        <v>15</v>
      </c>
      <c r="AL107">
        <v>16</v>
      </c>
      <c r="AM107">
        <v>17</v>
      </c>
      <c r="AN107">
        <v>18</v>
      </c>
      <c r="AO107">
        <v>19</v>
      </c>
      <c r="AP107">
        <v>20</v>
      </c>
      <c r="AQ107">
        <v>21</v>
      </c>
      <c r="AR107">
        <v>22</v>
      </c>
      <c r="AS107">
        <v>0</v>
      </c>
    </row>
    <row r="108" spans="1:45" x14ac:dyDescent="0.25">
      <c r="A108" s="1">
        <v>44874</v>
      </c>
      <c r="B108">
        <v>0.4</v>
      </c>
      <c r="C108">
        <v>0.8</v>
      </c>
      <c r="D108">
        <v>1.1000000000000001</v>
      </c>
      <c r="E108">
        <v>1.4</v>
      </c>
      <c r="F108">
        <v>1.8</v>
      </c>
      <c r="G108">
        <v>2.2000000000000002</v>
      </c>
      <c r="H108">
        <v>2.6</v>
      </c>
      <c r="I108">
        <v>3.2</v>
      </c>
      <c r="J108">
        <v>4</v>
      </c>
      <c r="K108">
        <v>4.9000000000000004</v>
      </c>
      <c r="L108">
        <v>5.9</v>
      </c>
      <c r="M108">
        <v>6.9</v>
      </c>
      <c r="N108">
        <v>7.9</v>
      </c>
      <c r="O108">
        <v>1</v>
      </c>
      <c r="P108" s="1">
        <v>44874</v>
      </c>
      <c r="Q108">
        <v>5.9</v>
      </c>
      <c r="R108">
        <v>6.9</v>
      </c>
      <c r="S108">
        <v>7.9</v>
      </c>
      <c r="T108">
        <v>8.9</v>
      </c>
      <c r="U108">
        <v>9.9</v>
      </c>
      <c r="V108">
        <v>10.9</v>
      </c>
      <c r="W108">
        <v>11.9</v>
      </c>
      <c r="X108">
        <v>12.9</v>
      </c>
      <c r="Y108">
        <v>13.9</v>
      </c>
      <c r="Z108">
        <v>14.9</v>
      </c>
      <c r="AA108">
        <v>15.9</v>
      </c>
      <c r="AB108">
        <v>16.899999999999999</v>
      </c>
      <c r="AC108">
        <v>17.899999999999999</v>
      </c>
      <c r="AD108">
        <v>1</v>
      </c>
      <c r="AE108" s="1">
        <v>44874</v>
      </c>
      <c r="AF108">
        <v>15.9</v>
      </c>
      <c r="AG108">
        <v>16.899999999999999</v>
      </c>
      <c r="AH108">
        <v>17.899999999999999</v>
      </c>
      <c r="AI108">
        <v>18.899999999999999</v>
      </c>
      <c r="AJ108">
        <v>19.899999999999999</v>
      </c>
      <c r="AK108">
        <v>20.9</v>
      </c>
      <c r="AL108">
        <v>21.9</v>
      </c>
      <c r="AM108">
        <v>22.9</v>
      </c>
      <c r="AN108">
        <v>23.9</v>
      </c>
      <c r="AO108">
        <v>24.9</v>
      </c>
      <c r="AP108">
        <v>25.9</v>
      </c>
      <c r="AQ108">
        <v>26.9</v>
      </c>
      <c r="AR108">
        <v>27.9</v>
      </c>
      <c r="AS108">
        <v>1</v>
      </c>
    </row>
    <row r="109" spans="1:45" x14ac:dyDescent="0.25">
      <c r="A109" s="1">
        <v>44875</v>
      </c>
      <c r="B109">
        <v>0</v>
      </c>
      <c r="C109">
        <v>0</v>
      </c>
      <c r="D109">
        <v>0</v>
      </c>
      <c r="E109">
        <v>0</v>
      </c>
      <c r="F109">
        <v>0</v>
      </c>
      <c r="G109">
        <v>0</v>
      </c>
      <c r="H109">
        <v>0.1</v>
      </c>
      <c r="I109">
        <v>0.3</v>
      </c>
      <c r="J109">
        <v>0.6</v>
      </c>
      <c r="K109">
        <v>0.9</v>
      </c>
      <c r="L109">
        <v>1.3</v>
      </c>
      <c r="M109">
        <v>1.6</v>
      </c>
      <c r="N109">
        <v>1.9</v>
      </c>
      <c r="O109">
        <v>1</v>
      </c>
      <c r="P109" s="1">
        <v>44875</v>
      </c>
      <c r="Q109">
        <v>1.3</v>
      </c>
      <c r="R109">
        <v>1.6</v>
      </c>
      <c r="S109">
        <v>1.9</v>
      </c>
      <c r="T109">
        <v>2.2999999999999998</v>
      </c>
      <c r="U109">
        <v>2.6</v>
      </c>
      <c r="V109">
        <v>3</v>
      </c>
      <c r="W109">
        <v>3.4</v>
      </c>
      <c r="X109">
        <v>3.8</v>
      </c>
      <c r="Y109">
        <v>4.2</v>
      </c>
      <c r="Z109">
        <v>4.5999999999999996</v>
      </c>
      <c r="AA109">
        <v>5.2</v>
      </c>
      <c r="AB109">
        <v>5.8</v>
      </c>
      <c r="AC109">
        <v>6.4</v>
      </c>
      <c r="AD109">
        <v>1</v>
      </c>
      <c r="AE109" s="1">
        <v>44875</v>
      </c>
      <c r="AF109">
        <v>5.2</v>
      </c>
      <c r="AG109">
        <v>5.8</v>
      </c>
      <c r="AH109">
        <v>6.4</v>
      </c>
      <c r="AI109">
        <v>7.1</v>
      </c>
      <c r="AJ109">
        <v>7.8</v>
      </c>
      <c r="AK109">
        <v>8.6</v>
      </c>
      <c r="AL109">
        <v>9.4</v>
      </c>
      <c r="AM109">
        <v>10.199999999999999</v>
      </c>
      <c r="AN109">
        <v>11.1</v>
      </c>
      <c r="AO109">
        <v>12</v>
      </c>
      <c r="AP109">
        <v>13</v>
      </c>
      <c r="AQ109">
        <v>14</v>
      </c>
      <c r="AR109">
        <v>15</v>
      </c>
      <c r="AS109">
        <v>1</v>
      </c>
    </row>
    <row r="110" spans="1:45" x14ac:dyDescent="0.25">
      <c r="A110" s="1">
        <v>44876</v>
      </c>
      <c r="B110">
        <v>0</v>
      </c>
      <c r="C110">
        <v>0</v>
      </c>
      <c r="D110">
        <v>0</v>
      </c>
      <c r="E110">
        <v>0</v>
      </c>
      <c r="F110">
        <v>0</v>
      </c>
      <c r="G110">
        <v>0</v>
      </c>
      <c r="H110">
        <v>0</v>
      </c>
      <c r="I110">
        <v>0</v>
      </c>
      <c r="J110">
        <v>0</v>
      </c>
      <c r="K110">
        <v>0</v>
      </c>
      <c r="L110">
        <v>0</v>
      </c>
      <c r="M110">
        <v>0</v>
      </c>
      <c r="N110">
        <v>0</v>
      </c>
      <c r="O110">
        <v>0</v>
      </c>
      <c r="P110" s="1">
        <v>44876</v>
      </c>
      <c r="Q110">
        <v>0</v>
      </c>
      <c r="R110">
        <v>0</v>
      </c>
      <c r="S110">
        <v>0</v>
      </c>
      <c r="T110">
        <v>0</v>
      </c>
      <c r="U110">
        <v>0</v>
      </c>
      <c r="V110">
        <v>0</v>
      </c>
      <c r="W110">
        <v>0</v>
      </c>
      <c r="X110">
        <v>0</v>
      </c>
      <c r="Y110">
        <v>0.1</v>
      </c>
      <c r="Z110">
        <v>0.3</v>
      </c>
      <c r="AA110">
        <v>0.6</v>
      </c>
      <c r="AB110">
        <v>1</v>
      </c>
      <c r="AC110">
        <v>1.4</v>
      </c>
      <c r="AD110">
        <v>0</v>
      </c>
      <c r="AE110" s="1">
        <v>44876</v>
      </c>
      <c r="AF110">
        <v>0.6</v>
      </c>
      <c r="AG110">
        <v>1</v>
      </c>
      <c r="AH110">
        <v>1.4</v>
      </c>
      <c r="AI110">
        <v>1.8</v>
      </c>
      <c r="AJ110">
        <v>2.2000000000000002</v>
      </c>
      <c r="AK110">
        <v>2.7</v>
      </c>
      <c r="AL110">
        <v>3.3</v>
      </c>
      <c r="AM110">
        <v>3.9</v>
      </c>
      <c r="AN110">
        <v>4.5999999999999996</v>
      </c>
      <c r="AO110">
        <v>5.4</v>
      </c>
      <c r="AP110">
        <v>6.3</v>
      </c>
      <c r="AQ110">
        <v>7.2</v>
      </c>
      <c r="AR110">
        <v>8.1999999999999993</v>
      </c>
      <c r="AS110">
        <v>0</v>
      </c>
    </row>
    <row r="111" spans="1:45" x14ac:dyDescent="0.25">
      <c r="A111" s="1">
        <v>44877</v>
      </c>
      <c r="B111">
        <v>0</v>
      </c>
      <c r="C111">
        <v>0</v>
      </c>
      <c r="D111">
        <v>0</v>
      </c>
      <c r="E111">
        <v>0</v>
      </c>
      <c r="F111">
        <v>0</v>
      </c>
      <c r="G111">
        <v>0</v>
      </c>
      <c r="H111">
        <v>0</v>
      </c>
      <c r="I111">
        <v>0</v>
      </c>
      <c r="J111">
        <v>0</v>
      </c>
      <c r="K111">
        <v>0</v>
      </c>
      <c r="L111">
        <v>0</v>
      </c>
      <c r="M111">
        <v>0</v>
      </c>
      <c r="N111">
        <v>0</v>
      </c>
      <c r="O111">
        <v>0</v>
      </c>
      <c r="P111" s="1">
        <v>44877</v>
      </c>
      <c r="Q111">
        <v>0</v>
      </c>
      <c r="R111">
        <v>0</v>
      </c>
      <c r="S111">
        <v>0</v>
      </c>
      <c r="T111">
        <v>0</v>
      </c>
      <c r="U111">
        <v>0</v>
      </c>
      <c r="V111">
        <v>0</v>
      </c>
      <c r="W111">
        <v>0</v>
      </c>
      <c r="X111">
        <v>0</v>
      </c>
      <c r="Y111">
        <v>0.1</v>
      </c>
      <c r="Z111">
        <v>0.2</v>
      </c>
      <c r="AA111">
        <v>0.3</v>
      </c>
      <c r="AB111">
        <v>0.4</v>
      </c>
      <c r="AC111">
        <v>0.6</v>
      </c>
      <c r="AD111">
        <v>0</v>
      </c>
      <c r="AE111" s="1">
        <v>44877</v>
      </c>
      <c r="AF111">
        <v>0.3</v>
      </c>
      <c r="AG111">
        <v>0.4</v>
      </c>
      <c r="AH111">
        <v>0.6</v>
      </c>
      <c r="AI111">
        <v>0.8</v>
      </c>
      <c r="AJ111">
        <v>1</v>
      </c>
      <c r="AK111">
        <v>1.3</v>
      </c>
      <c r="AL111">
        <v>1.6</v>
      </c>
      <c r="AM111">
        <v>1.9</v>
      </c>
      <c r="AN111">
        <v>2.2000000000000002</v>
      </c>
      <c r="AO111">
        <v>2.6</v>
      </c>
      <c r="AP111">
        <v>3</v>
      </c>
      <c r="AQ111">
        <v>3.6</v>
      </c>
      <c r="AR111">
        <v>4.4000000000000004</v>
      </c>
      <c r="AS111">
        <v>0</v>
      </c>
    </row>
    <row r="112" spans="1:45" x14ac:dyDescent="0.25">
      <c r="A112" s="1">
        <v>44878</v>
      </c>
      <c r="B112">
        <v>0</v>
      </c>
      <c r="C112">
        <v>0</v>
      </c>
      <c r="D112">
        <v>0</v>
      </c>
      <c r="E112">
        <v>0</v>
      </c>
      <c r="F112">
        <v>0.1</v>
      </c>
      <c r="G112">
        <v>0.1</v>
      </c>
      <c r="H112">
        <v>0.2</v>
      </c>
      <c r="I112">
        <v>0.4</v>
      </c>
      <c r="J112">
        <v>0.6</v>
      </c>
      <c r="K112">
        <v>0.8</v>
      </c>
      <c r="L112">
        <v>1</v>
      </c>
      <c r="M112">
        <v>1.3</v>
      </c>
      <c r="N112">
        <v>1.7</v>
      </c>
      <c r="O112">
        <v>0</v>
      </c>
      <c r="P112" s="1">
        <v>44878</v>
      </c>
      <c r="Q112">
        <v>1</v>
      </c>
      <c r="R112">
        <v>1.3</v>
      </c>
      <c r="S112">
        <v>1.7</v>
      </c>
      <c r="T112">
        <v>2.2000000000000002</v>
      </c>
      <c r="U112">
        <v>2.9</v>
      </c>
      <c r="V112">
        <v>3.6</v>
      </c>
      <c r="W112">
        <v>4.5</v>
      </c>
      <c r="X112">
        <v>5.4</v>
      </c>
      <c r="Y112">
        <v>6.4</v>
      </c>
      <c r="Z112">
        <v>7.4</v>
      </c>
      <c r="AA112">
        <v>8.4</v>
      </c>
      <c r="AB112">
        <v>9.4</v>
      </c>
      <c r="AC112">
        <v>10.4</v>
      </c>
      <c r="AD112">
        <v>0</v>
      </c>
      <c r="AE112" s="1">
        <v>44878</v>
      </c>
      <c r="AF112">
        <v>8.4</v>
      </c>
      <c r="AG112">
        <v>9.4</v>
      </c>
      <c r="AH112">
        <v>10.4</v>
      </c>
      <c r="AI112">
        <v>11.4</v>
      </c>
      <c r="AJ112">
        <v>12.4</v>
      </c>
      <c r="AK112">
        <v>13.4</v>
      </c>
      <c r="AL112">
        <v>14.4</v>
      </c>
      <c r="AM112">
        <v>15.4</v>
      </c>
      <c r="AN112">
        <v>16.399999999999999</v>
      </c>
      <c r="AO112">
        <v>17.399999999999999</v>
      </c>
      <c r="AP112">
        <v>18.399999999999999</v>
      </c>
      <c r="AQ112">
        <v>19.399999999999999</v>
      </c>
      <c r="AR112">
        <v>20.399999999999999</v>
      </c>
      <c r="AS112">
        <v>0</v>
      </c>
    </row>
    <row r="113" spans="1:45" x14ac:dyDescent="0.25">
      <c r="A113" s="1">
        <v>44879</v>
      </c>
      <c r="B113">
        <v>0.5</v>
      </c>
      <c r="C113">
        <v>1</v>
      </c>
      <c r="D113">
        <v>1.7</v>
      </c>
      <c r="E113">
        <v>2.5</v>
      </c>
      <c r="F113">
        <v>3.4</v>
      </c>
      <c r="G113">
        <v>4.4000000000000004</v>
      </c>
      <c r="H113">
        <v>5.4</v>
      </c>
      <c r="I113">
        <v>6.4</v>
      </c>
      <c r="J113">
        <v>7.4</v>
      </c>
      <c r="K113">
        <v>8.4</v>
      </c>
      <c r="L113">
        <v>9.4</v>
      </c>
      <c r="M113">
        <v>10.4</v>
      </c>
      <c r="N113">
        <v>11.4</v>
      </c>
      <c r="O113">
        <v>1</v>
      </c>
      <c r="P113" s="1">
        <v>44879</v>
      </c>
      <c r="Q113">
        <v>9.4</v>
      </c>
      <c r="R113">
        <v>10.4</v>
      </c>
      <c r="S113">
        <v>11.4</v>
      </c>
      <c r="T113">
        <v>12.4</v>
      </c>
      <c r="U113">
        <v>13.4</v>
      </c>
      <c r="V113">
        <v>14.4</v>
      </c>
      <c r="W113">
        <v>15.4</v>
      </c>
      <c r="X113">
        <v>16.399999999999999</v>
      </c>
      <c r="Y113">
        <v>17.399999999999999</v>
      </c>
      <c r="Z113">
        <v>18.399999999999999</v>
      </c>
      <c r="AA113">
        <v>19.399999999999999</v>
      </c>
      <c r="AB113">
        <v>20.399999999999999</v>
      </c>
      <c r="AC113">
        <v>21.4</v>
      </c>
      <c r="AD113">
        <v>1</v>
      </c>
      <c r="AE113" s="1">
        <v>44879</v>
      </c>
      <c r="AF113">
        <v>19.399999999999999</v>
      </c>
      <c r="AG113">
        <v>20.399999999999999</v>
      </c>
      <c r="AH113">
        <v>21.4</v>
      </c>
      <c r="AI113">
        <v>22.4</v>
      </c>
      <c r="AJ113">
        <v>23.4</v>
      </c>
      <c r="AK113">
        <v>24.4</v>
      </c>
      <c r="AL113">
        <v>25.4</v>
      </c>
      <c r="AM113">
        <v>26.4</v>
      </c>
      <c r="AN113">
        <v>27.4</v>
      </c>
      <c r="AO113">
        <v>28.4</v>
      </c>
      <c r="AP113">
        <v>29.4</v>
      </c>
      <c r="AQ113">
        <v>30.4</v>
      </c>
      <c r="AR113">
        <v>31.4</v>
      </c>
      <c r="AS113">
        <v>1</v>
      </c>
    </row>
    <row r="114" spans="1:45" x14ac:dyDescent="0.25">
      <c r="A114" s="1">
        <v>44880</v>
      </c>
      <c r="B114">
        <v>2</v>
      </c>
      <c r="C114">
        <v>2.5</v>
      </c>
      <c r="D114">
        <v>3.1</v>
      </c>
      <c r="E114">
        <v>3.9</v>
      </c>
      <c r="F114">
        <v>4.8</v>
      </c>
      <c r="G114">
        <v>5.8</v>
      </c>
      <c r="H114">
        <v>6.8</v>
      </c>
      <c r="I114">
        <v>7.8</v>
      </c>
      <c r="J114">
        <v>8.8000000000000007</v>
      </c>
      <c r="K114">
        <v>9.8000000000000007</v>
      </c>
      <c r="L114">
        <v>10.8</v>
      </c>
      <c r="M114">
        <v>11.8</v>
      </c>
      <c r="N114">
        <v>12.8</v>
      </c>
      <c r="O114">
        <v>0</v>
      </c>
      <c r="P114" s="1">
        <v>44880</v>
      </c>
      <c r="Q114">
        <v>10.8</v>
      </c>
      <c r="R114">
        <v>11.8</v>
      </c>
      <c r="S114">
        <v>12.8</v>
      </c>
      <c r="T114">
        <v>13.8</v>
      </c>
      <c r="U114">
        <v>14.8</v>
      </c>
      <c r="V114">
        <v>15.8</v>
      </c>
      <c r="W114">
        <v>16.8</v>
      </c>
      <c r="X114">
        <v>17.8</v>
      </c>
      <c r="Y114">
        <v>18.8</v>
      </c>
      <c r="Z114">
        <v>19.8</v>
      </c>
      <c r="AA114">
        <v>20.8</v>
      </c>
      <c r="AB114">
        <v>21.8</v>
      </c>
      <c r="AC114">
        <v>22.8</v>
      </c>
      <c r="AD114">
        <v>0</v>
      </c>
      <c r="AE114" s="1">
        <v>44880</v>
      </c>
      <c r="AF114">
        <v>20.8</v>
      </c>
      <c r="AG114">
        <v>21.8</v>
      </c>
      <c r="AH114">
        <v>22.8</v>
      </c>
      <c r="AI114">
        <v>23.8</v>
      </c>
      <c r="AJ114">
        <v>24.8</v>
      </c>
      <c r="AK114">
        <v>25.8</v>
      </c>
      <c r="AL114">
        <v>26.8</v>
      </c>
      <c r="AM114">
        <v>27.8</v>
      </c>
      <c r="AN114">
        <v>28.8</v>
      </c>
      <c r="AO114">
        <v>29.8</v>
      </c>
      <c r="AP114">
        <v>30.8</v>
      </c>
      <c r="AQ114">
        <v>31.8</v>
      </c>
      <c r="AR114">
        <v>32.799999999999997</v>
      </c>
      <c r="AS114">
        <v>0</v>
      </c>
    </row>
    <row r="115" spans="1:45" x14ac:dyDescent="0.25">
      <c r="A115" s="1">
        <v>44881</v>
      </c>
      <c r="B115">
        <v>0.1</v>
      </c>
      <c r="C115">
        <v>0.2</v>
      </c>
      <c r="D115">
        <v>0.3</v>
      </c>
      <c r="E115">
        <v>0.5</v>
      </c>
      <c r="F115">
        <v>0.7</v>
      </c>
      <c r="G115">
        <v>1</v>
      </c>
      <c r="H115">
        <v>1.5</v>
      </c>
      <c r="I115">
        <v>2</v>
      </c>
      <c r="J115">
        <v>2.5</v>
      </c>
      <c r="K115">
        <v>3.1</v>
      </c>
      <c r="L115">
        <v>3.8</v>
      </c>
      <c r="M115">
        <v>4.4000000000000004</v>
      </c>
      <c r="N115">
        <v>5.0999999999999996</v>
      </c>
      <c r="O115">
        <v>0</v>
      </c>
      <c r="P115" s="1">
        <v>44881</v>
      </c>
      <c r="Q115">
        <v>3.8</v>
      </c>
      <c r="R115">
        <v>4.4000000000000004</v>
      </c>
      <c r="S115">
        <v>5.0999999999999996</v>
      </c>
      <c r="T115">
        <v>5.9</v>
      </c>
      <c r="U115">
        <v>6.7</v>
      </c>
      <c r="V115">
        <v>7.5</v>
      </c>
      <c r="W115">
        <v>8.4</v>
      </c>
      <c r="X115">
        <v>9.3000000000000007</v>
      </c>
      <c r="Y115">
        <v>10.3</v>
      </c>
      <c r="Z115">
        <v>11.3</v>
      </c>
      <c r="AA115">
        <v>12.3</v>
      </c>
      <c r="AB115">
        <v>13.3</v>
      </c>
      <c r="AC115">
        <v>14.3</v>
      </c>
      <c r="AD115">
        <v>0</v>
      </c>
      <c r="AE115" s="1">
        <v>44881</v>
      </c>
      <c r="AF115">
        <v>12.3</v>
      </c>
      <c r="AG115">
        <v>13.3</v>
      </c>
      <c r="AH115">
        <v>14.3</v>
      </c>
      <c r="AI115">
        <v>15.3</v>
      </c>
      <c r="AJ115">
        <v>16.3</v>
      </c>
      <c r="AK115">
        <v>17.3</v>
      </c>
      <c r="AL115">
        <v>18.3</v>
      </c>
      <c r="AM115">
        <v>19.3</v>
      </c>
      <c r="AN115">
        <v>20.3</v>
      </c>
      <c r="AO115">
        <v>21.3</v>
      </c>
      <c r="AP115">
        <v>22.3</v>
      </c>
      <c r="AQ115">
        <v>23.3</v>
      </c>
      <c r="AR115">
        <v>24.3</v>
      </c>
      <c r="AS115">
        <v>0</v>
      </c>
    </row>
    <row r="116" spans="1:45" x14ac:dyDescent="0.25">
      <c r="A116" s="1">
        <v>44882</v>
      </c>
      <c r="B116">
        <v>0.3</v>
      </c>
      <c r="C116">
        <v>0.7</v>
      </c>
      <c r="D116">
        <v>1.2</v>
      </c>
      <c r="E116">
        <v>1.9</v>
      </c>
      <c r="F116">
        <v>2.5</v>
      </c>
      <c r="G116">
        <v>3.3</v>
      </c>
      <c r="H116">
        <v>4.2</v>
      </c>
      <c r="I116">
        <v>5.2</v>
      </c>
      <c r="J116">
        <v>6.2</v>
      </c>
      <c r="K116">
        <v>7.2</v>
      </c>
      <c r="L116">
        <v>8.1999999999999993</v>
      </c>
      <c r="M116">
        <v>9.1999999999999993</v>
      </c>
      <c r="N116">
        <v>10.199999999999999</v>
      </c>
      <c r="O116">
        <v>0</v>
      </c>
      <c r="P116" s="1">
        <v>44882</v>
      </c>
      <c r="Q116">
        <v>8.1999999999999993</v>
      </c>
      <c r="R116">
        <v>9.1999999999999993</v>
      </c>
      <c r="S116">
        <v>10.199999999999999</v>
      </c>
      <c r="T116">
        <v>11.2</v>
      </c>
      <c r="U116">
        <v>12.2</v>
      </c>
      <c r="V116">
        <v>13.2</v>
      </c>
      <c r="W116">
        <v>14.2</v>
      </c>
      <c r="X116">
        <v>15.2</v>
      </c>
      <c r="Y116">
        <v>16.2</v>
      </c>
      <c r="Z116">
        <v>17.2</v>
      </c>
      <c r="AA116">
        <v>18.2</v>
      </c>
      <c r="AB116">
        <v>19.2</v>
      </c>
      <c r="AC116">
        <v>20.2</v>
      </c>
      <c r="AD116">
        <v>0</v>
      </c>
      <c r="AE116" s="1">
        <v>44882</v>
      </c>
      <c r="AF116">
        <v>18.2</v>
      </c>
      <c r="AG116">
        <v>19.2</v>
      </c>
      <c r="AH116">
        <v>20.2</v>
      </c>
      <c r="AI116">
        <v>21.2</v>
      </c>
      <c r="AJ116">
        <v>22.2</v>
      </c>
      <c r="AK116">
        <v>23.2</v>
      </c>
      <c r="AL116">
        <v>24.2</v>
      </c>
      <c r="AM116">
        <v>25.2</v>
      </c>
      <c r="AN116">
        <v>26.2</v>
      </c>
      <c r="AO116">
        <v>27.2</v>
      </c>
      <c r="AP116">
        <v>28.2</v>
      </c>
      <c r="AQ116">
        <v>29.2</v>
      </c>
      <c r="AR116">
        <v>30.2</v>
      </c>
      <c r="AS116">
        <v>0</v>
      </c>
    </row>
    <row r="117" spans="1:45" x14ac:dyDescent="0.25">
      <c r="A117" s="1">
        <v>44883</v>
      </c>
      <c r="B117">
        <v>2</v>
      </c>
      <c r="C117">
        <v>2.6</v>
      </c>
      <c r="D117">
        <v>3.2</v>
      </c>
      <c r="E117">
        <v>3.9</v>
      </c>
      <c r="F117">
        <v>4.7</v>
      </c>
      <c r="G117">
        <v>5.6</v>
      </c>
      <c r="H117">
        <v>6.5</v>
      </c>
      <c r="I117">
        <v>7.5</v>
      </c>
      <c r="J117">
        <v>8.5</v>
      </c>
      <c r="K117">
        <v>9.5</v>
      </c>
      <c r="L117">
        <v>10.5</v>
      </c>
      <c r="M117">
        <v>11.5</v>
      </c>
      <c r="N117">
        <v>12.5</v>
      </c>
      <c r="O117">
        <v>0</v>
      </c>
      <c r="P117" s="1">
        <v>44883</v>
      </c>
      <c r="Q117">
        <v>10.5</v>
      </c>
      <c r="R117">
        <v>11.5</v>
      </c>
      <c r="S117">
        <v>12.5</v>
      </c>
      <c r="T117">
        <v>13.5</v>
      </c>
      <c r="U117">
        <v>14.5</v>
      </c>
      <c r="V117">
        <v>15.5</v>
      </c>
      <c r="W117">
        <v>16.5</v>
      </c>
      <c r="X117">
        <v>17.5</v>
      </c>
      <c r="Y117">
        <v>18.5</v>
      </c>
      <c r="Z117">
        <v>19.5</v>
      </c>
      <c r="AA117">
        <v>20.5</v>
      </c>
      <c r="AB117">
        <v>21.5</v>
      </c>
      <c r="AC117">
        <v>22.5</v>
      </c>
      <c r="AD117">
        <v>0</v>
      </c>
      <c r="AE117" s="1">
        <v>44883</v>
      </c>
      <c r="AF117">
        <v>20.5</v>
      </c>
      <c r="AG117">
        <v>21.5</v>
      </c>
      <c r="AH117">
        <v>22.5</v>
      </c>
      <c r="AI117">
        <v>23.5</v>
      </c>
      <c r="AJ117">
        <v>24.5</v>
      </c>
      <c r="AK117">
        <v>25.5</v>
      </c>
      <c r="AL117">
        <v>26.5</v>
      </c>
      <c r="AM117">
        <v>27.5</v>
      </c>
      <c r="AN117">
        <v>28.5</v>
      </c>
      <c r="AO117">
        <v>29.5</v>
      </c>
      <c r="AP117">
        <v>30.5</v>
      </c>
      <c r="AQ117">
        <v>31.5</v>
      </c>
      <c r="AR117">
        <v>32.5</v>
      </c>
      <c r="AS117">
        <v>0</v>
      </c>
    </row>
    <row r="118" spans="1:45" x14ac:dyDescent="0.25">
      <c r="A118" s="1">
        <v>44884</v>
      </c>
      <c r="B118">
        <v>2.9</v>
      </c>
      <c r="C118">
        <v>3.6</v>
      </c>
      <c r="D118">
        <v>4.4000000000000004</v>
      </c>
      <c r="E118">
        <v>5.2</v>
      </c>
      <c r="F118">
        <v>6.1</v>
      </c>
      <c r="G118">
        <v>7.1</v>
      </c>
      <c r="H118">
        <v>8.1</v>
      </c>
      <c r="I118">
        <v>9.1</v>
      </c>
      <c r="J118">
        <v>10.1</v>
      </c>
      <c r="K118">
        <v>11.1</v>
      </c>
      <c r="L118">
        <v>12.1</v>
      </c>
      <c r="M118">
        <v>13.1</v>
      </c>
      <c r="N118">
        <v>14.1</v>
      </c>
      <c r="O118">
        <v>0</v>
      </c>
      <c r="P118" s="1">
        <v>44884</v>
      </c>
      <c r="Q118">
        <v>12.1</v>
      </c>
      <c r="R118">
        <v>13.1</v>
      </c>
      <c r="S118">
        <v>14.1</v>
      </c>
      <c r="T118">
        <v>15.1</v>
      </c>
      <c r="U118">
        <v>16.100000000000001</v>
      </c>
      <c r="V118">
        <v>17.100000000000001</v>
      </c>
      <c r="W118">
        <v>18.100000000000001</v>
      </c>
      <c r="X118">
        <v>19.100000000000001</v>
      </c>
      <c r="Y118">
        <v>20.100000000000001</v>
      </c>
      <c r="Z118">
        <v>21.1</v>
      </c>
      <c r="AA118">
        <v>22.1</v>
      </c>
      <c r="AB118">
        <v>23.1</v>
      </c>
      <c r="AC118">
        <v>24.1</v>
      </c>
      <c r="AD118">
        <v>0</v>
      </c>
      <c r="AE118" s="1">
        <v>44884</v>
      </c>
      <c r="AF118">
        <v>22.1</v>
      </c>
      <c r="AG118">
        <v>23.1</v>
      </c>
      <c r="AH118">
        <v>24.1</v>
      </c>
      <c r="AI118">
        <v>25.1</v>
      </c>
      <c r="AJ118">
        <v>26.1</v>
      </c>
      <c r="AK118">
        <v>27.1</v>
      </c>
      <c r="AL118">
        <v>28.1</v>
      </c>
      <c r="AM118">
        <v>29.1</v>
      </c>
      <c r="AN118">
        <v>30.1</v>
      </c>
      <c r="AO118">
        <v>31.1</v>
      </c>
      <c r="AP118">
        <v>32.1</v>
      </c>
      <c r="AQ118">
        <v>33.1</v>
      </c>
      <c r="AR118">
        <v>34.1</v>
      </c>
      <c r="AS118">
        <v>0</v>
      </c>
    </row>
    <row r="119" spans="1:45" x14ac:dyDescent="0.25">
      <c r="A119" s="1">
        <v>44885</v>
      </c>
      <c r="B119">
        <v>5.3</v>
      </c>
      <c r="C119">
        <v>6.3</v>
      </c>
      <c r="D119">
        <v>7.3</v>
      </c>
      <c r="E119">
        <v>8.3000000000000007</v>
      </c>
      <c r="F119">
        <v>9.3000000000000007</v>
      </c>
      <c r="G119">
        <v>10.3</v>
      </c>
      <c r="H119">
        <v>11.3</v>
      </c>
      <c r="I119">
        <v>12.3</v>
      </c>
      <c r="J119">
        <v>13.3</v>
      </c>
      <c r="K119">
        <v>14.3</v>
      </c>
      <c r="L119">
        <v>15.3</v>
      </c>
      <c r="M119">
        <v>16.3</v>
      </c>
      <c r="N119">
        <v>17.3</v>
      </c>
      <c r="O119">
        <v>1</v>
      </c>
      <c r="P119" s="1">
        <v>44885</v>
      </c>
      <c r="Q119">
        <v>15.3</v>
      </c>
      <c r="R119">
        <v>16.3</v>
      </c>
      <c r="S119">
        <v>17.3</v>
      </c>
      <c r="T119">
        <v>18.3</v>
      </c>
      <c r="U119">
        <v>19.3</v>
      </c>
      <c r="V119">
        <v>20.3</v>
      </c>
      <c r="W119">
        <v>21.3</v>
      </c>
      <c r="X119">
        <v>22.3</v>
      </c>
      <c r="Y119">
        <v>23.3</v>
      </c>
      <c r="Z119">
        <v>24.3</v>
      </c>
      <c r="AA119">
        <v>25.3</v>
      </c>
      <c r="AB119">
        <v>26.3</v>
      </c>
      <c r="AC119">
        <v>27.3</v>
      </c>
      <c r="AD119">
        <v>1</v>
      </c>
      <c r="AE119" s="1">
        <v>44885</v>
      </c>
      <c r="AF119">
        <v>25.3</v>
      </c>
      <c r="AG119">
        <v>26.3</v>
      </c>
      <c r="AH119">
        <v>27.3</v>
      </c>
      <c r="AI119">
        <v>28.3</v>
      </c>
      <c r="AJ119">
        <v>29.3</v>
      </c>
      <c r="AK119">
        <v>30.3</v>
      </c>
      <c r="AL119">
        <v>31.3</v>
      </c>
      <c r="AM119">
        <v>32.299999999999997</v>
      </c>
      <c r="AN119">
        <v>33.299999999999997</v>
      </c>
      <c r="AO119">
        <v>34.299999999999997</v>
      </c>
      <c r="AP119">
        <v>35.299999999999997</v>
      </c>
      <c r="AQ119">
        <v>36.299999999999997</v>
      </c>
      <c r="AR119">
        <v>37.299999999999997</v>
      </c>
      <c r="AS119">
        <v>1</v>
      </c>
    </row>
    <row r="120" spans="1:45" x14ac:dyDescent="0.25">
      <c r="A120" s="1">
        <v>44886</v>
      </c>
      <c r="B120">
        <v>6.1</v>
      </c>
      <c r="C120">
        <v>7.1</v>
      </c>
      <c r="D120">
        <v>8.1</v>
      </c>
      <c r="E120">
        <v>9.1</v>
      </c>
      <c r="F120">
        <v>10.1</v>
      </c>
      <c r="G120">
        <v>11.1</v>
      </c>
      <c r="H120">
        <v>12.1</v>
      </c>
      <c r="I120">
        <v>13.1</v>
      </c>
      <c r="J120">
        <v>14.1</v>
      </c>
      <c r="K120">
        <v>15.1</v>
      </c>
      <c r="L120">
        <v>16.100000000000001</v>
      </c>
      <c r="M120">
        <v>17.100000000000001</v>
      </c>
      <c r="N120">
        <v>18.100000000000001</v>
      </c>
      <c r="O120">
        <v>1</v>
      </c>
      <c r="P120" s="1">
        <v>44886</v>
      </c>
      <c r="Q120">
        <v>16.100000000000001</v>
      </c>
      <c r="R120">
        <v>17.100000000000001</v>
      </c>
      <c r="S120">
        <v>18.100000000000001</v>
      </c>
      <c r="T120">
        <v>19.100000000000001</v>
      </c>
      <c r="U120">
        <v>20.100000000000001</v>
      </c>
      <c r="V120">
        <v>21.1</v>
      </c>
      <c r="W120">
        <v>22.1</v>
      </c>
      <c r="X120">
        <v>23.1</v>
      </c>
      <c r="Y120">
        <v>24.1</v>
      </c>
      <c r="Z120">
        <v>25.1</v>
      </c>
      <c r="AA120">
        <v>26.1</v>
      </c>
      <c r="AB120">
        <v>27.1</v>
      </c>
      <c r="AC120">
        <v>28.1</v>
      </c>
      <c r="AD120">
        <v>1</v>
      </c>
      <c r="AE120" s="1">
        <v>44886</v>
      </c>
      <c r="AF120">
        <v>26.1</v>
      </c>
      <c r="AG120">
        <v>27.1</v>
      </c>
      <c r="AH120">
        <v>28.1</v>
      </c>
      <c r="AI120">
        <v>29.1</v>
      </c>
      <c r="AJ120">
        <v>30.1</v>
      </c>
      <c r="AK120">
        <v>31.1</v>
      </c>
      <c r="AL120">
        <v>32.1</v>
      </c>
      <c r="AM120">
        <v>33.1</v>
      </c>
      <c r="AN120">
        <v>34.1</v>
      </c>
      <c r="AO120">
        <v>35.1</v>
      </c>
      <c r="AP120">
        <v>36.1</v>
      </c>
      <c r="AQ120">
        <v>37.1</v>
      </c>
      <c r="AR120">
        <v>38.1</v>
      </c>
      <c r="AS120">
        <v>1</v>
      </c>
    </row>
    <row r="121" spans="1:45" x14ac:dyDescent="0.25">
      <c r="A121" s="1">
        <v>44887</v>
      </c>
      <c r="B121">
        <v>0.6</v>
      </c>
      <c r="C121">
        <v>1</v>
      </c>
      <c r="D121">
        <v>1.4</v>
      </c>
      <c r="E121">
        <v>2</v>
      </c>
      <c r="F121">
        <v>2.6</v>
      </c>
      <c r="G121">
        <v>3.3</v>
      </c>
      <c r="H121">
        <v>4</v>
      </c>
      <c r="I121">
        <v>4.8</v>
      </c>
      <c r="J121">
        <v>5.6</v>
      </c>
      <c r="K121">
        <v>6.5</v>
      </c>
      <c r="L121">
        <v>7.5</v>
      </c>
      <c r="M121">
        <v>8.5</v>
      </c>
      <c r="N121">
        <v>9.5</v>
      </c>
      <c r="O121">
        <v>0</v>
      </c>
      <c r="P121" s="1">
        <v>44887</v>
      </c>
      <c r="Q121">
        <v>7.5</v>
      </c>
      <c r="R121">
        <v>8.5</v>
      </c>
      <c r="S121">
        <v>9.5</v>
      </c>
      <c r="T121">
        <v>10.5</v>
      </c>
      <c r="U121">
        <v>11.5</v>
      </c>
      <c r="V121">
        <v>12.5</v>
      </c>
      <c r="W121">
        <v>13.5</v>
      </c>
      <c r="X121">
        <v>14.5</v>
      </c>
      <c r="Y121">
        <v>15.5</v>
      </c>
      <c r="Z121">
        <v>16.5</v>
      </c>
      <c r="AA121">
        <v>17.5</v>
      </c>
      <c r="AB121">
        <v>18.5</v>
      </c>
      <c r="AC121">
        <v>19.5</v>
      </c>
      <c r="AD121">
        <v>0</v>
      </c>
      <c r="AE121" s="1">
        <v>44887</v>
      </c>
      <c r="AF121">
        <v>17.5</v>
      </c>
      <c r="AG121">
        <v>18.5</v>
      </c>
      <c r="AH121">
        <v>19.5</v>
      </c>
      <c r="AI121">
        <v>20.5</v>
      </c>
      <c r="AJ121">
        <v>21.5</v>
      </c>
      <c r="AK121">
        <v>22.5</v>
      </c>
      <c r="AL121">
        <v>23.5</v>
      </c>
      <c r="AM121">
        <v>24.5</v>
      </c>
      <c r="AN121">
        <v>25.5</v>
      </c>
      <c r="AO121">
        <v>26.5</v>
      </c>
      <c r="AP121">
        <v>27.5</v>
      </c>
      <c r="AQ121">
        <v>28.5</v>
      </c>
      <c r="AR121">
        <v>29.5</v>
      </c>
      <c r="AS121">
        <v>0</v>
      </c>
    </row>
    <row r="122" spans="1:45" x14ac:dyDescent="0.25">
      <c r="A122" s="1">
        <v>44888</v>
      </c>
      <c r="B122">
        <v>0.2</v>
      </c>
      <c r="C122">
        <v>0.3</v>
      </c>
      <c r="D122">
        <v>0.6</v>
      </c>
      <c r="E122">
        <v>0.9</v>
      </c>
      <c r="F122">
        <v>1.2</v>
      </c>
      <c r="G122">
        <v>1.7</v>
      </c>
      <c r="H122">
        <v>2.2999999999999998</v>
      </c>
      <c r="I122">
        <v>2.8</v>
      </c>
      <c r="J122">
        <v>3.5</v>
      </c>
      <c r="K122">
        <v>4.2</v>
      </c>
      <c r="L122">
        <v>5</v>
      </c>
      <c r="M122">
        <v>5.9</v>
      </c>
      <c r="N122">
        <v>6.9</v>
      </c>
      <c r="O122">
        <v>0</v>
      </c>
      <c r="P122" s="1">
        <v>44888</v>
      </c>
      <c r="Q122">
        <v>5</v>
      </c>
      <c r="R122">
        <v>5.9</v>
      </c>
      <c r="S122">
        <v>6.9</v>
      </c>
      <c r="T122">
        <v>7.9</v>
      </c>
      <c r="U122">
        <v>8.9</v>
      </c>
      <c r="V122">
        <v>9.9</v>
      </c>
      <c r="W122">
        <v>10.9</v>
      </c>
      <c r="X122">
        <v>11.9</v>
      </c>
      <c r="Y122">
        <v>12.9</v>
      </c>
      <c r="Z122">
        <v>13.9</v>
      </c>
      <c r="AA122">
        <v>14.9</v>
      </c>
      <c r="AB122">
        <v>15.9</v>
      </c>
      <c r="AC122">
        <v>16.899999999999999</v>
      </c>
      <c r="AD122">
        <v>0</v>
      </c>
      <c r="AE122" s="1">
        <v>44888</v>
      </c>
      <c r="AF122">
        <v>14.9</v>
      </c>
      <c r="AG122">
        <v>15.9</v>
      </c>
      <c r="AH122">
        <v>16.899999999999999</v>
      </c>
      <c r="AI122">
        <v>17.899999999999999</v>
      </c>
      <c r="AJ122">
        <v>18.899999999999999</v>
      </c>
      <c r="AK122">
        <v>19.899999999999999</v>
      </c>
      <c r="AL122">
        <v>20.9</v>
      </c>
      <c r="AM122">
        <v>21.9</v>
      </c>
      <c r="AN122">
        <v>22.9</v>
      </c>
      <c r="AO122">
        <v>23.9</v>
      </c>
      <c r="AP122">
        <v>24.9</v>
      </c>
      <c r="AQ122">
        <v>25.9</v>
      </c>
      <c r="AR122">
        <v>26.9</v>
      </c>
      <c r="AS122">
        <v>0</v>
      </c>
    </row>
    <row r="123" spans="1:45" x14ac:dyDescent="0.25">
      <c r="A123" s="1">
        <v>44889</v>
      </c>
      <c r="B123">
        <v>2</v>
      </c>
      <c r="C123">
        <v>2.4</v>
      </c>
      <c r="D123">
        <v>2.8</v>
      </c>
      <c r="E123">
        <v>3.4</v>
      </c>
      <c r="F123">
        <v>4.0999999999999996</v>
      </c>
      <c r="G123">
        <v>4.9000000000000004</v>
      </c>
      <c r="H123">
        <v>5.7</v>
      </c>
      <c r="I123">
        <v>6.6</v>
      </c>
      <c r="J123">
        <v>7.6</v>
      </c>
      <c r="K123">
        <v>8.6</v>
      </c>
      <c r="L123">
        <v>9.6</v>
      </c>
      <c r="M123">
        <v>10.6</v>
      </c>
      <c r="N123">
        <v>11.6</v>
      </c>
      <c r="O123">
        <v>0</v>
      </c>
      <c r="P123" s="1">
        <v>44889</v>
      </c>
      <c r="Q123">
        <v>9.6</v>
      </c>
      <c r="R123">
        <v>10.6</v>
      </c>
      <c r="S123">
        <v>11.6</v>
      </c>
      <c r="T123">
        <v>12.6</v>
      </c>
      <c r="U123">
        <v>13.6</v>
      </c>
      <c r="V123">
        <v>14.6</v>
      </c>
      <c r="W123">
        <v>15.6</v>
      </c>
      <c r="X123">
        <v>16.600000000000001</v>
      </c>
      <c r="Y123">
        <v>17.600000000000001</v>
      </c>
      <c r="Z123">
        <v>18.600000000000001</v>
      </c>
      <c r="AA123">
        <v>19.600000000000001</v>
      </c>
      <c r="AB123">
        <v>20.6</v>
      </c>
      <c r="AC123">
        <v>21.6</v>
      </c>
      <c r="AD123">
        <v>0</v>
      </c>
      <c r="AE123" s="1">
        <v>44889</v>
      </c>
      <c r="AF123">
        <v>19.600000000000001</v>
      </c>
      <c r="AG123">
        <v>20.6</v>
      </c>
      <c r="AH123">
        <v>21.6</v>
      </c>
      <c r="AI123">
        <v>22.6</v>
      </c>
      <c r="AJ123">
        <v>23.6</v>
      </c>
      <c r="AK123">
        <v>24.6</v>
      </c>
      <c r="AL123">
        <v>25.6</v>
      </c>
      <c r="AM123">
        <v>26.6</v>
      </c>
      <c r="AN123">
        <v>27.6</v>
      </c>
      <c r="AO123">
        <v>28.6</v>
      </c>
      <c r="AP123">
        <v>29.6</v>
      </c>
      <c r="AQ123">
        <v>30.6</v>
      </c>
      <c r="AR123">
        <v>31.6</v>
      </c>
      <c r="AS123">
        <v>0</v>
      </c>
    </row>
    <row r="124" spans="1:45" x14ac:dyDescent="0.25">
      <c r="A124" s="1">
        <v>44890</v>
      </c>
      <c r="B124">
        <v>0</v>
      </c>
      <c r="C124">
        <v>0</v>
      </c>
      <c r="D124">
        <v>0</v>
      </c>
      <c r="E124">
        <v>0</v>
      </c>
      <c r="F124">
        <v>0.1</v>
      </c>
      <c r="G124">
        <v>0.3</v>
      </c>
      <c r="H124">
        <v>0.7</v>
      </c>
      <c r="I124">
        <v>1.1000000000000001</v>
      </c>
      <c r="J124">
        <v>1.5</v>
      </c>
      <c r="K124">
        <v>2</v>
      </c>
      <c r="L124">
        <v>2.6</v>
      </c>
      <c r="M124">
        <v>3.2</v>
      </c>
      <c r="N124">
        <v>4</v>
      </c>
      <c r="O124">
        <v>0</v>
      </c>
      <c r="P124" s="1">
        <v>44890</v>
      </c>
      <c r="Q124">
        <v>2.6</v>
      </c>
      <c r="R124">
        <v>3.2</v>
      </c>
      <c r="S124">
        <v>4</v>
      </c>
      <c r="T124">
        <v>5</v>
      </c>
      <c r="U124">
        <v>6</v>
      </c>
      <c r="V124">
        <v>7</v>
      </c>
      <c r="W124">
        <v>8</v>
      </c>
      <c r="X124">
        <v>9</v>
      </c>
      <c r="Y124">
        <v>10</v>
      </c>
      <c r="Z124">
        <v>11</v>
      </c>
      <c r="AA124">
        <v>12</v>
      </c>
      <c r="AB124">
        <v>13</v>
      </c>
      <c r="AC124">
        <v>14</v>
      </c>
      <c r="AD124">
        <v>0</v>
      </c>
      <c r="AE124" s="1">
        <v>44890</v>
      </c>
      <c r="AF124">
        <v>12</v>
      </c>
      <c r="AG124">
        <v>13</v>
      </c>
      <c r="AH124">
        <v>14</v>
      </c>
      <c r="AI124">
        <v>15</v>
      </c>
      <c r="AJ124">
        <v>16</v>
      </c>
      <c r="AK124">
        <v>17</v>
      </c>
      <c r="AL124">
        <v>18</v>
      </c>
      <c r="AM124">
        <v>19</v>
      </c>
      <c r="AN124">
        <v>20</v>
      </c>
      <c r="AO124">
        <v>21</v>
      </c>
      <c r="AP124">
        <v>22</v>
      </c>
      <c r="AQ124">
        <v>23</v>
      </c>
      <c r="AR124">
        <v>24</v>
      </c>
      <c r="AS124">
        <v>0</v>
      </c>
    </row>
    <row r="125" spans="1:45" x14ac:dyDescent="0.25">
      <c r="A125" s="1">
        <v>44891</v>
      </c>
      <c r="B125">
        <v>0</v>
      </c>
      <c r="C125">
        <v>0</v>
      </c>
      <c r="D125">
        <v>0.2</v>
      </c>
      <c r="E125">
        <v>0.4</v>
      </c>
      <c r="F125">
        <v>0.7</v>
      </c>
      <c r="G125">
        <v>1.1000000000000001</v>
      </c>
      <c r="H125">
        <v>1.6</v>
      </c>
      <c r="I125">
        <v>2</v>
      </c>
      <c r="J125">
        <v>2.5</v>
      </c>
      <c r="K125">
        <v>3.1</v>
      </c>
      <c r="L125">
        <v>3.8</v>
      </c>
      <c r="M125">
        <v>4.5999999999999996</v>
      </c>
      <c r="N125">
        <v>5.4</v>
      </c>
      <c r="O125">
        <v>1</v>
      </c>
      <c r="P125" s="1">
        <v>44891</v>
      </c>
      <c r="Q125">
        <v>3.8</v>
      </c>
      <c r="R125">
        <v>4.5999999999999996</v>
      </c>
      <c r="S125">
        <v>5.4</v>
      </c>
      <c r="T125">
        <v>6.3</v>
      </c>
      <c r="U125">
        <v>7.2</v>
      </c>
      <c r="V125">
        <v>8.1999999999999993</v>
      </c>
      <c r="W125">
        <v>9.1999999999999993</v>
      </c>
      <c r="X125">
        <v>10.199999999999999</v>
      </c>
      <c r="Y125">
        <v>11.2</v>
      </c>
      <c r="Z125">
        <v>12.2</v>
      </c>
      <c r="AA125">
        <v>13.2</v>
      </c>
      <c r="AB125">
        <v>14.2</v>
      </c>
      <c r="AC125">
        <v>15.2</v>
      </c>
      <c r="AD125">
        <v>1</v>
      </c>
      <c r="AE125" s="1">
        <v>44891</v>
      </c>
      <c r="AF125">
        <v>13.2</v>
      </c>
      <c r="AG125">
        <v>14.2</v>
      </c>
      <c r="AH125">
        <v>15.2</v>
      </c>
      <c r="AI125">
        <v>16.2</v>
      </c>
      <c r="AJ125">
        <v>17.2</v>
      </c>
      <c r="AK125">
        <v>18.2</v>
      </c>
      <c r="AL125">
        <v>19.2</v>
      </c>
      <c r="AM125">
        <v>20.2</v>
      </c>
      <c r="AN125">
        <v>21.2</v>
      </c>
      <c r="AO125">
        <v>22.2</v>
      </c>
      <c r="AP125">
        <v>23.2</v>
      </c>
      <c r="AQ125">
        <v>24.2</v>
      </c>
      <c r="AR125">
        <v>25.2</v>
      </c>
      <c r="AS125">
        <v>1</v>
      </c>
    </row>
    <row r="126" spans="1:45" x14ac:dyDescent="0.25">
      <c r="A126" s="1">
        <v>44892</v>
      </c>
      <c r="B126">
        <v>0</v>
      </c>
      <c r="C126">
        <v>0</v>
      </c>
      <c r="D126">
        <v>0</v>
      </c>
      <c r="E126">
        <v>0</v>
      </c>
      <c r="F126">
        <v>0</v>
      </c>
      <c r="G126">
        <v>0</v>
      </c>
      <c r="H126">
        <v>0.1</v>
      </c>
      <c r="I126">
        <v>0.3</v>
      </c>
      <c r="J126">
        <v>0.6</v>
      </c>
      <c r="K126">
        <v>0.9</v>
      </c>
      <c r="L126">
        <v>1.4</v>
      </c>
      <c r="M126">
        <v>1.9</v>
      </c>
      <c r="N126">
        <v>2.4</v>
      </c>
      <c r="O126">
        <v>0</v>
      </c>
      <c r="P126" s="1">
        <v>44892</v>
      </c>
      <c r="Q126">
        <v>1.4</v>
      </c>
      <c r="R126">
        <v>1.9</v>
      </c>
      <c r="S126">
        <v>2.4</v>
      </c>
      <c r="T126">
        <v>3.1</v>
      </c>
      <c r="U126">
        <v>3.8</v>
      </c>
      <c r="V126">
        <v>4.5999999999999996</v>
      </c>
      <c r="W126">
        <v>5.5</v>
      </c>
      <c r="X126">
        <v>6.5</v>
      </c>
      <c r="Y126">
        <v>7.5</v>
      </c>
      <c r="Z126">
        <v>8.5</v>
      </c>
      <c r="AA126">
        <v>9.5</v>
      </c>
      <c r="AB126">
        <v>10.5</v>
      </c>
      <c r="AC126">
        <v>11.5</v>
      </c>
      <c r="AD126">
        <v>0</v>
      </c>
      <c r="AE126" s="1">
        <v>44892</v>
      </c>
      <c r="AF126">
        <v>9.5</v>
      </c>
      <c r="AG126">
        <v>10.5</v>
      </c>
      <c r="AH126">
        <v>11.5</v>
      </c>
      <c r="AI126">
        <v>12.5</v>
      </c>
      <c r="AJ126">
        <v>13.5</v>
      </c>
      <c r="AK126">
        <v>14.5</v>
      </c>
      <c r="AL126">
        <v>15.5</v>
      </c>
      <c r="AM126">
        <v>16.5</v>
      </c>
      <c r="AN126">
        <v>17.5</v>
      </c>
      <c r="AO126">
        <v>18.5</v>
      </c>
      <c r="AP126">
        <v>19.5</v>
      </c>
      <c r="AQ126">
        <v>20.5</v>
      </c>
      <c r="AR126">
        <v>21.5</v>
      </c>
      <c r="AS126">
        <v>0</v>
      </c>
    </row>
    <row r="127" spans="1:45" x14ac:dyDescent="0.25">
      <c r="A127" s="1">
        <v>44893</v>
      </c>
      <c r="B127">
        <v>0</v>
      </c>
      <c r="C127">
        <v>0.1</v>
      </c>
      <c r="D127">
        <v>0.1</v>
      </c>
      <c r="E127">
        <v>0.2</v>
      </c>
      <c r="F127">
        <v>0.4</v>
      </c>
      <c r="G127">
        <v>0.6</v>
      </c>
      <c r="H127">
        <v>0.8</v>
      </c>
      <c r="I127">
        <v>1.1000000000000001</v>
      </c>
      <c r="J127">
        <v>1.4</v>
      </c>
      <c r="K127">
        <v>1.7</v>
      </c>
      <c r="L127">
        <v>2.1</v>
      </c>
      <c r="M127">
        <v>2.4</v>
      </c>
      <c r="N127">
        <v>2.8</v>
      </c>
      <c r="O127">
        <v>0</v>
      </c>
      <c r="P127" s="1">
        <v>44893</v>
      </c>
      <c r="Q127">
        <v>2.1</v>
      </c>
      <c r="R127">
        <v>2.4</v>
      </c>
      <c r="S127">
        <v>2.8</v>
      </c>
      <c r="T127">
        <v>3.3</v>
      </c>
      <c r="U127">
        <v>4</v>
      </c>
      <c r="V127">
        <v>4.9000000000000004</v>
      </c>
      <c r="W127">
        <v>5.8</v>
      </c>
      <c r="X127">
        <v>6.7</v>
      </c>
      <c r="Y127">
        <v>7.7</v>
      </c>
      <c r="Z127">
        <v>8.6999999999999993</v>
      </c>
      <c r="AA127">
        <v>9.6999999999999993</v>
      </c>
      <c r="AB127">
        <v>10.7</v>
      </c>
      <c r="AC127">
        <v>11.7</v>
      </c>
      <c r="AD127">
        <v>0</v>
      </c>
      <c r="AE127" s="1">
        <v>44893</v>
      </c>
      <c r="AF127">
        <v>9.6999999999999993</v>
      </c>
      <c r="AG127">
        <v>10.7</v>
      </c>
      <c r="AH127">
        <v>11.7</v>
      </c>
      <c r="AI127">
        <v>12.7</v>
      </c>
      <c r="AJ127">
        <v>13.7</v>
      </c>
      <c r="AK127">
        <v>14.7</v>
      </c>
      <c r="AL127">
        <v>15.7</v>
      </c>
      <c r="AM127">
        <v>16.7</v>
      </c>
      <c r="AN127">
        <v>17.7</v>
      </c>
      <c r="AO127">
        <v>18.7</v>
      </c>
      <c r="AP127">
        <v>19.7</v>
      </c>
      <c r="AQ127">
        <v>20.7</v>
      </c>
      <c r="AR127">
        <v>21.7</v>
      </c>
      <c r="AS127">
        <v>0</v>
      </c>
    </row>
    <row r="128" spans="1:45" x14ac:dyDescent="0.25">
      <c r="A128" s="1">
        <v>44894</v>
      </c>
      <c r="B128">
        <v>1.5</v>
      </c>
      <c r="C128">
        <v>2.1</v>
      </c>
      <c r="D128">
        <v>2.7</v>
      </c>
      <c r="E128">
        <v>3.4</v>
      </c>
      <c r="F128">
        <v>4.4000000000000004</v>
      </c>
      <c r="G128">
        <v>5.4</v>
      </c>
      <c r="H128">
        <v>6.4</v>
      </c>
      <c r="I128">
        <v>7.4</v>
      </c>
      <c r="J128">
        <v>8.4</v>
      </c>
      <c r="K128">
        <v>9.4</v>
      </c>
      <c r="L128">
        <v>10.4</v>
      </c>
      <c r="M128">
        <v>11.4</v>
      </c>
      <c r="N128">
        <v>12.4</v>
      </c>
      <c r="O128">
        <v>0</v>
      </c>
      <c r="P128" s="1">
        <v>44894</v>
      </c>
      <c r="Q128">
        <v>10.4</v>
      </c>
      <c r="R128">
        <v>11.4</v>
      </c>
      <c r="S128">
        <v>12.4</v>
      </c>
      <c r="T128">
        <v>13.4</v>
      </c>
      <c r="U128">
        <v>14.4</v>
      </c>
      <c r="V128">
        <v>15.4</v>
      </c>
      <c r="W128">
        <v>16.399999999999999</v>
      </c>
      <c r="X128">
        <v>17.399999999999999</v>
      </c>
      <c r="Y128">
        <v>18.399999999999999</v>
      </c>
      <c r="Z128">
        <v>19.399999999999999</v>
      </c>
      <c r="AA128">
        <v>20.399999999999999</v>
      </c>
      <c r="AB128">
        <v>21.4</v>
      </c>
      <c r="AC128">
        <v>22.4</v>
      </c>
      <c r="AD128">
        <v>0</v>
      </c>
      <c r="AE128" s="1">
        <v>44894</v>
      </c>
      <c r="AF128">
        <v>20.399999999999999</v>
      </c>
      <c r="AG128">
        <v>21.4</v>
      </c>
      <c r="AH128">
        <v>22.4</v>
      </c>
      <c r="AI128">
        <v>23.4</v>
      </c>
      <c r="AJ128">
        <v>24.4</v>
      </c>
      <c r="AK128">
        <v>25.4</v>
      </c>
      <c r="AL128">
        <v>26.4</v>
      </c>
      <c r="AM128">
        <v>27.4</v>
      </c>
      <c r="AN128">
        <v>28.4</v>
      </c>
      <c r="AO128">
        <v>29.4</v>
      </c>
      <c r="AP128">
        <v>30.4</v>
      </c>
      <c r="AQ128">
        <v>31.4</v>
      </c>
      <c r="AR128">
        <v>32.4</v>
      </c>
      <c r="AS128">
        <v>0</v>
      </c>
    </row>
    <row r="129" spans="1:45" x14ac:dyDescent="0.25">
      <c r="A129" s="1">
        <v>44895</v>
      </c>
      <c r="B129">
        <v>0</v>
      </c>
      <c r="C129">
        <v>0</v>
      </c>
      <c r="D129">
        <v>0.1</v>
      </c>
      <c r="E129">
        <v>0.1</v>
      </c>
      <c r="F129">
        <v>0.2</v>
      </c>
      <c r="G129">
        <v>0.4</v>
      </c>
      <c r="H129">
        <v>0.7</v>
      </c>
      <c r="I129">
        <v>1.1000000000000001</v>
      </c>
      <c r="J129">
        <v>1.5</v>
      </c>
      <c r="K129">
        <v>2</v>
      </c>
      <c r="L129">
        <v>2.6</v>
      </c>
      <c r="M129">
        <v>3.2</v>
      </c>
      <c r="N129">
        <v>3.8</v>
      </c>
      <c r="O129">
        <v>0</v>
      </c>
      <c r="P129" s="1">
        <v>44895</v>
      </c>
      <c r="Q129">
        <v>2.6</v>
      </c>
      <c r="R129">
        <v>3.2</v>
      </c>
      <c r="S129">
        <v>3.8</v>
      </c>
      <c r="T129">
        <v>4.5</v>
      </c>
      <c r="U129">
        <v>5.0999999999999996</v>
      </c>
      <c r="V129">
        <v>5.8</v>
      </c>
      <c r="W129">
        <v>6.5</v>
      </c>
      <c r="X129">
        <v>7.2</v>
      </c>
      <c r="Y129">
        <v>8</v>
      </c>
      <c r="Z129">
        <v>8.9</v>
      </c>
      <c r="AA129">
        <v>9.9</v>
      </c>
      <c r="AB129">
        <v>10.9</v>
      </c>
      <c r="AC129">
        <v>11.9</v>
      </c>
      <c r="AD129">
        <v>0</v>
      </c>
      <c r="AE129" s="1">
        <v>44895</v>
      </c>
      <c r="AF129">
        <v>9.9</v>
      </c>
      <c r="AG129">
        <v>10.9</v>
      </c>
      <c r="AH129">
        <v>11.9</v>
      </c>
      <c r="AI129">
        <v>12.9</v>
      </c>
      <c r="AJ129">
        <v>13.9</v>
      </c>
      <c r="AK129">
        <v>14.9</v>
      </c>
      <c r="AL129">
        <v>15.9</v>
      </c>
      <c r="AM129">
        <v>16.899999999999999</v>
      </c>
      <c r="AN129">
        <v>17.899999999999999</v>
      </c>
      <c r="AO129">
        <v>18.899999999999999</v>
      </c>
      <c r="AP129">
        <v>19.899999999999999</v>
      </c>
      <c r="AQ129">
        <v>20.9</v>
      </c>
      <c r="AR129">
        <v>21.9</v>
      </c>
      <c r="AS129">
        <v>0</v>
      </c>
    </row>
    <row r="130" spans="1:45" x14ac:dyDescent="0.25">
      <c r="A130" s="1">
        <v>44896</v>
      </c>
      <c r="B130">
        <v>0.5</v>
      </c>
      <c r="C130">
        <v>1</v>
      </c>
      <c r="D130">
        <v>1.7</v>
      </c>
      <c r="E130">
        <v>2.4</v>
      </c>
      <c r="F130">
        <v>3.3</v>
      </c>
      <c r="G130">
        <v>4.3</v>
      </c>
      <c r="H130">
        <v>5.3</v>
      </c>
      <c r="I130">
        <v>6.3</v>
      </c>
      <c r="J130">
        <v>7.3</v>
      </c>
      <c r="K130">
        <v>8.3000000000000007</v>
      </c>
      <c r="L130">
        <v>9.3000000000000007</v>
      </c>
      <c r="M130">
        <v>10.3</v>
      </c>
      <c r="N130">
        <v>11.3</v>
      </c>
      <c r="O130">
        <v>0</v>
      </c>
      <c r="P130" s="1">
        <v>44896</v>
      </c>
      <c r="Q130">
        <v>9.3000000000000007</v>
      </c>
      <c r="R130">
        <v>10.3</v>
      </c>
      <c r="S130">
        <v>11.3</v>
      </c>
      <c r="T130">
        <v>12.3</v>
      </c>
      <c r="U130">
        <v>13.3</v>
      </c>
      <c r="V130">
        <v>14.3</v>
      </c>
      <c r="W130">
        <v>15.3</v>
      </c>
      <c r="X130">
        <v>16.3</v>
      </c>
      <c r="Y130">
        <v>17.3</v>
      </c>
      <c r="Z130">
        <v>18.3</v>
      </c>
      <c r="AA130">
        <v>19.3</v>
      </c>
      <c r="AB130">
        <v>20.3</v>
      </c>
      <c r="AC130">
        <v>21.3</v>
      </c>
      <c r="AD130">
        <v>0</v>
      </c>
      <c r="AE130" s="1">
        <v>44896</v>
      </c>
      <c r="AF130">
        <v>19.3</v>
      </c>
      <c r="AG130">
        <v>20.3</v>
      </c>
      <c r="AH130">
        <v>21.3</v>
      </c>
      <c r="AI130">
        <v>22.3</v>
      </c>
      <c r="AJ130">
        <v>23.3</v>
      </c>
      <c r="AK130">
        <v>24.3</v>
      </c>
      <c r="AL130">
        <v>25.3</v>
      </c>
      <c r="AM130">
        <v>26.3</v>
      </c>
      <c r="AN130">
        <v>27.3</v>
      </c>
      <c r="AO130">
        <v>28.3</v>
      </c>
      <c r="AP130">
        <v>29.3</v>
      </c>
      <c r="AQ130">
        <v>30.3</v>
      </c>
      <c r="AR130">
        <v>31.3</v>
      </c>
      <c r="AS130">
        <v>0</v>
      </c>
    </row>
    <row r="131" spans="1:45" x14ac:dyDescent="0.25">
      <c r="A131" s="1">
        <v>44897</v>
      </c>
      <c r="B131">
        <v>1.3</v>
      </c>
      <c r="C131">
        <v>1.7</v>
      </c>
      <c r="D131">
        <v>2.2999999999999998</v>
      </c>
      <c r="E131">
        <v>3</v>
      </c>
      <c r="F131">
        <v>3.8</v>
      </c>
      <c r="G131">
        <v>4.5999999999999996</v>
      </c>
      <c r="H131">
        <v>5.5</v>
      </c>
      <c r="I131">
        <v>6.5</v>
      </c>
      <c r="J131">
        <v>7.5</v>
      </c>
      <c r="K131">
        <v>8.5</v>
      </c>
      <c r="L131">
        <v>9.5</v>
      </c>
      <c r="M131">
        <v>10.5</v>
      </c>
      <c r="N131">
        <v>11.5</v>
      </c>
      <c r="O131">
        <v>0</v>
      </c>
      <c r="P131" s="1">
        <v>44897</v>
      </c>
      <c r="Q131">
        <v>9.5</v>
      </c>
      <c r="R131">
        <v>10.5</v>
      </c>
      <c r="S131">
        <v>11.5</v>
      </c>
      <c r="T131">
        <v>12.5</v>
      </c>
      <c r="U131">
        <v>13.5</v>
      </c>
      <c r="V131">
        <v>14.5</v>
      </c>
      <c r="W131">
        <v>15.5</v>
      </c>
      <c r="X131">
        <v>16.5</v>
      </c>
      <c r="Y131">
        <v>17.5</v>
      </c>
      <c r="Z131">
        <v>18.5</v>
      </c>
      <c r="AA131">
        <v>19.5</v>
      </c>
      <c r="AB131">
        <v>20.5</v>
      </c>
      <c r="AC131">
        <v>21.5</v>
      </c>
      <c r="AD131">
        <v>0</v>
      </c>
      <c r="AE131" s="1">
        <v>44897</v>
      </c>
      <c r="AF131">
        <v>19.5</v>
      </c>
      <c r="AG131">
        <v>20.5</v>
      </c>
      <c r="AH131">
        <v>21.5</v>
      </c>
      <c r="AI131">
        <v>22.5</v>
      </c>
      <c r="AJ131">
        <v>23.5</v>
      </c>
      <c r="AK131">
        <v>24.5</v>
      </c>
      <c r="AL131">
        <v>25.5</v>
      </c>
      <c r="AM131">
        <v>26.5</v>
      </c>
      <c r="AN131">
        <v>27.5</v>
      </c>
      <c r="AO131">
        <v>28.5</v>
      </c>
      <c r="AP131">
        <v>29.5</v>
      </c>
      <c r="AQ131">
        <v>30.5</v>
      </c>
      <c r="AR131">
        <v>31.5</v>
      </c>
      <c r="AS131">
        <v>0</v>
      </c>
    </row>
    <row r="132" spans="1:45" x14ac:dyDescent="0.25">
      <c r="A132" s="1">
        <v>44898</v>
      </c>
      <c r="B132">
        <v>0</v>
      </c>
      <c r="C132">
        <v>0</v>
      </c>
      <c r="D132">
        <v>0.2</v>
      </c>
      <c r="E132">
        <v>0.4</v>
      </c>
      <c r="F132">
        <v>0.7</v>
      </c>
      <c r="G132">
        <v>0.9</v>
      </c>
      <c r="H132">
        <v>1.3</v>
      </c>
      <c r="I132">
        <v>1.6</v>
      </c>
      <c r="J132">
        <v>2</v>
      </c>
      <c r="K132">
        <v>2.4</v>
      </c>
      <c r="L132">
        <v>2.8</v>
      </c>
      <c r="M132">
        <v>3.2</v>
      </c>
      <c r="N132">
        <v>3.7</v>
      </c>
      <c r="O132">
        <v>0</v>
      </c>
      <c r="P132" s="1">
        <v>44898</v>
      </c>
      <c r="Q132">
        <v>2.8</v>
      </c>
      <c r="R132">
        <v>3.2</v>
      </c>
      <c r="S132">
        <v>3.7</v>
      </c>
      <c r="T132">
        <v>4.2</v>
      </c>
      <c r="U132">
        <v>4.7</v>
      </c>
      <c r="V132">
        <v>5.2</v>
      </c>
      <c r="W132">
        <v>5.7</v>
      </c>
      <c r="X132">
        <v>6.2</v>
      </c>
      <c r="Y132">
        <v>6.8</v>
      </c>
      <c r="Z132">
        <v>7.7</v>
      </c>
      <c r="AA132">
        <v>8.6</v>
      </c>
      <c r="AB132">
        <v>9.6</v>
      </c>
      <c r="AC132">
        <v>10.6</v>
      </c>
      <c r="AD132">
        <v>0</v>
      </c>
      <c r="AE132" s="1">
        <v>44898</v>
      </c>
      <c r="AF132">
        <v>8.6</v>
      </c>
      <c r="AG132">
        <v>9.6</v>
      </c>
      <c r="AH132">
        <v>10.6</v>
      </c>
      <c r="AI132">
        <v>11.6</v>
      </c>
      <c r="AJ132">
        <v>12.6</v>
      </c>
      <c r="AK132">
        <v>13.6</v>
      </c>
      <c r="AL132">
        <v>14.6</v>
      </c>
      <c r="AM132">
        <v>15.6</v>
      </c>
      <c r="AN132">
        <v>16.600000000000001</v>
      </c>
      <c r="AO132">
        <v>17.600000000000001</v>
      </c>
      <c r="AP132">
        <v>18.600000000000001</v>
      </c>
      <c r="AQ132">
        <v>19.600000000000001</v>
      </c>
      <c r="AR132">
        <v>20.6</v>
      </c>
      <c r="AS132">
        <v>0</v>
      </c>
    </row>
    <row r="133" spans="1:45" x14ac:dyDescent="0.25">
      <c r="A133" s="1">
        <v>44899</v>
      </c>
      <c r="B133">
        <v>0.8</v>
      </c>
      <c r="C133">
        <v>1.2</v>
      </c>
      <c r="D133">
        <v>1.8</v>
      </c>
      <c r="E133">
        <v>2.5</v>
      </c>
      <c r="F133">
        <v>3.5</v>
      </c>
      <c r="G133">
        <v>4.5</v>
      </c>
      <c r="H133">
        <v>5.5</v>
      </c>
      <c r="I133">
        <v>6.5</v>
      </c>
      <c r="J133">
        <v>7.5</v>
      </c>
      <c r="K133">
        <v>8.5</v>
      </c>
      <c r="L133">
        <v>9.5</v>
      </c>
      <c r="M133">
        <v>10.5</v>
      </c>
      <c r="N133">
        <v>11.5</v>
      </c>
      <c r="O133">
        <v>0</v>
      </c>
      <c r="P133" s="1">
        <v>44899</v>
      </c>
      <c r="Q133">
        <v>9.5</v>
      </c>
      <c r="R133">
        <v>10.5</v>
      </c>
      <c r="S133">
        <v>11.5</v>
      </c>
      <c r="T133">
        <v>12.5</v>
      </c>
      <c r="U133">
        <v>13.5</v>
      </c>
      <c r="V133">
        <v>14.5</v>
      </c>
      <c r="W133">
        <v>15.5</v>
      </c>
      <c r="X133">
        <v>16.5</v>
      </c>
      <c r="Y133">
        <v>17.5</v>
      </c>
      <c r="Z133">
        <v>18.5</v>
      </c>
      <c r="AA133">
        <v>19.5</v>
      </c>
      <c r="AB133">
        <v>20.5</v>
      </c>
      <c r="AC133">
        <v>21.5</v>
      </c>
      <c r="AD133">
        <v>0</v>
      </c>
      <c r="AE133" s="1">
        <v>44899</v>
      </c>
      <c r="AF133">
        <v>19.5</v>
      </c>
      <c r="AG133">
        <v>20.5</v>
      </c>
      <c r="AH133">
        <v>21.5</v>
      </c>
      <c r="AI133">
        <v>22.5</v>
      </c>
      <c r="AJ133">
        <v>23.5</v>
      </c>
      <c r="AK133">
        <v>24.5</v>
      </c>
      <c r="AL133">
        <v>25.5</v>
      </c>
      <c r="AM133">
        <v>26.5</v>
      </c>
      <c r="AN133">
        <v>27.5</v>
      </c>
      <c r="AO133">
        <v>28.5</v>
      </c>
      <c r="AP133">
        <v>29.5</v>
      </c>
      <c r="AQ133">
        <v>30.5</v>
      </c>
      <c r="AR133">
        <v>31.5</v>
      </c>
      <c r="AS133">
        <v>0</v>
      </c>
    </row>
    <row r="134" spans="1:45" x14ac:dyDescent="0.25">
      <c r="A134" s="1">
        <v>44900</v>
      </c>
      <c r="B134">
        <v>2.2999999999999998</v>
      </c>
      <c r="C134">
        <v>2.7</v>
      </c>
      <c r="D134">
        <v>3.2</v>
      </c>
      <c r="E134">
        <v>3.7</v>
      </c>
      <c r="F134">
        <v>4.4000000000000004</v>
      </c>
      <c r="G134">
        <v>5.0999999999999996</v>
      </c>
      <c r="H134">
        <v>5.8</v>
      </c>
      <c r="I134">
        <v>6.6</v>
      </c>
      <c r="J134">
        <v>7.4</v>
      </c>
      <c r="K134">
        <v>8.3000000000000007</v>
      </c>
      <c r="L134">
        <v>9.3000000000000007</v>
      </c>
      <c r="M134">
        <v>10.3</v>
      </c>
      <c r="N134">
        <v>11.3</v>
      </c>
      <c r="O134">
        <v>0</v>
      </c>
      <c r="P134" s="1">
        <v>44900</v>
      </c>
      <c r="Q134">
        <v>9.3000000000000007</v>
      </c>
      <c r="R134">
        <v>10.3</v>
      </c>
      <c r="S134">
        <v>11.3</v>
      </c>
      <c r="T134">
        <v>12.3</v>
      </c>
      <c r="U134">
        <v>13.3</v>
      </c>
      <c r="V134">
        <v>14.3</v>
      </c>
      <c r="W134">
        <v>15.3</v>
      </c>
      <c r="X134">
        <v>16.3</v>
      </c>
      <c r="Y134">
        <v>17.3</v>
      </c>
      <c r="Z134">
        <v>18.3</v>
      </c>
      <c r="AA134">
        <v>19.3</v>
      </c>
      <c r="AB134">
        <v>20.3</v>
      </c>
      <c r="AC134">
        <v>21.3</v>
      </c>
      <c r="AD134">
        <v>0</v>
      </c>
      <c r="AE134" s="1">
        <v>44900</v>
      </c>
      <c r="AF134">
        <v>19.3</v>
      </c>
      <c r="AG134">
        <v>20.3</v>
      </c>
      <c r="AH134">
        <v>21.3</v>
      </c>
      <c r="AI134">
        <v>22.3</v>
      </c>
      <c r="AJ134">
        <v>23.3</v>
      </c>
      <c r="AK134">
        <v>24.3</v>
      </c>
      <c r="AL134">
        <v>25.3</v>
      </c>
      <c r="AM134">
        <v>26.3</v>
      </c>
      <c r="AN134">
        <v>27.3</v>
      </c>
      <c r="AO134">
        <v>28.3</v>
      </c>
      <c r="AP134">
        <v>29.3</v>
      </c>
      <c r="AQ134">
        <v>30.3</v>
      </c>
      <c r="AR134">
        <v>31.3</v>
      </c>
      <c r="AS134">
        <v>0</v>
      </c>
    </row>
    <row r="135" spans="1:45" x14ac:dyDescent="0.25">
      <c r="A135" s="1">
        <v>44901</v>
      </c>
      <c r="B135">
        <v>0</v>
      </c>
      <c r="C135">
        <v>0</v>
      </c>
      <c r="D135">
        <v>0</v>
      </c>
      <c r="E135">
        <v>0.1</v>
      </c>
      <c r="F135">
        <v>0.2</v>
      </c>
      <c r="G135">
        <v>0.5</v>
      </c>
      <c r="H135">
        <v>0.8</v>
      </c>
      <c r="I135">
        <v>1.1000000000000001</v>
      </c>
      <c r="J135">
        <v>1.5</v>
      </c>
      <c r="K135">
        <v>1.9</v>
      </c>
      <c r="L135">
        <v>2.2000000000000002</v>
      </c>
      <c r="M135">
        <v>2.8</v>
      </c>
      <c r="N135">
        <v>3.6</v>
      </c>
      <c r="O135">
        <v>0</v>
      </c>
      <c r="P135" s="1">
        <v>44901</v>
      </c>
      <c r="Q135">
        <v>2.2000000000000002</v>
      </c>
      <c r="R135">
        <v>2.8</v>
      </c>
      <c r="S135">
        <v>3.6</v>
      </c>
      <c r="T135">
        <v>4.3</v>
      </c>
      <c r="U135">
        <v>5.2</v>
      </c>
      <c r="V135">
        <v>6.2</v>
      </c>
      <c r="W135">
        <v>7.2</v>
      </c>
      <c r="X135">
        <v>8.1999999999999993</v>
      </c>
      <c r="Y135">
        <v>9.1999999999999993</v>
      </c>
      <c r="Z135">
        <v>10.199999999999999</v>
      </c>
      <c r="AA135">
        <v>11.2</v>
      </c>
      <c r="AB135">
        <v>12.2</v>
      </c>
      <c r="AC135">
        <v>13.2</v>
      </c>
      <c r="AD135">
        <v>0</v>
      </c>
      <c r="AE135" s="1">
        <v>44901</v>
      </c>
      <c r="AF135">
        <v>11.2</v>
      </c>
      <c r="AG135">
        <v>12.2</v>
      </c>
      <c r="AH135">
        <v>13.2</v>
      </c>
      <c r="AI135">
        <v>14.2</v>
      </c>
      <c r="AJ135">
        <v>15.2</v>
      </c>
      <c r="AK135">
        <v>16.2</v>
      </c>
      <c r="AL135">
        <v>17.2</v>
      </c>
      <c r="AM135">
        <v>18.2</v>
      </c>
      <c r="AN135">
        <v>19.2</v>
      </c>
      <c r="AO135">
        <v>20.2</v>
      </c>
      <c r="AP135">
        <v>21.2</v>
      </c>
      <c r="AQ135">
        <v>22.2</v>
      </c>
      <c r="AR135">
        <v>23.2</v>
      </c>
      <c r="AS135">
        <v>0</v>
      </c>
    </row>
    <row r="136" spans="1:45" x14ac:dyDescent="0.25">
      <c r="A136" s="1">
        <v>44902</v>
      </c>
      <c r="B136">
        <v>0</v>
      </c>
      <c r="C136">
        <v>0</v>
      </c>
      <c r="D136">
        <v>0</v>
      </c>
      <c r="E136">
        <v>0</v>
      </c>
      <c r="F136">
        <v>0</v>
      </c>
      <c r="G136">
        <v>0</v>
      </c>
      <c r="H136">
        <v>0</v>
      </c>
      <c r="I136">
        <v>0</v>
      </c>
      <c r="J136">
        <v>0</v>
      </c>
      <c r="K136">
        <v>0</v>
      </c>
      <c r="L136">
        <v>0.1</v>
      </c>
      <c r="M136">
        <v>0.3</v>
      </c>
      <c r="N136">
        <v>0.6</v>
      </c>
      <c r="O136">
        <v>0</v>
      </c>
      <c r="P136" s="1">
        <v>44902</v>
      </c>
      <c r="Q136">
        <v>0.1</v>
      </c>
      <c r="R136">
        <v>0.3</v>
      </c>
      <c r="S136">
        <v>0.6</v>
      </c>
      <c r="T136">
        <v>1</v>
      </c>
      <c r="U136">
        <v>1.4</v>
      </c>
      <c r="V136">
        <v>1.8</v>
      </c>
      <c r="W136">
        <v>2.2999999999999998</v>
      </c>
      <c r="X136">
        <v>2.9</v>
      </c>
      <c r="Y136">
        <v>3.6</v>
      </c>
      <c r="Z136">
        <v>4.4000000000000004</v>
      </c>
      <c r="AA136">
        <v>5.4</v>
      </c>
      <c r="AB136">
        <v>6.4</v>
      </c>
      <c r="AC136">
        <v>7.4</v>
      </c>
      <c r="AD136">
        <v>0</v>
      </c>
      <c r="AE136" s="1">
        <v>44902</v>
      </c>
      <c r="AF136">
        <v>5.4</v>
      </c>
      <c r="AG136">
        <v>6.4</v>
      </c>
      <c r="AH136">
        <v>7.4</v>
      </c>
      <c r="AI136">
        <v>8.4</v>
      </c>
      <c r="AJ136">
        <v>9.4</v>
      </c>
      <c r="AK136">
        <v>10.4</v>
      </c>
      <c r="AL136">
        <v>11.4</v>
      </c>
      <c r="AM136">
        <v>12.4</v>
      </c>
      <c r="AN136">
        <v>13.4</v>
      </c>
      <c r="AO136">
        <v>14.4</v>
      </c>
      <c r="AP136">
        <v>15.4</v>
      </c>
      <c r="AQ136">
        <v>16.399999999999999</v>
      </c>
      <c r="AR136">
        <v>17.399999999999999</v>
      </c>
      <c r="AS136">
        <v>0</v>
      </c>
    </row>
    <row r="137" spans="1:45" x14ac:dyDescent="0.25">
      <c r="A137" s="1">
        <v>44903</v>
      </c>
      <c r="B137">
        <v>0.2</v>
      </c>
      <c r="C137">
        <v>0.3</v>
      </c>
      <c r="D137">
        <v>0.5</v>
      </c>
      <c r="E137">
        <v>0.7</v>
      </c>
      <c r="F137">
        <v>0.9</v>
      </c>
      <c r="G137">
        <v>1.2</v>
      </c>
      <c r="H137">
        <v>1.5</v>
      </c>
      <c r="I137">
        <v>1.8</v>
      </c>
      <c r="J137">
        <v>2.1</v>
      </c>
      <c r="K137">
        <v>2.4</v>
      </c>
      <c r="L137">
        <v>2.8</v>
      </c>
      <c r="M137">
        <v>3.2</v>
      </c>
      <c r="N137">
        <v>3.8</v>
      </c>
      <c r="O137">
        <v>0</v>
      </c>
      <c r="P137" s="1">
        <v>44903</v>
      </c>
      <c r="Q137">
        <v>2.8</v>
      </c>
      <c r="R137">
        <v>3.2</v>
      </c>
      <c r="S137">
        <v>3.8</v>
      </c>
      <c r="T137">
        <v>4.5</v>
      </c>
      <c r="U137">
        <v>5.3</v>
      </c>
      <c r="V137">
        <v>6.2</v>
      </c>
      <c r="W137">
        <v>7.1</v>
      </c>
      <c r="X137">
        <v>8</v>
      </c>
      <c r="Y137">
        <v>9</v>
      </c>
      <c r="Z137">
        <v>9.9</v>
      </c>
      <c r="AA137">
        <v>10.9</v>
      </c>
      <c r="AB137">
        <v>11.9</v>
      </c>
      <c r="AC137">
        <v>12.9</v>
      </c>
      <c r="AD137">
        <v>0</v>
      </c>
      <c r="AE137" s="1">
        <v>44903</v>
      </c>
      <c r="AF137">
        <v>10.9</v>
      </c>
      <c r="AG137">
        <v>11.9</v>
      </c>
      <c r="AH137">
        <v>12.9</v>
      </c>
      <c r="AI137">
        <v>13.9</v>
      </c>
      <c r="AJ137">
        <v>14.9</v>
      </c>
      <c r="AK137">
        <v>15.9</v>
      </c>
      <c r="AL137">
        <v>16.899999999999999</v>
      </c>
      <c r="AM137">
        <v>17.899999999999999</v>
      </c>
      <c r="AN137">
        <v>18.899999999999999</v>
      </c>
      <c r="AO137">
        <v>19.899999999999999</v>
      </c>
      <c r="AP137">
        <v>20.9</v>
      </c>
      <c r="AQ137">
        <v>21.9</v>
      </c>
      <c r="AR137">
        <v>22.9</v>
      </c>
      <c r="AS137">
        <v>0</v>
      </c>
    </row>
    <row r="138" spans="1:45" x14ac:dyDescent="0.25">
      <c r="A138" s="1">
        <v>44904</v>
      </c>
      <c r="B138">
        <v>1.9</v>
      </c>
      <c r="C138">
        <v>2.5</v>
      </c>
      <c r="D138">
        <v>3.2</v>
      </c>
      <c r="E138">
        <v>3.9</v>
      </c>
      <c r="F138">
        <v>4.5999999999999996</v>
      </c>
      <c r="G138">
        <v>5.4</v>
      </c>
      <c r="H138">
        <v>6.2</v>
      </c>
      <c r="I138">
        <v>7.1</v>
      </c>
      <c r="J138">
        <v>8</v>
      </c>
      <c r="K138">
        <v>9</v>
      </c>
      <c r="L138">
        <v>10</v>
      </c>
      <c r="M138">
        <v>11</v>
      </c>
      <c r="N138">
        <v>12</v>
      </c>
      <c r="O138">
        <v>0</v>
      </c>
      <c r="P138" s="1">
        <v>44904</v>
      </c>
      <c r="Q138">
        <v>10</v>
      </c>
      <c r="R138">
        <v>11</v>
      </c>
      <c r="S138">
        <v>12</v>
      </c>
      <c r="T138">
        <v>13</v>
      </c>
      <c r="U138">
        <v>14</v>
      </c>
      <c r="V138">
        <v>15</v>
      </c>
      <c r="W138">
        <v>16</v>
      </c>
      <c r="X138">
        <v>17</v>
      </c>
      <c r="Y138">
        <v>18</v>
      </c>
      <c r="Z138">
        <v>19</v>
      </c>
      <c r="AA138">
        <v>20</v>
      </c>
      <c r="AB138">
        <v>21</v>
      </c>
      <c r="AC138">
        <v>22</v>
      </c>
      <c r="AD138">
        <v>0</v>
      </c>
      <c r="AE138" s="1">
        <v>44904</v>
      </c>
      <c r="AF138">
        <v>20</v>
      </c>
      <c r="AG138">
        <v>21</v>
      </c>
      <c r="AH138">
        <v>22</v>
      </c>
      <c r="AI138">
        <v>23</v>
      </c>
      <c r="AJ138">
        <v>24</v>
      </c>
      <c r="AK138">
        <v>25</v>
      </c>
      <c r="AL138">
        <v>26</v>
      </c>
      <c r="AM138">
        <v>27</v>
      </c>
      <c r="AN138">
        <v>28</v>
      </c>
      <c r="AO138">
        <v>29</v>
      </c>
      <c r="AP138">
        <v>30</v>
      </c>
      <c r="AQ138">
        <v>31</v>
      </c>
      <c r="AR138">
        <v>32</v>
      </c>
      <c r="AS138">
        <v>0</v>
      </c>
    </row>
    <row r="139" spans="1:45" x14ac:dyDescent="0.25">
      <c r="A139" s="1">
        <v>44905</v>
      </c>
      <c r="B139">
        <v>6.4</v>
      </c>
      <c r="C139">
        <v>7.4</v>
      </c>
      <c r="D139">
        <v>8.4</v>
      </c>
      <c r="E139">
        <v>9.4</v>
      </c>
      <c r="F139">
        <v>10.4</v>
      </c>
      <c r="G139">
        <v>11.4</v>
      </c>
      <c r="H139">
        <v>12.4</v>
      </c>
      <c r="I139">
        <v>13.4</v>
      </c>
      <c r="J139">
        <v>14.4</v>
      </c>
      <c r="K139">
        <v>15.4</v>
      </c>
      <c r="L139">
        <v>16.399999999999999</v>
      </c>
      <c r="M139">
        <v>17.399999999999999</v>
      </c>
      <c r="N139">
        <v>18.399999999999999</v>
      </c>
      <c r="O139">
        <v>0</v>
      </c>
      <c r="P139" s="1">
        <v>44905</v>
      </c>
      <c r="Q139">
        <v>16.399999999999999</v>
      </c>
      <c r="R139">
        <v>17.399999999999999</v>
      </c>
      <c r="S139">
        <v>18.399999999999999</v>
      </c>
      <c r="T139">
        <v>19.399999999999999</v>
      </c>
      <c r="U139">
        <v>20.399999999999999</v>
      </c>
      <c r="V139">
        <v>21.4</v>
      </c>
      <c r="W139">
        <v>22.4</v>
      </c>
      <c r="X139">
        <v>23.4</v>
      </c>
      <c r="Y139">
        <v>24.4</v>
      </c>
      <c r="Z139">
        <v>25.4</v>
      </c>
      <c r="AA139">
        <v>26.4</v>
      </c>
      <c r="AB139">
        <v>27.4</v>
      </c>
      <c r="AC139">
        <v>28.4</v>
      </c>
      <c r="AD139">
        <v>0</v>
      </c>
      <c r="AE139" s="1">
        <v>44905</v>
      </c>
      <c r="AF139">
        <v>26.4</v>
      </c>
      <c r="AG139">
        <v>27.4</v>
      </c>
      <c r="AH139">
        <v>28.4</v>
      </c>
      <c r="AI139">
        <v>29.4</v>
      </c>
      <c r="AJ139">
        <v>30.4</v>
      </c>
      <c r="AK139">
        <v>31.4</v>
      </c>
      <c r="AL139">
        <v>32.4</v>
      </c>
      <c r="AM139">
        <v>33.4</v>
      </c>
      <c r="AN139">
        <v>34.4</v>
      </c>
      <c r="AO139">
        <v>35.4</v>
      </c>
      <c r="AP139">
        <v>36.4</v>
      </c>
      <c r="AQ139">
        <v>37.4</v>
      </c>
      <c r="AR139">
        <v>38.4</v>
      </c>
      <c r="AS139">
        <v>0</v>
      </c>
    </row>
    <row r="140" spans="1:45" x14ac:dyDescent="0.25">
      <c r="A140" s="1">
        <v>44906</v>
      </c>
      <c r="B140">
        <v>10.6</v>
      </c>
      <c r="C140">
        <v>11.6</v>
      </c>
      <c r="D140">
        <v>12.6</v>
      </c>
      <c r="E140">
        <v>13.6</v>
      </c>
      <c r="F140">
        <v>14.6</v>
      </c>
      <c r="G140">
        <v>15.6</v>
      </c>
      <c r="H140">
        <v>16.600000000000001</v>
      </c>
      <c r="I140">
        <v>17.600000000000001</v>
      </c>
      <c r="J140">
        <v>18.600000000000001</v>
      </c>
      <c r="K140">
        <v>19.600000000000001</v>
      </c>
      <c r="L140">
        <v>20.6</v>
      </c>
      <c r="M140">
        <v>21.6</v>
      </c>
      <c r="N140">
        <v>22.6</v>
      </c>
      <c r="O140">
        <v>0</v>
      </c>
      <c r="P140" s="1">
        <v>44906</v>
      </c>
      <c r="Q140">
        <v>20.6</v>
      </c>
      <c r="R140">
        <v>21.6</v>
      </c>
      <c r="S140">
        <v>22.6</v>
      </c>
      <c r="T140">
        <v>23.6</v>
      </c>
      <c r="U140">
        <v>24.6</v>
      </c>
      <c r="V140">
        <v>25.6</v>
      </c>
      <c r="W140">
        <v>26.6</v>
      </c>
      <c r="X140">
        <v>27.6</v>
      </c>
      <c r="Y140">
        <v>28.6</v>
      </c>
      <c r="Z140">
        <v>29.6</v>
      </c>
      <c r="AA140">
        <v>30.6</v>
      </c>
      <c r="AB140">
        <v>31.6</v>
      </c>
      <c r="AC140">
        <v>32.6</v>
      </c>
      <c r="AD140">
        <v>0</v>
      </c>
      <c r="AE140" s="1">
        <v>44906</v>
      </c>
      <c r="AF140">
        <v>30.6</v>
      </c>
      <c r="AG140">
        <v>31.6</v>
      </c>
      <c r="AH140">
        <v>32.6</v>
      </c>
      <c r="AI140">
        <v>33.6</v>
      </c>
      <c r="AJ140">
        <v>34.6</v>
      </c>
      <c r="AK140">
        <v>35.6</v>
      </c>
      <c r="AL140">
        <v>36.6</v>
      </c>
      <c r="AM140">
        <v>37.6</v>
      </c>
      <c r="AN140">
        <v>38.6</v>
      </c>
      <c r="AO140">
        <v>39.6</v>
      </c>
      <c r="AP140">
        <v>40.6</v>
      </c>
      <c r="AQ140">
        <v>41.6</v>
      </c>
      <c r="AR140">
        <v>42.6</v>
      </c>
      <c r="AS140">
        <v>0</v>
      </c>
    </row>
    <row r="141" spans="1:45" x14ac:dyDescent="0.25">
      <c r="A141" s="1">
        <v>44907</v>
      </c>
      <c r="B141">
        <v>10.6</v>
      </c>
      <c r="C141">
        <v>11.6</v>
      </c>
      <c r="D141">
        <v>12.6</v>
      </c>
      <c r="E141">
        <v>13.6</v>
      </c>
      <c r="F141">
        <v>14.6</v>
      </c>
      <c r="G141">
        <v>15.6</v>
      </c>
      <c r="H141">
        <v>16.600000000000001</v>
      </c>
      <c r="I141">
        <v>17.600000000000001</v>
      </c>
      <c r="J141">
        <v>18.600000000000001</v>
      </c>
      <c r="K141">
        <v>19.600000000000001</v>
      </c>
      <c r="L141">
        <v>20.6</v>
      </c>
      <c r="M141">
        <v>21.6</v>
      </c>
      <c r="N141">
        <v>22.6</v>
      </c>
      <c r="O141">
        <v>0</v>
      </c>
      <c r="P141" s="1">
        <v>44907</v>
      </c>
      <c r="Q141">
        <v>20.6</v>
      </c>
      <c r="R141">
        <v>21.6</v>
      </c>
      <c r="S141">
        <v>22.6</v>
      </c>
      <c r="T141">
        <v>23.6</v>
      </c>
      <c r="U141">
        <v>24.6</v>
      </c>
      <c r="V141">
        <v>25.6</v>
      </c>
      <c r="W141">
        <v>26.6</v>
      </c>
      <c r="X141">
        <v>27.6</v>
      </c>
      <c r="Y141">
        <v>28.6</v>
      </c>
      <c r="Z141">
        <v>29.6</v>
      </c>
      <c r="AA141">
        <v>30.6</v>
      </c>
      <c r="AB141">
        <v>31.6</v>
      </c>
      <c r="AC141">
        <v>32.6</v>
      </c>
      <c r="AD141">
        <v>0</v>
      </c>
      <c r="AE141" s="1">
        <v>44907</v>
      </c>
      <c r="AF141">
        <v>30.6</v>
      </c>
      <c r="AG141">
        <v>31.6</v>
      </c>
      <c r="AH141">
        <v>32.6</v>
      </c>
      <c r="AI141">
        <v>33.6</v>
      </c>
      <c r="AJ141">
        <v>34.6</v>
      </c>
      <c r="AK141">
        <v>35.6</v>
      </c>
      <c r="AL141">
        <v>36.6</v>
      </c>
      <c r="AM141">
        <v>37.6</v>
      </c>
      <c r="AN141">
        <v>38.6</v>
      </c>
      <c r="AO141">
        <v>39.6</v>
      </c>
      <c r="AP141">
        <v>40.6</v>
      </c>
      <c r="AQ141">
        <v>41.6</v>
      </c>
      <c r="AR141">
        <v>42.6</v>
      </c>
      <c r="AS141">
        <v>0</v>
      </c>
    </row>
    <row r="142" spans="1:45" x14ac:dyDescent="0.25">
      <c r="A142" s="1">
        <v>44908</v>
      </c>
      <c r="B142">
        <v>5.7</v>
      </c>
      <c r="C142">
        <v>6.5</v>
      </c>
      <c r="D142">
        <v>7.5</v>
      </c>
      <c r="E142">
        <v>8.5</v>
      </c>
      <c r="F142">
        <v>9.5</v>
      </c>
      <c r="G142">
        <v>10.5</v>
      </c>
      <c r="H142">
        <v>11.5</v>
      </c>
      <c r="I142">
        <v>12.5</v>
      </c>
      <c r="J142">
        <v>13.5</v>
      </c>
      <c r="K142">
        <v>14.5</v>
      </c>
      <c r="L142">
        <v>15.5</v>
      </c>
      <c r="M142">
        <v>16.5</v>
      </c>
      <c r="N142">
        <v>17.5</v>
      </c>
      <c r="O142">
        <v>0</v>
      </c>
      <c r="P142" s="1">
        <v>44908</v>
      </c>
      <c r="Q142">
        <v>15.5</v>
      </c>
      <c r="R142">
        <v>16.5</v>
      </c>
      <c r="S142">
        <v>17.5</v>
      </c>
      <c r="T142">
        <v>18.5</v>
      </c>
      <c r="U142">
        <v>19.5</v>
      </c>
      <c r="V142">
        <v>20.5</v>
      </c>
      <c r="W142">
        <v>21.5</v>
      </c>
      <c r="X142">
        <v>22.5</v>
      </c>
      <c r="Y142">
        <v>23.5</v>
      </c>
      <c r="Z142">
        <v>24.5</v>
      </c>
      <c r="AA142">
        <v>25.5</v>
      </c>
      <c r="AB142">
        <v>26.5</v>
      </c>
      <c r="AC142">
        <v>27.5</v>
      </c>
      <c r="AD142">
        <v>0</v>
      </c>
      <c r="AE142" s="1">
        <v>44908</v>
      </c>
      <c r="AF142">
        <v>25.5</v>
      </c>
      <c r="AG142">
        <v>26.5</v>
      </c>
      <c r="AH142">
        <v>27.5</v>
      </c>
      <c r="AI142">
        <v>28.5</v>
      </c>
      <c r="AJ142">
        <v>29.5</v>
      </c>
      <c r="AK142">
        <v>30.5</v>
      </c>
      <c r="AL142">
        <v>31.5</v>
      </c>
      <c r="AM142">
        <v>32.5</v>
      </c>
      <c r="AN142">
        <v>33.5</v>
      </c>
      <c r="AO142">
        <v>34.5</v>
      </c>
      <c r="AP142">
        <v>35.5</v>
      </c>
      <c r="AQ142">
        <v>36.5</v>
      </c>
      <c r="AR142">
        <v>37.5</v>
      </c>
      <c r="AS142">
        <v>0</v>
      </c>
    </row>
    <row r="143" spans="1:45" x14ac:dyDescent="0.25">
      <c r="A143" s="1">
        <v>44909</v>
      </c>
      <c r="B143">
        <v>7.9</v>
      </c>
      <c r="C143">
        <v>8.9</v>
      </c>
      <c r="D143">
        <v>9.9</v>
      </c>
      <c r="E143">
        <v>10.9</v>
      </c>
      <c r="F143">
        <v>11.9</v>
      </c>
      <c r="G143">
        <v>12.9</v>
      </c>
      <c r="H143">
        <v>13.9</v>
      </c>
      <c r="I143">
        <v>14.9</v>
      </c>
      <c r="J143">
        <v>15.9</v>
      </c>
      <c r="K143">
        <v>16.899999999999999</v>
      </c>
      <c r="L143">
        <v>17.899999999999999</v>
      </c>
      <c r="M143">
        <v>18.899999999999999</v>
      </c>
      <c r="N143">
        <v>19.899999999999999</v>
      </c>
      <c r="O143">
        <v>1</v>
      </c>
      <c r="P143" s="1">
        <v>44909</v>
      </c>
      <c r="Q143">
        <v>17.899999999999999</v>
      </c>
      <c r="R143">
        <v>18.899999999999999</v>
      </c>
      <c r="S143">
        <v>19.899999999999999</v>
      </c>
      <c r="T143">
        <v>20.9</v>
      </c>
      <c r="U143">
        <v>21.9</v>
      </c>
      <c r="V143">
        <v>22.9</v>
      </c>
      <c r="W143">
        <v>23.9</v>
      </c>
      <c r="X143">
        <v>24.9</v>
      </c>
      <c r="Y143">
        <v>25.9</v>
      </c>
      <c r="Z143">
        <v>26.9</v>
      </c>
      <c r="AA143">
        <v>27.9</v>
      </c>
      <c r="AB143">
        <v>28.9</v>
      </c>
      <c r="AC143">
        <v>29.9</v>
      </c>
      <c r="AD143">
        <v>1</v>
      </c>
      <c r="AE143" s="1">
        <v>44909</v>
      </c>
      <c r="AF143">
        <v>27.9</v>
      </c>
      <c r="AG143">
        <v>28.9</v>
      </c>
      <c r="AH143">
        <v>29.9</v>
      </c>
      <c r="AI143">
        <v>30.9</v>
      </c>
      <c r="AJ143">
        <v>31.9</v>
      </c>
      <c r="AK143">
        <v>32.9</v>
      </c>
      <c r="AL143">
        <v>33.9</v>
      </c>
      <c r="AM143">
        <v>34.9</v>
      </c>
      <c r="AN143">
        <v>35.9</v>
      </c>
      <c r="AO143">
        <v>36.9</v>
      </c>
      <c r="AP143">
        <v>37.9</v>
      </c>
      <c r="AQ143">
        <v>38.9</v>
      </c>
      <c r="AR143">
        <v>39.9</v>
      </c>
      <c r="AS143">
        <v>1</v>
      </c>
    </row>
    <row r="144" spans="1:45" x14ac:dyDescent="0.25">
      <c r="A144" s="1">
        <v>44910</v>
      </c>
      <c r="B144">
        <v>1.5</v>
      </c>
      <c r="C144">
        <v>1.9</v>
      </c>
      <c r="D144">
        <v>2.2999999999999998</v>
      </c>
      <c r="E144">
        <v>2.7</v>
      </c>
      <c r="F144">
        <v>3.4</v>
      </c>
      <c r="G144">
        <v>4.4000000000000004</v>
      </c>
      <c r="H144">
        <v>5.4</v>
      </c>
      <c r="I144">
        <v>6.4</v>
      </c>
      <c r="J144">
        <v>7.4</v>
      </c>
      <c r="K144">
        <v>8.4</v>
      </c>
      <c r="L144">
        <v>9.4</v>
      </c>
      <c r="M144">
        <v>10.4</v>
      </c>
      <c r="N144">
        <v>11.4</v>
      </c>
      <c r="O144">
        <v>0</v>
      </c>
      <c r="P144" s="1">
        <v>44910</v>
      </c>
      <c r="Q144">
        <v>9.4</v>
      </c>
      <c r="R144">
        <v>10.4</v>
      </c>
      <c r="S144">
        <v>11.4</v>
      </c>
      <c r="T144">
        <v>12.4</v>
      </c>
      <c r="U144">
        <v>13.4</v>
      </c>
      <c r="V144">
        <v>14.4</v>
      </c>
      <c r="W144">
        <v>15.4</v>
      </c>
      <c r="X144">
        <v>16.399999999999999</v>
      </c>
      <c r="Y144">
        <v>17.399999999999999</v>
      </c>
      <c r="Z144">
        <v>18.399999999999999</v>
      </c>
      <c r="AA144">
        <v>19.399999999999999</v>
      </c>
      <c r="AB144">
        <v>20.399999999999999</v>
      </c>
      <c r="AC144">
        <v>21.4</v>
      </c>
      <c r="AD144">
        <v>0</v>
      </c>
      <c r="AE144" s="1">
        <v>44910</v>
      </c>
      <c r="AF144">
        <v>19.399999999999999</v>
      </c>
      <c r="AG144">
        <v>20.399999999999999</v>
      </c>
      <c r="AH144">
        <v>21.4</v>
      </c>
      <c r="AI144">
        <v>22.4</v>
      </c>
      <c r="AJ144">
        <v>23.4</v>
      </c>
      <c r="AK144">
        <v>24.4</v>
      </c>
      <c r="AL144">
        <v>25.4</v>
      </c>
      <c r="AM144">
        <v>26.4</v>
      </c>
      <c r="AN144">
        <v>27.4</v>
      </c>
      <c r="AO144">
        <v>28.4</v>
      </c>
      <c r="AP144">
        <v>29.4</v>
      </c>
      <c r="AQ144">
        <v>30.4</v>
      </c>
      <c r="AR144">
        <v>31.4</v>
      </c>
      <c r="AS144">
        <v>0</v>
      </c>
    </row>
    <row r="145" spans="1:45" x14ac:dyDescent="0.25">
      <c r="A145" s="1">
        <v>44911</v>
      </c>
      <c r="B145">
        <v>0</v>
      </c>
      <c r="C145">
        <v>0</v>
      </c>
      <c r="D145">
        <v>0</v>
      </c>
      <c r="E145">
        <v>0</v>
      </c>
      <c r="F145">
        <v>0.2</v>
      </c>
      <c r="G145">
        <v>0.8</v>
      </c>
      <c r="H145">
        <v>1.7</v>
      </c>
      <c r="I145">
        <v>2.7</v>
      </c>
      <c r="J145">
        <v>3.7</v>
      </c>
      <c r="K145">
        <v>4.7</v>
      </c>
      <c r="L145">
        <v>5.7</v>
      </c>
      <c r="M145">
        <v>6.7</v>
      </c>
      <c r="N145">
        <v>7.7</v>
      </c>
      <c r="O145">
        <v>0</v>
      </c>
      <c r="P145" s="1">
        <v>44911</v>
      </c>
      <c r="Q145">
        <v>5.7</v>
      </c>
      <c r="R145">
        <v>6.7</v>
      </c>
      <c r="S145">
        <v>7.7</v>
      </c>
      <c r="T145">
        <v>8.6999999999999993</v>
      </c>
      <c r="U145">
        <v>9.6999999999999993</v>
      </c>
      <c r="V145">
        <v>10.7</v>
      </c>
      <c r="W145">
        <v>11.7</v>
      </c>
      <c r="X145">
        <v>12.7</v>
      </c>
      <c r="Y145">
        <v>13.7</v>
      </c>
      <c r="Z145">
        <v>14.7</v>
      </c>
      <c r="AA145">
        <v>15.7</v>
      </c>
      <c r="AB145">
        <v>16.7</v>
      </c>
      <c r="AC145">
        <v>17.7</v>
      </c>
      <c r="AD145">
        <v>0</v>
      </c>
      <c r="AE145" s="1">
        <v>44911</v>
      </c>
      <c r="AF145">
        <v>15.7</v>
      </c>
      <c r="AG145">
        <v>16.7</v>
      </c>
      <c r="AH145">
        <v>17.7</v>
      </c>
      <c r="AI145">
        <v>18.7</v>
      </c>
      <c r="AJ145">
        <v>19.7</v>
      </c>
      <c r="AK145">
        <v>20.7</v>
      </c>
      <c r="AL145">
        <v>21.7</v>
      </c>
      <c r="AM145">
        <v>22.7</v>
      </c>
      <c r="AN145">
        <v>23.7</v>
      </c>
      <c r="AO145">
        <v>24.7</v>
      </c>
      <c r="AP145">
        <v>25.7</v>
      </c>
      <c r="AQ145">
        <v>26.7</v>
      </c>
      <c r="AR145">
        <v>27.7</v>
      </c>
      <c r="AS145">
        <v>0</v>
      </c>
    </row>
    <row r="146" spans="1:45" x14ac:dyDescent="0.25">
      <c r="A146" s="1">
        <v>44912</v>
      </c>
      <c r="B146">
        <v>1.1000000000000001</v>
      </c>
      <c r="C146">
        <v>1.7</v>
      </c>
      <c r="D146">
        <v>2.4</v>
      </c>
      <c r="E146">
        <v>3.3</v>
      </c>
      <c r="F146">
        <v>4.2</v>
      </c>
      <c r="G146">
        <v>5.2</v>
      </c>
      <c r="H146">
        <v>6.2</v>
      </c>
      <c r="I146">
        <v>7.2</v>
      </c>
      <c r="J146">
        <v>8.1999999999999993</v>
      </c>
      <c r="K146">
        <v>9.1999999999999993</v>
      </c>
      <c r="L146">
        <v>10.199999999999999</v>
      </c>
      <c r="M146">
        <v>11.2</v>
      </c>
      <c r="N146">
        <v>12.2</v>
      </c>
      <c r="O146">
        <v>0</v>
      </c>
      <c r="P146" s="1">
        <v>44912</v>
      </c>
      <c r="Q146">
        <v>10.199999999999999</v>
      </c>
      <c r="R146">
        <v>11.2</v>
      </c>
      <c r="S146">
        <v>12.2</v>
      </c>
      <c r="T146">
        <v>13.2</v>
      </c>
      <c r="U146">
        <v>14.2</v>
      </c>
      <c r="V146">
        <v>15.2</v>
      </c>
      <c r="W146">
        <v>16.2</v>
      </c>
      <c r="X146">
        <v>17.2</v>
      </c>
      <c r="Y146">
        <v>18.2</v>
      </c>
      <c r="Z146">
        <v>19.2</v>
      </c>
      <c r="AA146">
        <v>20.2</v>
      </c>
      <c r="AB146">
        <v>21.2</v>
      </c>
      <c r="AC146">
        <v>22.2</v>
      </c>
      <c r="AD146">
        <v>0</v>
      </c>
      <c r="AE146" s="1">
        <v>44912</v>
      </c>
      <c r="AF146">
        <v>20.2</v>
      </c>
      <c r="AG146">
        <v>21.2</v>
      </c>
      <c r="AH146">
        <v>22.2</v>
      </c>
      <c r="AI146">
        <v>23.2</v>
      </c>
      <c r="AJ146">
        <v>24.2</v>
      </c>
      <c r="AK146">
        <v>25.2</v>
      </c>
      <c r="AL146">
        <v>26.2</v>
      </c>
      <c r="AM146">
        <v>27.2</v>
      </c>
      <c r="AN146">
        <v>28.2</v>
      </c>
      <c r="AO146">
        <v>29.2</v>
      </c>
      <c r="AP146">
        <v>30.2</v>
      </c>
      <c r="AQ146">
        <v>31.2</v>
      </c>
      <c r="AR146">
        <v>32.200000000000003</v>
      </c>
      <c r="AS146">
        <v>0</v>
      </c>
    </row>
    <row r="147" spans="1:45" x14ac:dyDescent="0.25">
      <c r="A147" s="1">
        <v>44913</v>
      </c>
      <c r="B147">
        <v>2.8</v>
      </c>
      <c r="C147">
        <v>3.7</v>
      </c>
      <c r="D147">
        <v>4.7</v>
      </c>
      <c r="E147">
        <v>5.7</v>
      </c>
      <c r="F147">
        <v>6.7</v>
      </c>
      <c r="G147">
        <v>7.7</v>
      </c>
      <c r="H147">
        <v>8.6999999999999993</v>
      </c>
      <c r="I147">
        <v>9.6999999999999993</v>
      </c>
      <c r="J147">
        <v>10.7</v>
      </c>
      <c r="K147">
        <v>11.7</v>
      </c>
      <c r="L147">
        <v>12.7</v>
      </c>
      <c r="M147">
        <v>13.7</v>
      </c>
      <c r="N147">
        <v>14.7</v>
      </c>
      <c r="O147">
        <v>0</v>
      </c>
      <c r="P147" s="1">
        <v>44913</v>
      </c>
      <c r="Q147">
        <v>12.7</v>
      </c>
      <c r="R147">
        <v>13.7</v>
      </c>
      <c r="S147">
        <v>14.7</v>
      </c>
      <c r="T147">
        <v>15.7</v>
      </c>
      <c r="U147">
        <v>16.7</v>
      </c>
      <c r="V147">
        <v>17.7</v>
      </c>
      <c r="W147">
        <v>18.7</v>
      </c>
      <c r="X147">
        <v>19.7</v>
      </c>
      <c r="Y147">
        <v>20.7</v>
      </c>
      <c r="Z147">
        <v>21.7</v>
      </c>
      <c r="AA147">
        <v>22.7</v>
      </c>
      <c r="AB147">
        <v>23.7</v>
      </c>
      <c r="AC147">
        <v>24.7</v>
      </c>
      <c r="AD147">
        <v>0</v>
      </c>
      <c r="AE147" s="1">
        <v>44913</v>
      </c>
      <c r="AF147">
        <v>22.7</v>
      </c>
      <c r="AG147">
        <v>23.7</v>
      </c>
      <c r="AH147">
        <v>24.7</v>
      </c>
      <c r="AI147">
        <v>25.7</v>
      </c>
      <c r="AJ147">
        <v>26.7</v>
      </c>
      <c r="AK147">
        <v>27.7</v>
      </c>
      <c r="AL147">
        <v>28.7</v>
      </c>
      <c r="AM147">
        <v>29.7</v>
      </c>
      <c r="AN147">
        <v>30.7</v>
      </c>
      <c r="AO147">
        <v>31.7</v>
      </c>
      <c r="AP147">
        <v>32.700000000000003</v>
      </c>
      <c r="AQ147">
        <v>33.700000000000003</v>
      </c>
      <c r="AR147">
        <v>34.700000000000003</v>
      </c>
      <c r="AS147">
        <v>0</v>
      </c>
    </row>
    <row r="148" spans="1:45" x14ac:dyDescent="0.25">
      <c r="A148" s="1">
        <v>44914</v>
      </c>
      <c r="B148">
        <v>4.0999999999999996</v>
      </c>
      <c r="C148">
        <v>4.9000000000000004</v>
      </c>
      <c r="D148">
        <v>5.8</v>
      </c>
      <c r="E148">
        <v>6.7</v>
      </c>
      <c r="F148">
        <v>7.7</v>
      </c>
      <c r="G148">
        <v>8.6999999999999993</v>
      </c>
      <c r="H148">
        <v>9.6999999999999993</v>
      </c>
      <c r="I148">
        <v>10.7</v>
      </c>
      <c r="J148">
        <v>11.7</v>
      </c>
      <c r="K148">
        <v>12.7</v>
      </c>
      <c r="L148">
        <v>13.7</v>
      </c>
      <c r="M148">
        <v>14.7</v>
      </c>
      <c r="N148">
        <v>15.7</v>
      </c>
      <c r="O148">
        <v>1</v>
      </c>
      <c r="P148" s="1">
        <v>44914</v>
      </c>
      <c r="Q148">
        <v>13.7</v>
      </c>
      <c r="R148">
        <v>14.7</v>
      </c>
      <c r="S148">
        <v>15.7</v>
      </c>
      <c r="T148">
        <v>16.7</v>
      </c>
      <c r="U148">
        <v>17.7</v>
      </c>
      <c r="V148">
        <v>18.7</v>
      </c>
      <c r="W148">
        <v>19.7</v>
      </c>
      <c r="X148">
        <v>20.7</v>
      </c>
      <c r="Y148">
        <v>21.7</v>
      </c>
      <c r="Z148">
        <v>22.7</v>
      </c>
      <c r="AA148">
        <v>23.7</v>
      </c>
      <c r="AB148">
        <v>24.7</v>
      </c>
      <c r="AC148">
        <v>25.7</v>
      </c>
      <c r="AD148">
        <v>1</v>
      </c>
      <c r="AE148" s="1">
        <v>44914</v>
      </c>
      <c r="AF148">
        <v>23.7</v>
      </c>
      <c r="AG148">
        <v>24.7</v>
      </c>
      <c r="AH148">
        <v>25.7</v>
      </c>
      <c r="AI148">
        <v>26.7</v>
      </c>
      <c r="AJ148">
        <v>27.7</v>
      </c>
      <c r="AK148">
        <v>28.7</v>
      </c>
      <c r="AL148">
        <v>29.7</v>
      </c>
      <c r="AM148">
        <v>30.7</v>
      </c>
      <c r="AN148">
        <v>31.7</v>
      </c>
      <c r="AO148">
        <v>32.700000000000003</v>
      </c>
      <c r="AP148">
        <v>33.700000000000003</v>
      </c>
      <c r="AQ148">
        <v>34.700000000000003</v>
      </c>
      <c r="AR148">
        <v>35.700000000000003</v>
      </c>
      <c r="AS148">
        <v>1</v>
      </c>
    </row>
    <row r="149" spans="1:45" x14ac:dyDescent="0.25">
      <c r="A149" s="1">
        <v>44915</v>
      </c>
      <c r="B149">
        <v>5.0999999999999996</v>
      </c>
      <c r="C149">
        <v>6</v>
      </c>
      <c r="D149">
        <v>7</v>
      </c>
      <c r="E149">
        <v>8</v>
      </c>
      <c r="F149">
        <v>9</v>
      </c>
      <c r="G149">
        <v>10</v>
      </c>
      <c r="H149">
        <v>11</v>
      </c>
      <c r="I149">
        <v>12</v>
      </c>
      <c r="J149">
        <v>13</v>
      </c>
      <c r="K149">
        <v>14</v>
      </c>
      <c r="L149">
        <v>15</v>
      </c>
      <c r="M149">
        <v>16</v>
      </c>
      <c r="N149">
        <v>17</v>
      </c>
      <c r="O149">
        <v>1</v>
      </c>
      <c r="P149" s="1">
        <v>44915</v>
      </c>
      <c r="Q149">
        <v>15</v>
      </c>
      <c r="R149">
        <v>16</v>
      </c>
      <c r="S149">
        <v>17</v>
      </c>
      <c r="T149">
        <v>18</v>
      </c>
      <c r="U149">
        <v>19</v>
      </c>
      <c r="V149">
        <v>20</v>
      </c>
      <c r="W149">
        <v>21</v>
      </c>
      <c r="X149">
        <v>22</v>
      </c>
      <c r="Y149">
        <v>23</v>
      </c>
      <c r="Z149">
        <v>24</v>
      </c>
      <c r="AA149">
        <v>25</v>
      </c>
      <c r="AB149">
        <v>26</v>
      </c>
      <c r="AC149">
        <v>27</v>
      </c>
      <c r="AD149">
        <v>1</v>
      </c>
      <c r="AE149" s="1">
        <v>44915</v>
      </c>
      <c r="AF149">
        <v>25</v>
      </c>
      <c r="AG149">
        <v>26</v>
      </c>
      <c r="AH149">
        <v>27</v>
      </c>
      <c r="AI149">
        <v>28</v>
      </c>
      <c r="AJ149">
        <v>29</v>
      </c>
      <c r="AK149">
        <v>30</v>
      </c>
      <c r="AL149">
        <v>31</v>
      </c>
      <c r="AM149">
        <v>32</v>
      </c>
      <c r="AN149">
        <v>33</v>
      </c>
      <c r="AO149">
        <v>34</v>
      </c>
      <c r="AP149">
        <v>35</v>
      </c>
      <c r="AQ149">
        <v>36</v>
      </c>
      <c r="AR149">
        <v>37</v>
      </c>
      <c r="AS149">
        <v>1</v>
      </c>
    </row>
    <row r="150" spans="1:45" x14ac:dyDescent="0.25">
      <c r="A150" s="1">
        <v>44916</v>
      </c>
      <c r="B150">
        <v>6.5</v>
      </c>
      <c r="C150">
        <v>7.5</v>
      </c>
      <c r="D150">
        <v>8.5</v>
      </c>
      <c r="E150">
        <v>9.5</v>
      </c>
      <c r="F150">
        <v>10.5</v>
      </c>
      <c r="G150">
        <v>11.5</v>
      </c>
      <c r="H150">
        <v>12.5</v>
      </c>
      <c r="I150">
        <v>13.5</v>
      </c>
      <c r="J150">
        <v>14.5</v>
      </c>
      <c r="K150">
        <v>15.5</v>
      </c>
      <c r="L150">
        <v>16.5</v>
      </c>
      <c r="M150">
        <v>17.5</v>
      </c>
      <c r="N150">
        <v>18.5</v>
      </c>
      <c r="O150">
        <v>0</v>
      </c>
      <c r="P150" s="1">
        <v>44916</v>
      </c>
      <c r="Q150">
        <v>16.5</v>
      </c>
      <c r="R150">
        <v>17.5</v>
      </c>
      <c r="S150">
        <v>18.5</v>
      </c>
      <c r="T150">
        <v>19.5</v>
      </c>
      <c r="U150">
        <v>20.5</v>
      </c>
      <c r="V150">
        <v>21.5</v>
      </c>
      <c r="W150">
        <v>22.5</v>
      </c>
      <c r="X150">
        <v>23.5</v>
      </c>
      <c r="Y150">
        <v>24.5</v>
      </c>
      <c r="Z150">
        <v>25.5</v>
      </c>
      <c r="AA150">
        <v>26.5</v>
      </c>
      <c r="AB150">
        <v>27.5</v>
      </c>
      <c r="AC150">
        <v>28.5</v>
      </c>
      <c r="AD150">
        <v>0</v>
      </c>
      <c r="AE150" s="1">
        <v>44916</v>
      </c>
      <c r="AF150">
        <v>26.5</v>
      </c>
      <c r="AG150">
        <v>27.5</v>
      </c>
      <c r="AH150">
        <v>28.5</v>
      </c>
      <c r="AI150">
        <v>29.5</v>
      </c>
      <c r="AJ150">
        <v>30.5</v>
      </c>
      <c r="AK150">
        <v>31.5</v>
      </c>
      <c r="AL150">
        <v>32.5</v>
      </c>
      <c r="AM150">
        <v>33.5</v>
      </c>
      <c r="AN150">
        <v>34.5</v>
      </c>
      <c r="AO150">
        <v>35.5</v>
      </c>
      <c r="AP150">
        <v>36.5</v>
      </c>
      <c r="AQ150">
        <v>37.5</v>
      </c>
      <c r="AR150">
        <v>38.5</v>
      </c>
      <c r="AS150">
        <v>0</v>
      </c>
    </row>
    <row r="151" spans="1:45" x14ac:dyDescent="0.25">
      <c r="A151" s="1">
        <v>44917</v>
      </c>
      <c r="B151">
        <v>3.4</v>
      </c>
      <c r="C151">
        <v>3.8</v>
      </c>
      <c r="D151">
        <v>4.3</v>
      </c>
      <c r="E151">
        <v>4.8</v>
      </c>
      <c r="F151">
        <v>5.5</v>
      </c>
      <c r="G151">
        <v>6.3</v>
      </c>
      <c r="H151">
        <v>7.2</v>
      </c>
      <c r="I151">
        <v>8.1999999999999993</v>
      </c>
      <c r="J151">
        <v>9.1999999999999993</v>
      </c>
      <c r="K151">
        <v>10.199999999999999</v>
      </c>
      <c r="L151">
        <v>11.2</v>
      </c>
      <c r="M151">
        <v>12.2</v>
      </c>
      <c r="N151">
        <v>13.2</v>
      </c>
      <c r="O151">
        <v>0</v>
      </c>
      <c r="P151" s="1">
        <v>44917</v>
      </c>
      <c r="Q151">
        <v>11.2</v>
      </c>
      <c r="R151">
        <v>12.2</v>
      </c>
      <c r="S151">
        <v>13.2</v>
      </c>
      <c r="T151">
        <v>14.2</v>
      </c>
      <c r="U151">
        <v>15.2</v>
      </c>
      <c r="V151">
        <v>16.2</v>
      </c>
      <c r="W151">
        <v>17.2</v>
      </c>
      <c r="X151">
        <v>18.2</v>
      </c>
      <c r="Y151">
        <v>19.2</v>
      </c>
      <c r="Z151">
        <v>20.2</v>
      </c>
      <c r="AA151">
        <v>21.2</v>
      </c>
      <c r="AB151">
        <v>22.2</v>
      </c>
      <c r="AC151">
        <v>23.2</v>
      </c>
      <c r="AD151">
        <v>0</v>
      </c>
      <c r="AE151" s="1">
        <v>44917</v>
      </c>
      <c r="AF151">
        <v>21.2</v>
      </c>
      <c r="AG151">
        <v>22.2</v>
      </c>
      <c r="AH151">
        <v>23.2</v>
      </c>
      <c r="AI151">
        <v>24.2</v>
      </c>
      <c r="AJ151">
        <v>25.2</v>
      </c>
      <c r="AK151">
        <v>26.2</v>
      </c>
      <c r="AL151">
        <v>27.2</v>
      </c>
      <c r="AM151">
        <v>28.2</v>
      </c>
      <c r="AN151">
        <v>29.2</v>
      </c>
      <c r="AO151">
        <v>30.2</v>
      </c>
      <c r="AP151">
        <v>31.2</v>
      </c>
      <c r="AQ151">
        <v>32.200000000000003</v>
      </c>
      <c r="AR151">
        <v>33.200000000000003</v>
      </c>
      <c r="AS151">
        <v>0</v>
      </c>
    </row>
    <row r="152" spans="1:45" x14ac:dyDescent="0.25">
      <c r="A152" s="1">
        <v>44918</v>
      </c>
      <c r="B152">
        <v>2.5</v>
      </c>
      <c r="C152">
        <v>2.7</v>
      </c>
      <c r="D152">
        <v>2.9</v>
      </c>
      <c r="E152">
        <v>3.2</v>
      </c>
      <c r="F152">
        <v>3.4</v>
      </c>
      <c r="G152">
        <v>3.7</v>
      </c>
      <c r="H152">
        <v>4</v>
      </c>
      <c r="I152">
        <v>4.3</v>
      </c>
      <c r="J152">
        <v>4.7</v>
      </c>
      <c r="K152">
        <v>5.0999999999999996</v>
      </c>
      <c r="L152">
        <v>5.6</v>
      </c>
      <c r="M152">
        <v>6.2</v>
      </c>
      <c r="N152">
        <v>6.8</v>
      </c>
      <c r="O152">
        <v>0</v>
      </c>
      <c r="P152" s="1">
        <v>44918</v>
      </c>
      <c r="Q152">
        <v>5.6</v>
      </c>
      <c r="R152">
        <v>6.2</v>
      </c>
      <c r="S152">
        <v>6.8</v>
      </c>
      <c r="T152">
        <v>7.5</v>
      </c>
      <c r="U152">
        <v>8.3000000000000007</v>
      </c>
      <c r="V152">
        <v>9.1</v>
      </c>
      <c r="W152">
        <v>10</v>
      </c>
      <c r="X152">
        <v>10.9</v>
      </c>
      <c r="Y152">
        <v>11.9</v>
      </c>
      <c r="Z152">
        <v>12.9</v>
      </c>
      <c r="AA152">
        <v>13.9</v>
      </c>
      <c r="AB152">
        <v>14.9</v>
      </c>
      <c r="AC152">
        <v>15.9</v>
      </c>
      <c r="AD152">
        <v>0</v>
      </c>
      <c r="AE152" s="1">
        <v>44918</v>
      </c>
      <c r="AF152">
        <v>13.9</v>
      </c>
      <c r="AG152">
        <v>14.9</v>
      </c>
      <c r="AH152">
        <v>15.9</v>
      </c>
      <c r="AI152">
        <v>16.899999999999999</v>
      </c>
      <c r="AJ152">
        <v>17.899999999999999</v>
      </c>
      <c r="AK152">
        <v>18.899999999999999</v>
      </c>
      <c r="AL152">
        <v>19.899999999999999</v>
      </c>
      <c r="AM152">
        <v>20.9</v>
      </c>
      <c r="AN152">
        <v>21.9</v>
      </c>
      <c r="AO152">
        <v>22.9</v>
      </c>
      <c r="AP152">
        <v>23.9</v>
      </c>
      <c r="AQ152">
        <v>24.9</v>
      </c>
      <c r="AR152">
        <v>25.9</v>
      </c>
      <c r="AS152">
        <v>0</v>
      </c>
    </row>
    <row r="153" spans="1:45" x14ac:dyDescent="0.25">
      <c r="A153" s="1">
        <v>44919</v>
      </c>
      <c r="B153">
        <v>23.8</v>
      </c>
      <c r="C153">
        <v>24.8</v>
      </c>
      <c r="D153">
        <v>25.8</v>
      </c>
      <c r="E153">
        <v>26.8</v>
      </c>
      <c r="F153">
        <v>27.8</v>
      </c>
      <c r="G153">
        <v>28.8</v>
      </c>
      <c r="H153">
        <v>29.8</v>
      </c>
      <c r="I153">
        <v>30.8</v>
      </c>
      <c r="J153">
        <v>31.8</v>
      </c>
      <c r="K153">
        <v>32.799999999999997</v>
      </c>
      <c r="L153">
        <v>33.799999999999997</v>
      </c>
      <c r="M153">
        <v>34.799999999999997</v>
      </c>
      <c r="N153">
        <v>35.799999999999997</v>
      </c>
      <c r="O153">
        <v>1</v>
      </c>
      <c r="P153" s="1">
        <v>44919</v>
      </c>
      <c r="Q153">
        <v>33.799999999999997</v>
      </c>
      <c r="R153">
        <v>34.799999999999997</v>
      </c>
      <c r="S153">
        <v>35.799999999999997</v>
      </c>
      <c r="T153">
        <v>36.799999999999997</v>
      </c>
      <c r="U153">
        <v>37.799999999999997</v>
      </c>
      <c r="V153">
        <v>38.799999999999997</v>
      </c>
      <c r="W153">
        <v>39.799999999999997</v>
      </c>
      <c r="X153">
        <v>40.799999999999997</v>
      </c>
      <c r="Y153">
        <v>41.8</v>
      </c>
      <c r="Z153">
        <v>42.8</v>
      </c>
      <c r="AA153">
        <v>43.8</v>
      </c>
      <c r="AB153">
        <v>44.8</v>
      </c>
      <c r="AC153">
        <v>45.8</v>
      </c>
      <c r="AD153">
        <v>1</v>
      </c>
      <c r="AE153" s="1">
        <v>44919</v>
      </c>
      <c r="AF153">
        <v>43.8</v>
      </c>
      <c r="AG153">
        <v>44.8</v>
      </c>
      <c r="AH153">
        <v>45.8</v>
      </c>
      <c r="AI153">
        <v>46.8</v>
      </c>
      <c r="AJ153">
        <v>47.8</v>
      </c>
      <c r="AK153">
        <v>48.8</v>
      </c>
      <c r="AL153">
        <v>49.8</v>
      </c>
      <c r="AM153">
        <v>50.8</v>
      </c>
      <c r="AN153">
        <v>51.8</v>
      </c>
      <c r="AO153">
        <v>52.8</v>
      </c>
      <c r="AP153">
        <v>53.8</v>
      </c>
      <c r="AQ153">
        <v>54.8</v>
      </c>
      <c r="AR153">
        <v>55.8</v>
      </c>
      <c r="AS153">
        <v>1</v>
      </c>
    </row>
    <row r="154" spans="1:45" x14ac:dyDescent="0.25">
      <c r="A154" s="1">
        <v>44920</v>
      </c>
      <c r="B154">
        <v>18.600000000000001</v>
      </c>
      <c r="C154">
        <v>19.600000000000001</v>
      </c>
      <c r="D154">
        <v>20.6</v>
      </c>
      <c r="E154">
        <v>21.6</v>
      </c>
      <c r="F154">
        <v>22.6</v>
      </c>
      <c r="G154">
        <v>23.6</v>
      </c>
      <c r="H154">
        <v>24.6</v>
      </c>
      <c r="I154">
        <v>25.6</v>
      </c>
      <c r="J154">
        <v>26.6</v>
      </c>
      <c r="K154">
        <v>27.6</v>
      </c>
      <c r="L154">
        <v>28.6</v>
      </c>
      <c r="M154">
        <v>29.6</v>
      </c>
      <c r="N154">
        <v>30.6</v>
      </c>
      <c r="O154">
        <v>1</v>
      </c>
      <c r="P154" s="1">
        <v>44920</v>
      </c>
      <c r="Q154">
        <v>28.6</v>
      </c>
      <c r="R154">
        <v>29.6</v>
      </c>
      <c r="S154">
        <v>30.6</v>
      </c>
      <c r="T154">
        <v>31.6</v>
      </c>
      <c r="U154">
        <v>32.6</v>
      </c>
      <c r="V154">
        <v>33.6</v>
      </c>
      <c r="W154">
        <v>34.6</v>
      </c>
      <c r="X154">
        <v>35.6</v>
      </c>
      <c r="Y154">
        <v>36.6</v>
      </c>
      <c r="Z154">
        <v>37.6</v>
      </c>
      <c r="AA154">
        <v>38.6</v>
      </c>
      <c r="AB154">
        <v>39.6</v>
      </c>
      <c r="AC154">
        <v>40.6</v>
      </c>
      <c r="AD154">
        <v>1</v>
      </c>
      <c r="AE154" s="1">
        <v>44920</v>
      </c>
      <c r="AF154">
        <v>38.6</v>
      </c>
      <c r="AG154">
        <v>39.6</v>
      </c>
      <c r="AH154">
        <v>40.6</v>
      </c>
      <c r="AI154">
        <v>41.6</v>
      </c>
      <c r="AJ154">
        <v>42.6</v>
      </c>
      <c r="AK154">
        <v>43.6</v>
      </c>
      <c r="AL154">
        <v>44.6</v>
      </c>
      <c r="AM154">
        <v>45.6</v>
      </c>
      <c r="AN154">
        <v>46.6</v>
      </c>
      <c r="AO154">
        <v>47.6</v>
      </c>
      <c r="AP154">
        <v>48.6</v>
      </c>
      <c r="AQ154">
        <v>49.6</v>
      </c>
      <c r="AR154">
        <v>50.6</v>
      </c>
      <c r="AS154">
        <v>1</v>
      </c>
    </row>
    <row r="155" spans="1:45" x14ac:dyDescent="0.25">
      <c r="A155" s="1">
        <v>44921</v>
      </c>
      <c r="B155">
        <v>11.6</v>
      </c>
      <c r="C155">
        <v>12.6</v>
      </c>
      <c r="D155">
        <v>13.6</v>
      </c>
      <c r="E155">
        <v>14.6</v>
      </c>
      <c r="F155">
        <v>15.6</v>
      </c>
      <c r="G155">
        <v>16.600000000000001</v>
      </c>
      <c r="H155">
        <v>17.600000000000001</v>
      </c>
      <c r="I155">
        <v>18.600000000000001</v>
      </c>
      <c r="J155">
        <v>19.600000000000001</v>
      </c>
      <c r="K155">
        <v>20.6</v>
      </c>
      <c r="L155">
        <v>21.6</v>
      </c>
      <c r="M155">
        <v>22.6</v>
      </c>
      <c r="N155">
        <v>23.6</v>
      </c>
      <c r="O155">
        <v>0</v>
      </c>
      <c r="P155" s="1">
        <v>44921</v>
      </c>
      <c r="Q155">
        <v>21.6</v>
      </c>
      <c r="R155">
        <v>22.6</v>
      </c>
      <c r="S155">
        <v>23.6</v>
      </c>
      <c r="T155">
        <v>24.6</v>
      </c>
      <c r="U155">
        <v>25.6</v>
      </c>
      <c r="V155">
        <v>26.6</v>
      </c>
      <c r="W155">
        <v>27.6</v>
      </c>
      <c r="X155">
        <v>28.6</v>
      </c>
      <c r="Y155">
        <v>29.6</v>
      </c>
      <c r="Z155">
        <v>30.6</v>
      </c>
      <c r="AA155">
        <v>31.6</v>
      </c>
      <c r="AB155">
        <v>32.6</v>
      </c>
      <c r="AC155">
        <v>33.6</v>
      </c>
      <c r="AD155">
        <v>0</v>
      </c>
      <c r="AE155" s="1">
        <v>44921</v>
      </c>
      <c r="AF155">
        <v>31.6</v>
      </c>
      <c r="AG155">
        <v>32.6</v>
      </c>
      <c r="AH155">
        <v>33.6</v>
      </c>
      <c r="AI155">
        <v>34.6</v>
      </c>
      <c r="AJ155">
        <v>35.6</v>
      </c>
      <c r="AK155">
        <v>36.6</v>
      </c>
      <c r="AL155">
        <v>37.6</v>
      </c>
      <c r="AM155">
        <v>38.6</v>
      </c>
      <c r="AN155">
        <v>39.6</v>
      </c>
      <c r="AO155">
        <v>40.6</v>
      </c>
      <c r="AP155">
        <v>41.6</v>
      </c>
      <c r="AQ155">
        <v>42.6</v>
      </c>
      <c r="AR155">
        <v>43.6</v>
      </c>
      <c r="AS155">
        <v>0</v>
      </c>
    </row>
    <row r="156" spans="1:45" x14ac:dyDescent="0.25">
      <c r="A156" s="1">
        <v>44922</v>
      </c>
      <c r="B156">
        <v>8.3000000000000007</v>
      </c>
      <c r="C156">
        <v>9.3000000000000007</v>
      </c>
      <c r="D156">
        <v>10.3</v>
      </c>
      <c r="E156">
        <v>11.3</v>
      </c>
      <c r="F156">
        <v>12.3</v>
      </c>
      <c r="G156">
        <v>13.3</v>
      </c>
      <c r="H156">
        <v>14.3</v>
      </c>
      <c r="I156">
        <v>15.3</v>
      </c>
      <c r="J156">
        <v>16.3</v>
      </c>
      <c r="K156">
        <v>17.3</v>
      </c>
      <c r="L156">
        <v>18.3</v>
      </c>
      <c r="M156">
        <v>19.3</v>
      </c>
      <c r="N156">
        <v>20.3</v>
      </c>
      <c r="O156">
        <v>0</v>
      </c>
      <c r="P156" s="1">
        <v>44922</v>
      </c>
      <c r="Q156">
        <v>18.3</v>
      </c>
      <c r="R156">
        <v>19.3</v>
      </c>
      <c r="S156">
        <v>20.3</v>
      </c>
      <c r="T156">
        <v>21.3</v>
      </c>
      <c r="U156">
        <v>22.3</v>
      </c>
      <c r="V156">
        <v>23.3</v>
      </c>
      <c r="W156">
        <v>24.3</v>
      </c>
      <c r="X156">
        <v>25.3</v>
      </c>
      <c r="Y156">
        <v>26.3</v>
      </c>
      <c r="Z156">
        <v>27.3</v>
      </c>
      <c r="AA156">
        <v>28.3</v>
      </c>
      <c r="AB156">
        <v>29.3</v>
      </c>
      <c r="AC156">
        <v>30.3</v>
      </c>
      <c r="AD156">
        <v>0</v>
      </c>
      <c r="AE156" s="1">
        <v>44922</v>
      </c>
      <c r="AF156">
        <v>28.3</v>
      </c>
      <c r="AG156">
        <v>29.3</v>
      </c>
      <c r="AH156">
        <v>30.3</v>
      </c>
      <c r="AI156">
        <v>31.3</v>
      </c>
      <c r="AJ156">
        <v>32.299999999999997</v>
      </c>
      <c r="AK156">
        <v>33.299999999999997</v>
      </c>
      <c r="AL156">
        <v>34.299999999999997</v>
      </c>
      <c r="AM156">
        <v>35.299999999999997</v>
      </c>
      <c r="AN156">
        <v>36.299999999999997</v>
      </c>
      <c r="AO156">
        <v>37.299999999999997</v>
      </c>
      <c r="AP156">
        <v>38.299999999999997</v>
      </c>
      <c r="AQ156">
        <v>39.299999999999997</v>
      </c>
      <c r="AR156">
        <v>40.299999999999997</v>
      </c>
      <c r="AS156">
        <v>0</v>
      </c>
    </row>
    <row r="157" spans="1:45" x14ac:dyDescent="0.25">
      <c r="A157" s="1">
        <v>44923</v>
      </c>
      <c r="B157">
        <v>5.5</v>
      </c>
      <c r="C157">
        <v>6.1</v>
      </c>
      <c r="D157">
        <v>6.8</v>
      </c>
      <c r="E157">
        <v>7.6</v>
      </c>
      <c r="F157">
        <v>8.6</v>
      </c>
      <c r="G157">
        <v>9.6</v>
      </c>
      <c r="H157">
        <v>10.6</v>
      </c>
      <c r="I157">
        <v>11.6</v>
      </c>
      <c r="J157">
        <v>12.6</v>
      </c>
      <c r="K157">
        <v>13.6</v>
      </c>
      <c r="L157">
        <v>14.6</v>
      </c>
      <c r="M157">
        <v>15.6</v>
      </c>
      <c r="N157">
        <v>16.600000000000001</v>
      </c>
      <c r="O157">
        <v>0</v>
      </c>
      <c r="P157" s="1">
        <v>44923</v>
      </c>
      <c r="Q157">
        <v>14.6</v>
      </c>
      <c r="R157">
        <v>15.6</v>
      </c>
      <c r="S157">
        <v>16.600000000000001</v>
      </c>
      <c r="T157">
        <v>17.600000000000001</v>
      </c>
      <c r="U157">
        <v>18.600000000000001</v>
      </c>
      <c r="V157">
        <v>19.600000000000001</v>
      </c>
      <c r="W157">
        <v>20.6</v>
      </c>
      <c r="X157">
        <v>21.6</v>
      </c>
      <c r="Y157">
        <v>22.6</v>
      </c>
      <c r="Z157">
        <v>23.6</v>
      </c>
      <c r="AA157">
        <v>24.6</v>
      </c>
      <c r="AB157">
        <v>25.6</v>
      </c>
      <c r="AC157">
        <v>26.6</v>
      </c>
      <c r="AD157">
        <v>0</v>
      </c>
      <c r="AE157" s="1">
        <v>44923</v>
      </c>
      <c r="AF157">
        <v>24.6</v>
      </c>
      <c r="AG157">
        <v>25.6</v>
      </c>
      <c r="AH157">
        <v>26.6</v>
      </c>
      <c r="AI157">
        <v>27.6</v>
      </c>
      <c r="AJ157">
        <v>28.6</v>
      </c>
      <c r="AK157">
        <v>29.6</v>
      </c>
      <c r="AL157">
        <v>30.6</v>
      </c>
      <c r="AM157">
        <v>31.6</v>
      </c>
      <c r="AN157">
        <v>32.6</v>
      </c>
      <c r="AO157">
        <v>33.6</v>
      </c>
      <c r="AP157">
        <v>34.6</v>
      </c>
      <c r="AQ157">
        <v>35.6</v>
      </c>
      <c r="AR157">
        <v>36.6</v>
      </c>
      <c r="AS157">
        <v>0</v>
      </c>
    </row>
    <row r="158" spans="1:45" x14ac:dyDescent="0.25">
      <c r="A158" s="1">
        <v>44924</v>
      </c>
      <c r="B158">
        <v>1.5</v>
      </c>
      <c r="C158">
        <v>2</v>
      </c>
      <c r="D158">
        <v>2.4</v>
      </c>
      <c r="E158">
        <v>2.9</v>
      </c>
      <c r="F158">
        <v>3.5</v>
      </c>
      <c r="G158">
        <v>4.0999999999999996</v>
      </c>
      <c r="H158">
        <v>4.7</v>
      </c>
      <c r="I158">
        <v>5.5</v>
      </c>
      <c r="J158">
        <v>6.2</v>
      </c>
      <c r="K158">
        <v>7</v>
      </c>
      <c r="L158">
        <v>7.9</v>
      </c>
      <c r="M158">
        <v>8.6999999999999993</v>
      </c>
      <c r="N158">
        <v>9.6</v>
      </c>
      <c r="O158">
        <v>0</v>
      </c>
      <c r="P158" s="1">
        <v>44924</v>
      </c>
      <c r="Q158">
        <v>7.9</v>
      </c>
      <c r="R158">
        <v>8.6999999999999993</v>
      </c>
      <c r="S158">
        <v>9.6</v>
      </c>
      <c r="T158">
        <v>10.5</v>
      </c>
      <c r="U158">
        <v>11.5</v>
      </c>
      <c r="V158">
        <v>12.4</v>
      </c>
      <c r="W158">
        <v>13.4</v>
      </c>
      <c r="X158">
        <v>14.4</v>
      </c>
      <c r="Y158">
        <v>15.4</v>
      </c>
      <c r="Z158">
        <v>16.399999999999999</v>
      </c>
      <c r="AA158">
        <v>17.399999999999999</v>
      </c>
      <c r="AB158">
        <v>18.399999999999999</v>
      </c>
      <c r="AC158">
        <v>19.399999999999999</v>
      </c>
      <c r="AD158">
        <v>0</v>
      </c>
      <c r="AE158" s="1">
        <v>44924</v>
      </c>
      <c r="AF158">
        <v>17.399999999999999</v>
      </c>
      <c r="AG158">
        <v>18.399999999999999</v>
      </c>
      <c r="AH158">
        <v>19.399999999999999</v>
      </c>
      <c r="AI158">
        <v>20.399999999999999</v>
      </c>
      <c r="AJ158">
        <v>21.4</v>
      </c>
      <c r="AK158">
        <v>22.4</v>
      </c>
      <c r="AL158">
        <v>23.4</v>
      </c>
      <c r="AM158">
        <v>24.4</v>
      </c>
      <c r="AN158">
        <v>25.4</v>
      </c>
      <c r="AO158">
        <v>26.4</v>
      </c>
      <c r="AP158">
        <v>27.4</v>
      </c>
      <c r="AQ158">
        <v>28.4</v>
      </c>
      <c r="AR158">
        <v>29.4</v>
      </c>
      <c r="AS158">
        <v>0</v>
      </c>
    </row>
    <row r="159" spans="1:45" x14ac:dyDescent="0.25">
      <c r="A159" s="1">
        <v>44925</v>
      </c>
      <c r="B159">
        <v>0</v>
      </c>
      <c r="C159">
        <v>0</v>
      </c>
      <c r="D159">
        <v>0</v>
      </c>
      <c r="E159">
        <v>0.1</v>
      </c>
      <c r="F159">
        <v>0.3</v>
      </c>
      <c r="G159">
        <v>0.5</v>
      </c>
      <c r="H159">
        <v>0.8</v>
      </c>
      <c r="I159">
        <v>1.1000000000000001</v>
      </c>
      <c r="J159">
        <v>1.5</v>
      </c>
      <c r="K159">
        <v>1.9</v>
      </c>
      <c r="L159">
        <v>2.4</v>
      </c>
      <c r="M159">
        <v>2.9</v>
      </c>
      <c r="N159">
        <v>3.5</v>
      </c>
      <c r="O159">
        <v>0</v>
      </c>
      <c r="P159" s="1">
        <v>44925</v>
      </c>
      <c r="Q159">
        <v>2.4</v>
      </c>
      <c r="R159">
        <v>2.9</v>
      </c>
      <c r="S159">
        <v>3.5</v>
      </c>
      <c r="T159">
        <v>4.0999999999999996</v>
      </c>
      <c r="U159">
        <v>4.8</v>
      </c>
      <c r="V159">
        <v>5.5</v>
      </c>
      <c r="W159">
        <v>6.2</v>
      </c>
      <c r="X159">
        <v>7</v>
      </c>
      <c r="Y159">
        <v>7.7</v>
      </c>
      <c r="Z159">
        <v>8.6</v>
      </c>
      <c r="AA159">
        <v>9.4</v>
      </c>
      <c r="AB159">
        <v>10.3</v>
      </c>
      <c r="AC159">
        <v>11.2</v>
      </c>
      <c r="AD159">
        <v>0</v>
      </c>
      <c r="AE159" s="1">
        <v>44925</v>
      </c>
      <c r="AF159">
        <v>9.4</v>
      </c>
      <c r="AG159">
        <v>10.3</v>
      </c>
      <c r="AH159">
        <v>11.2</v>
      </c>
      <c r="AI159">
        <v>12.1</v>
      </c>
      <c r="AJ159">
        <v>13.1</v>
      </c>
      <c r="AK159">
        <v>14.1</v>
      </c>
      <c r="AL159">
        <v>15.1</v>
      </c>
      <c r="AM159">
        <v>16.100000000000001</v>
      </c>
      <c r="AN159">
        <v>17.100000000000001</v>
      </c>
      <c r="AO159">
        <v>18.100000000000001</v>
      </c>
      <c r="AP159">
        <v>19.100000000000001</v>
      </c>
      <c r="AQ159">
        <v>20.100000000000001</v>
      </c>
      <c r="AR159">
        <v>21.1</v>
      </c>
      <c r="AS159">
        <v>0</v>
      </c>
    </row>
    <row r="160" spans="1:45" x14ac:dyDescent="0.25">
      <c r="A160" s="1">
        <v>44926</v>
      </c>
      <c r="B160">
        <v>0</v>
      </c>
      <c r="C160">
        <v>0</v>
      </c>
      <c r="D160">
        <v>0</v>
      </c>
      <c r="E160">
        <v>0</v>
      </c>
      <c r="F160">
        <v>0</v>
      </c>
      <c r="G160">
        <v>0</v>
      </c>
      <c r="H160">
        <v>0</v>
      </c>
      <c r="I160">
        <v>0</v>
      </c>
      <c r="J160">
        <v>0.2</v>
      </c>
      <c r="K160">
        <v>0.4</v>
      </c>
      <c r="L160">
        <v>0.6</v>
      </c>
      <c r="M160">
        <v>1</v>
      </c>
      <c r="N160">
        <v>1.5</v>
      </c>
      <c r="O160">
        <v>0</v>
      </c>
      <c r="P160" s="1">
        <v>44926</v>
      </c>
      <c r="Q160">
        <v>0.6</v>
      </c>
      <c r="R160">
        <v>1</v>
      </c>
      <c r="S160">
        <v>1.5</v>
      </c>
      <c r="T160">
        <v>2.1</v>
      </c>
      <c r="U160">
        <v>3</v>
      </c>
      <c r="V160">
        <v>4</v>
      </c>
      <c r="W160">
        <v>5</v>
      </c>
      <c r="X160">
        <v>6</v>
      </c>
      <c r="Y160">
        <v>7</v>
      </c>
      <c r="Z160">
        <v>8</v>
      </c>
      <c r="AA160">
        <v>9</v>
      </c>
      <c r="AB160">
        <v>10</v>
      </c>
      <c r="AC160">
        <v>11</v>
      </c>
      <c r="AD160">
        <v>0</v>
      </c>
      <c r="AE160" s="1">
        <v>44926</v>
      </c>
      <c r="AF160">
        <v>9</v>
      </c>
      <c r="AG160">
        <v>10</v>
      </c>
      <c r="AH160">
        <v>11</v>
      </c>
      <c r="AI160">
        <v>12</v>
      </c>
      <c r="AJ160">
        <v>13</v>
      </c>
      <c r="AK160">
        <v>14</v>
      </c>
      <c r="AL160">
        <v>15</v>
      </c>
      <c r="AM160">
        <v>16</v>
      </c>
      <c r="AN160">
        <v>17</v>
      </c>
      <c r="AO160">
        <v>18</v>
      </c>
      <c r="AP160">
        <v>19</v>
      </c>
      <c r="AQ160">
        <v>20</v>
      </c>
      <c r="AR160">
        <v>21</v>
      </c>
      <c r="AS160">
        <v>0</v>
      </c>
    </row>
    <row r="161" spans="1:45" x14ac:dyDescent="0.25">
      <c r="A161" s="1">
        <v>44927</v>
      </c>
      <c r="B161">
        <v>0</v>
      </c>
      <c r="C161">
        <v>0</v>
      </c>
      <c r="D161">
        <v>0</v>
      </c>
      <c r="E161">
        <v>0</v>
      </c>
      <c r="F161">
        <v>0</v>
      </c>
      <c r="G161">
        <v>0.2</v>
      </c>
      <c r="H161">
        <v>0.3</v>
      </c>
      <c r="I161">
        <v>0.5</v>
      </c>
      <c r="J161">
        <v>0.8</v>
      </c>
      <c r="K161">
        <v>1.1000000000000001</v>
      </c>
      <c r="L161">
        <v>1.4</v>
      </c>
      <c r="M161">
        <v>1.8</v>
      </c>
      <c r="N161">
        <v>2.1</v>
      </c>
      <c r="O161">
        <v>0</v>
      </c>
      <c r="P161" s="1">
        <v>44927</v>
      </c>
      <c r="Q161">
        <v>1.4</v>
      </c>
      <c r="R161">
        <v>1.8</v>
      </c>
      <c r="S161">
        <v>2.1</v>
      </c>
      <c r="T161">
        <v>2.5</v>
      </c>
      <c r="U161">
        <v>2.9</v>
      </c>
      <c r="V161">
        <v>3.6</v>
      </c>
      <c r="W161">
        <v>4.5</v>
      </c>
      <c r="X161">
        <v>5.5</v>
      </c>
      <c r="Y161">
        <v>6.5</v>
      </c>
      <c r="Z161">
        <v>7.5</v>
      </c>
      <c r="AA161">
        <v>8.5</v>
      </c>
      <c r="AB161">
        <v>9.5</v>
      </c>
      <c r="AC161">
        <v>10.5</v>
      </c>
      <c r="AD161">
        <v>0</v>
      </c>
      <c r="AE161" s="1">
        <v>44927</v>
      </c>
      <c r="AF161">
        <v>8.5</v>
      </c>
      <c r="AG161">
        <v>9.5</v>
      </c>
      <c r="AH161">
        <v>10.5</v>
      </c>
      <c r="AI161">
        <v>11.5</v>
      </c>
      <c r="AJ161">
        <v>12.5</v>
      </c>
      <c r="AK161">
        <v>13.5</v>
      </c>
      <c r="AL161">
        <v>14.5</v>
      </c>
      <c r="AM161">
        <v>15.5</v>
      </c>
      <c r="AN161">
        <v>16.5</v>
      </c>
      <c r="AO161">
        <v>17.5</v>
      </c>
      <c r="AP161">
        <v>18.5</v>
      </c>
      <c r="AQ161">
        <v>19.5</v>
      </c>
      <c r="AR161">
        <v>20.5</v>
      </c>
      <c r="AS161">
        <v>0</v>
      </c>
    </row>
    <row r="162" spans="1:45" x14ac:dyDescent="0.25">
      <c r="A162" s="1">
        <v>44928</v>
      </c>
      <c r="B162">
        <v>0.3</v>
      </c>
      <c r="C162">
        <v>0.5</v>
      </c>
      <c r="D162">
        <v>0.9</v>
      </c>
      <c r="E162">
        <v>1.3</v>
      </c>
      <c r="F162">
        <v>1.8</v>
      </c>
      <c r="G162">
        <v>2.2999999999999998</v>
      </c>
      <c r="H162">
        <v>2.9</v>
      </c>
      <c r="I162">
        <v>3.5</v>
      </c>
      <c r="J162">
        <v>4.0999999999999996</v>
      </c>
      <c r="K162">
        <v>4.9000000000000004</v>
      </c>
      <c r="L162">
        <v>5.7</v>
      </c>
      <c r="M162">
        <v>6.6</v>
      </c>
      <c r="N162">
        <v>7.6</v>
      </c>
      <c r="O162">
        <v>0</v>
      </c>
      <c r="P162" s="1">
        <v>44928</v>
      </c>
      <c r="Q162">
        <v>5.7</v>
      </c>
      <c r="R162">
        <v>6.6</v>
      </c>
      <c r="S162">
        <v>7.6</v>
      </c>
      <c r="T162">
        <v>8.6</v>
      </c>
      <c r="U162">
        <v>9.6</v>
      </c>
      <c r="V162">
        <v>10.6</v>
      </c>
      <c r="W162">
        <v>11.6</v>
      </c>
      <c r="X162">
        <v>12.6</v>
      </c>
      <c r="Y162">
        <v>13.6</v>
      </c>
      <c r="Z162">
        <v>14.6</v>
      </c>
      <c r="AA162">
        <v>15.6</v>
      </c>
      <c r="AB162">
        <v>16.600000000000001</v>
      </c>
      <c r="AC162">
        <v>17.600000000000001</v>
      </c>
      <c r="AD162">
        <v>0</v>
      </c>
      <c r="AE162" s="1">
        <v>44928</v>
      </c>
      <c r="AF162">
        <v>15.6</v>
      </c>
      <c r="AG162">
        <v>16.600000000000001</v>
      </c>
      <c r="AH162">
        <v>17.600000000000001</v>
      </c>
      <c r="AI162">
        <v>18.600000000000001</v>
      </c>
      <c r="AJ162">
        <v>19.600000000000001</v>
      </c>
      <c r="AK162">
        <v>20.6</v>
      </c>
      <c r="AL162">
        <v>21.6</v>
      </c>
      <c r="AM162">
        <v>22.6</v>
      </c>
      <c r="AN162">
        <v>23.6</v>
      </c>
      <c r="AO162">
        <v>24.6</v>
      </c>
      <c r="AP162">
        <v>25.6</v>
      </c>
      <c r="AQ162">
        <v>26.6</v>
      </c>
      <c r="AR162">
        <v>27.6</v>
      </c>
      <c r="AS162">
        <v>0</v>
      </c>
    </row>
    <row r="163" spans="1:45" x14ac:dyDescent="0.25">
      <c r="A163" s="1">
        <v>44929</v>
      </c>
      <c r="B163">
        <v>0.7</v>
      </c>
      <c r="C163">
        <v>1</v>
      </c>
      <c r="D163">
        <v>1.4</v>
      </c>
      <c r="E163">
        <v>2.1</v>
      </c>
      <c r="F163">
        <v>2.9</v>
      </c>
      <c r="G163">
        <v>3.8</v>
      </c>
      <c r="H163">
        <v>4.7</v>
      </c>
      <c r="I163">
        <v>5.7</v>
      </c>
      <c r="J163">
        <v>6.7</v>
      </c>
      <c r="K163">
        <v>7.7</v>
      </c>
      <c r="L163">
        <v>8.6999999999999993</v>
      </c>
      <c r="M163">
        <v>9.6999999999999993</v>
      </c>
      <c r="N163">
        <v>10.7</v>
      </c>
      <c r="O163">
        <v>0</v>
      </c>
      <c r="P163" s="1">
        <v>44929</v>
      </c>
      <c r="Q163">
        <v>8.6999999999999993</v>
      </c>
      <c r="R163">
        <v>9.6999999999999993</v>
      </c>
      <c r="S163">
        <v>10.7</v>
      </c>
      <c r="T163">
        <v>11.7</v>
      </c>
      <c r="U163">
        <v>12.7</v>
      </c>
      <c r="V163">
        <v>13.7</v>
      </c>
      <c r="W163">
        <v>14.7</v>
      </c>
      <c r="X163">
        <v>15.7</v>
      </c>
      <c r="Y163">
        <v>16.7</v>
      </c>
      <c r="Z163">
        <v>17.7</v>
      </c>
      <c r="AA163">
        <v>18.7</v>
      </c>
      <c r="AB163">
        <v>19.7</v>
      </c>
      <c r="AC163">
        <v>20.7</v>
      </c>
      <c r="AD163">
        <v>0</v>
      </c>
      <c r="AE163" s="1">
        <v>44929</v>
      </c>
      <c r="AF163">
        <v>18.7</v>
      </c>
      <c r="AG163">
        <v>19.7</v>
      </c>
      <c r="AH163">
        <v>20.7</v>
      </c>
      <c r="AI163">
        <v>21.7</v>
      </c>
      <c r="AJ163">
        <v>22.7</v>
      </c>
      <c r="AK163">
        <v>23.7</v>
      </c>
      <c r="AL163">
        <v>24.7</v>
      </c>
      <c r="AM163">
        <v>25.7</v>
      </c>
      <c r="AN163">
        <v>26.7</v>
      </c>
      <c r="AO163">
        <v>27.7</v>
      </c>
      <c r="AP163">
        <v>28.7</v>
      </c>
      <c r="AQ163">
        <v>29.7</v>
      </c>
      <c r="AR163">
        <v>30.7</v>
      </c>
      <c r="AS163">
        <v>0</v>
      </c>
    </row>
    <row r="164" spans="1:45" x14ac:dyDescent="0.25">
      <c r="A164" s="1">
        <v>44930</v>
      </c>
      <c r="B164">
        <v>0</v>
      </c>
      <c r="C164">
        <v>0</v>
      </c>
      <c r="D164">
        <v>0.4</v>
      </c>
      <c r="E164">
        <v>0.8</v>
      </c>
      <c r="F164">
        <v>1.2</v>
      </c>
      <c r="G164">
        <v>1.9</v>
      </c>
      <c r="H164">
        <v>2.9</v>
      </c>
      <c r="I164">
        <v>3.9</v>
      </c>
      <c r="J164">
        <v>4.9000000000000004</v>
      </c>
      <c r="K164">
        <v>5.9</v>
      </c>
      <c r="L164">
        <v>6.9</v>
      </c>
      <c r="M164">
        <v>7.9</v>
      </c>
      <c r="N164">
        <v>8.9</v>
      </c>
      <c r="O164">
        <v>0</v>
      </c>
      <c r="P164" s="1">
        <v>44930</v>
      </c>
      <c r="Q164">
        <v>6.9</v>
      </c>
      <c r="R164">
        <v>7.9</v>
      </c>
      <c r="S164">
        <v>8.9</v>
      </c>
      <c r="T164">
        <v>9.9</v>
      </c>
      <c r="U164">
        <v>10.9</v>
      </c>
      <c r="V164">
        <v>11.9</v>
      </c>
      <c r="W164">
        <v>12.9</v>
      </c>
      <c r="X164">
        <v>13.9</v>
      </c>
      <c r="Y164">
        <v>14.9</v>
      </c>
      <c r="Z164">
        <v>15.9</v>
      </c>
      <c r="AA164">
        <v>16.899999999999999</v>
      </c>
      <c r="AB164">
        <v>17.899999999999999</v>
      </c>
      <c r="AC164">
        <v>18.899999999999999</v>
      </c>
      <c r="AD164">
        <v>0</v>
      </c>
      <c r="AE164" s="1">
        <v>44930</v>
      </c>
      <c r="AF164">
        <v>16.899999999999999</v>
      </c>
      <c r="AG164">
        <v>17.899999999999999</v>
      </c>
      <c r="AH164">
        <v>18.899999999999999</v>
      </c>
      <c r="AI164">
        <v>19.899999999999999</v>
      </c>
      <c r="AJ164">
        <v>20.9</v>
      </c>
      <c r="AK164">
        <v>21.9</v>
      </c>
      <c r="AL164">
        <v>22.9</v>
      </c>
      <c r="AM164">
        <v>23.9</v>
      </c>
      <c r="AN164">
        <v>24.9</v>
      </c>
      <c r="AO164">
        <v>25.9</v>
      </c>
      <c r="AP164">
        <v>26.9</v>
      </c>
      <c r="AQ164">
        <v>27.9</v>
      </c>
      <c r="AR164">
        <v>28.9</v>
      </c>
      <c r="AS164">
        <v>0</v>
      </c>
    </row>
    <row r="165" spans="1:45" x14ac:dyDescent="0.25">
      <c r="A165" s="1">
        <v>44931</v>
      </c>
      <c r="B165">
        <v>0.7</v>
      </c>
      <c r="C165">
        <v>1.1000000000000001</v>
      </c>
      <c r="D165">
        <v>1.6</v>
      </c>
      <c r="E165">
        <v>2.2000000000000002</v>
      </c>
      <c r="F165">
        <v>2.9</v>
      </c>
      <c r="G165">
        <v>3.7</v>
      </c>
      <c r="H165">
        <v>4.5999999999999996</v>
      </c>
      <c r="I165">
        <v>5.6</v>
      </c>
      <c r="J165">
        <v>6.6</v>
      </c>
      <c r="K165">
        <v>7.6</v>
      </c>
      <c r="L165">
        <v>8.6</v>
      </c>
      <c r="M165">
        <v>9.6</v>
      </c>
      <c r="N165">
        <v>10.6</v>
      </c>
      <c r="O165">
        <v>0</v>
      </c>
      <c r="P165" s="1">
        <v>44931</v>
      </c>
      <c r="Q165">
        <v>8.6</v>
      </c>
      <c r="R165">
        <v>9.6</v>
      </c>
      <c r="S165">
        <v>10.6</v>
      </c>
      <c r="T165">
        <v>11.6</v>
      </c>
      <c r="U165">
        <v>12.6</v>
      </c>
      <c r="V165">
        <v>13.6</v>
      </c>
      <c r="W165">
        <v>14.6</v>
      </c>
      <c r="X165">
        <v>15.6</v>
      </c>
      <c r="Y165">
        <v>16.600000000000001</v>
      </c>
      <c r="Z165">
        <v>17.600000000000001</v>
      </c>
      <c r="AA165">
        <v>18.600000000000001</v>
      </c>
      <c r="AB165">
        <v>19.600000000000001</v>
      </c>
      <c r="AC165">
        <v>20.6</v>
      </c>
      <c r="AD165">
        <v>0</v>
      </c>
      <c r="AE165" s="1">
        <v>44931</v>
      </c>
      <c r="AF165">
        <v>18.600000000000001</v>
      </c>
      <c r="AG165">
        <v>19.600000000000001</v>
      </c>
      <c r="AH165">
        <v>20.6</v>
      </c>
      <c r="AI165">
        <v>21.6</v>
      </c>
      <c r="AJ165">
        <v>22.6</v>
      </c>
      <c r="AK165">
        <v>23.6</v>
      </c>
      <c r="AL165">
        <v>24.6</v>
      </c>
      <c r="AM165">
        <v>25.6</v>
      </c>
      <c r="AN165">
        <v>26.6</v>
      </c>
      <c r="AO165">
        <v>27.6</v>
      </c>
      <c r="AP165">
        <v>28.6</v>
      </c>
      <c r="AQ165">
        <v>29.6</v>
      </c>
      <c r="AR165">
        <v>30.6</v>
      </c>
      <c r="AS165">
        <v>0</v>
      </c>
    </row>
    <row r="166" spans="1:45" x14ac:dyDescent="0.25">
      <c r="A166" s="1">
        <v>44932</v>
      </c>
      <c r="B166">
        <v>4.5999999999999996</v>
      </c>
      <c r="C166">
        <v>5.6</v>
      </c>
      <c r="D166">
        <v>6.6</v>
      </c>
      <c r="E166">
        <v>7.6</v>
      </c>
      <c r="F166">
        <v>8.6</v>
      </c>
      <c r="G166">
        <v>9.6</v>
      </c>
      <c r="H166">
        <v>10.6</v>
      </c>
      <c r="I166">
        <v>11.6</v>
      </c>
      <c r="J166">
        <v>12.6</v>
      </c>
      <c r="K166">
        <v>13.6</v>
      </c>
      <c r="L166">
        <v>14.6</v>
      </c>
      <c r="M166">
        <v>15.6</v>
      </c>
      <c r="N166">
        <v>16.600000000000001</v>
      </c>
      <c r="O166">
        <v>0</v>
      </c>
      <c r="P166" s="1">
        <v>44932</v>
      </c>
      <c r="Q166">
        <v>14.6</v>
      </c>
      <c r="R166">
        <v>15.6</v>
      </c>
      <c r="S166">
        <v>16.600000000000001</v>
      </c>
      <c r="T166">
        <v>17.600000000000001</v>
      </c>
      <c r="U166">
        <v>18.600000000000001</v>
      </c>
      <c r="V166">
        <v>19.600000000000001</v>
      </c>
      <c r="W166">
        <v>20.6</v>
      </c>
      <c r="X166">
        <v>21.6</v>
      </c>
      <c r="Y166">
        <v>22.6</v>
      </c>
      <c r="Z166">
        <v>23.6</v>
      </c>
      <c r="AA166">
        <v>24.6</v>
      </c>
      <c r="AB166">
        <v>25.6</v>
      </c>
      <c r="AC166">
        <v>26.6</v>
      </c>
      <c r="AD166">
        <v>0</v>
      </c>
      <c r="AE166" s="1">
        <v>44932</v>
      </c>
      <c r="AF166">
        <v>24.6</v>
      </c>
      <c r="AG166">
        <v>25.6</v>
      </c>
      <c r="AH166">
        <v>26.6</v>
      </c>
      <c r="AI166">
        <v>27.6</v>
      </c>
      <c r="AJ166">
        <v>28.6</v>
      </c>
      <c r="AK166">
        <v>29.6</v>
      </c>
      <c r="AL166">
        <v>30.6</v>
      </c>
      <c r="AM166">
        <v>31.6</v>
      </c>
      <c r="AN166">
        <v>32.6</v>
      </c>
      <c r="AO166">
        <v>33.6</v>
      </c>
      <c r="AP166">
        <v>34.6</v>
      </c>
      <c r="AQ166">
        <v>35.6</v>
      </c>
      <c r="AR166">
        <v>36.6</v>
      </c>
      <c r="AS166">
        <v>0</v>
      </c>
    </row>
    <row r="167" spans="1:45" x14ac:dyDescent="0.25">
      <c r="A167" s="1">
        <v>44933</v>
      </c>
      <c r="B167">
        <v>2.4</v>
      </c>
      <c r="C167">
        <v>3</v>
      </c>
      <c r="D167">
        <v>3.7</v>
      </c>
      <c r="E167">
        <v>4.5</v>
      </c>
      <c r="F167">
        <v>5.4</v>
      </c>
      <c r="G167">
        <v>6.4</v>
      </c>
      <c r="H167">
        <v>7.4</v>
      </c>
      <c r="I167">
        <v>8.4</v>
      </c>
      <c r="J167">
        <v>9.4</v>
      </c>
      <c r="K167">
        <v>10.4</v>
      </c>
      <c r="L167">
        <v>11.4</v>
      </c>
      <c r="M167">
        <v>12.4</v>
      </c>
      <c r="N167">
        <v>13.4</v>
      </c>
      <c r="O167">
        <v>0</v>
      </c>
      <c r="P167" s="1">
        <v>44933</v>
      </c>
      <c r="Q167">
        <v>11.4</v>
      </c>
      <c r="R167">
        <v>12.4</v>
      </c>
      <c r="S167">
        <v>13.4</v>
      </c>
      <c r="T167">
        <v>14.4</v>
      </c>
      <c r="U167">
        <v>15.4</v>
      </c>
      <c r="V167">
        <v>16.399999999999999</v>
      </c>
      <c r="W167">
        <v>17.399999999999999</v>
      </c>
      <c r="X167">
        <v>18.399999999999999</v>
      </c>
      <c r="Y167">
        <v>19.399999999999999</v>
      </c>
      <c r="Z167">
        <v>20.399999999999999</v>
      </c>
      <c r="AA167">
        <v>21.4</v>
      </c>
      <c r="AB167">
        <v>22.4</v>
      </c>
      <c r="AC167">
        <v>23.4</v>
      </c>
      <c r="AD167">
        <v>0</v>
      </c>
      <c r="AE167" s="1">
        <v>44933</v>
      </c>
      <c r="AF167">
        <v>21.4</v>
      </c>
      <c r="AG167">
        <v>22.4</v>
      </c>
      <c r="AH167">
        <v>23.4</v>
      </c>
      <c r="AI167">
        <v>24.4</v>
      </c>
      <c r="AJ167">
        <v>25.4</v>
      </c>
      <c r="AK167">
        <v>26.4</v>
      </c>
      <c r="AL167">
        <v>27.4</v>
      </c>
      <c r="AM167">
        <v>28.4</v>
      </c>
      <c r="AN167">
        <v>29.4</v>
      </c>
      <c r="AO167">
        <v>30.4</v>
      </c>
      <c r="AP167">
        <v>31.4</v>
      </c>
      <c r="AQ167">
        <v>32.4</v>
      </c>
      <c r="AR167">
        <v>33.4</v>
      </c>
      <c r="AS167">
        <v>0</v>
      </c>
    </row>
    <row r="168" spans="1:45" x14ac:dyDescent="0.25">
      <c r="A168" s="1">
        <v>44934</v>
      </c>
      <c r="B168">
        <v>8.6999999999999993</v>
      </c>
      <c r="C168">
        <v>9.6999999999999993</v>
      </c>
      <c r="D168">
        <v>10.7</v>
      </c>
      <c r="E168">
        <v>11.7</v>
      </c>
      <c r="F168">
        <v>12.7</v>
      </c>
      <c r="G168">
        <v>13.7</v>
      </c>
      <c r="H168">
        <v>14.7</v>
      </c>
      <c r="I168">
        <v>15.7</v>
      </c>
      <c r="J168">
        <v>16.7</v>
      </c>
      <c r="K168">
        <v>17.7</v>
      </c>
      <c r="L168">
        <v>18.7</v>
      </c>
      <c r="M168">
        <v>19.7</v>
      </c>
      <c r="N168">
        <v>20.7</v>
      </c>
      <c r="O168">
        <v>0</v>
      </c>
      <c r="P168" s="1">
        <v>44934</v>
      </c>
      <c r="Q168">
        <v>18.7</v>
      </c>
      <c r="R168">
        <v>19.7</v>
      </c>
      <c r="S168">
        <v>20.7</v>
      </c>
      <c r="T168">
        <v>21.7</v>
      </c>
      <c r="U168">
        <v>22.7</v>
      </c>
      <c r="V168">
        <v>23.7</v>
      </c>
      <c r="W168">
        <v>24.7</v>
      </c>
      <c r="X168">
        <v>25.7</v>
      </c>
      <c r="Y168">
        <v>26.7</v>
      </c>
      <c r="Z168">
        <v>27.7</v>
      </c>
      <c r="AA168">
        <v>28.7</v>
      </c>
      <c r="AB168">
        <v>29.7</v>
      </c>
      <c r="AC168">
        <v>30.7</v>
      </c>
      <c r="AD168">
        <v>0</v>
      </c>
      <c r="AE168" s="1">
        <v>44934</v>
      </c>
      <c r="AF168">
        <v>28.7</v>
      </c>
      <c r="AG168">
        <v>29.7</v>
      </c>
      <c r="AH168">
        <v>30.7</v>
      </c>
      <c r="AI168">
        <v>31.7</v>
      </c>
      <c r="AJ168">
        <v>32.700000000000003</v>
      </c>
      <c r="AK168">
        <v>33.700000000000003</v>
      </c>
      <c r="AL168">
        <v>34.700000000000003</v>
      </c>
      <c r="AM168">
        <v>35.700000000000003</v>
      </c>
      <c r="AN168">
        <v>36.700000000000003</v>
      </c>
      <c r="AO168">
        <v>37.700000000000003</v>
      </c>
      <c r="AP168">
        <v>38.700000000000003</v>
      </c>
      <c r="AQ168">
        <v>39.700000000000003</v>
      </c>
      <c r="AR168">
        <v>40.700000000000003</v>
      </c>
      <c r="AS168">
        <v>0</v>
      </c>
    </row>
    <row r="169" spans="1:45" x14ac:dyDescent="0.25">
      <c r="A169" s="1">
        <v>44935</v>
      </c>
      <c r="B169">
        <v>3.9</v>
      </c>
      <c r="C169">
        <v>4.7</v>
      </c>
      <c r="D169">
        <v>5.6</v>
      </c>
      <c r="E169">
        <v>6.4</v>
      </c>
      <c r="F169">
        <v>7.4</v>
      </c>
      <c r="G169">
        <v>8.4</v>
      </c>
      <c r="H169">
        <v>9.4</v>
      </c>
      <c r="I169">
        <v>10.4</v>
      </c>
      <c r="J169">
        <v>11.4</v>
      </c>
      <c r="K169">
        <v>12.4</v>
      </c>
      <c r="L169">
        <v>13.4</v>
      </c>
      <c r="M169">
        <v>14.4</v>
      </c>
      <c r="N169">
        <v>15.4</v>
      </c>
      <c r="O169">
        <v>0</v>
      </c>
      <c r="P169" s="1">
        <v>44935</v>
      </c>
      <c r="Q169">
        <v>13.4</v>
      </c>
      <c r="R169">
        <v>14.4</v>
      </c>
      <c r="S169">
        <v>15.4</v>
      </c>
      <c r="T169">
        <v>16.399999999999999</v>
      </c>
      <c r="U169">
        <v>17.399999999999999</v>
      </c>
      <c r="V169">
        <v>18.399999999999999</v>
      </c>
      <c r="W169">
        <v>19.399999999999999</v>
      </c>
      <c r="X169">
        <v>20.399999999999999</v>
      </c>
      <c r="Y169">
        <v>21.4</v>
      </c>
      <c r="Z169">
        <v>22.4</v>
      </c>
      <c r="AA169">
        <v>23.4</v>
      </c>
      <c r="AB169">
        <v>24.4</v>
      </c>
      <c r="AC169">
        <v>25.4</v>
      </c>
      <c r="AD169">
        <v>0</v>
      </c>
      <c r="AE169" s="1">
        <v>44935</v>
      </c>
      <c r="AF169">
        <v>23.4</v>
      </c>
      <c r="AG169">
        <v>24.4</v>
      </c>
      <c r="AH169">
        <v>25.4</v>
      </c>
      <c r="AI169">
        <v>26.4</v>
      </c>
      <c r="AJ169">
        <v>27.4</v>
      </c>
      <c r="AK169">
        <v>28.4</v>
      </c>
      <c r="AL169">
        <v>29.4</v>
      </c>
      <c r="AM169">
        <v>30.4</v>
      </c>
      <c r="AN169">
        <v>31.4</v>
      </c>
      <c r="AO169">
        <v>32.4</v>
      </c>
      <c r="AP169">
        <v>33.4</v>
      </c>
      <c r="AQ169">
        <v>34.4</v>
      </c>
      <c r="AR169">
        <v>35.4</v>
      </c>
      <c r="AS169">
        <v>0</v>
      </c>
    </row>
    <row r="170" spans="1:45" x14ac:dyDescent="0.25">
      <c r="A170" s="1">
        <v>44936</v>
      </c>
      <c r="B170">
        <v>3.5</v>
      </c>
      <c r="C170">
        <v>4.3</v>
      </c>
      <c r="D170">
        <v>5.2</v>
      </c>
      <c r="E170">
        <v>6.2</v>
      </c>
      <c r="F170">
        <v>7.2</v>
      </c>
      <c r="G170">
        <v>8.1999999999999993</v>
      </c>
      <c r="H170">
        <v>9.1999999999999993</v>
      </c>
      <c r="I170">
        <v>10.199999999999999</v>
      </c>
      <c r="J170">
        <v>11.2</v>
      </c>
      <c r="K170">
        <v>12.2</v>
      </c>
      <c r="L170">
        <v>13.2</v>
      </c>
      <c r="M170">
        <v>14.2</v>
      </c>
      <c r="N170">
        <v>15.2</v>
      </c>
      <c r="O170">
        <v>0</v>
      </c>
      <c r="P170" s="1">
        <v>44936</v>
      </c>
      <c r="Q170">
        <v>13.2</v>
      </c>
      <c r="R170">
        <v>14.2</v>
      </c>
      <c r="S170">
        <v>15.2</v>
      </c>
      <c r="T170">
        <v>16.2</v>
      </c>
      <c r="U170">
        <v>17.2</v>
      </c>
      <c r="V170">
        <v>18.2</v>
      </c>
      <c r="W170">
        <v>19.2</v>
      </c>
      <c r="X170">
        <v>20.2</v>
      </c>
      <c r="Y170">
        <v>21.2</v>
      </c>
      <c r="Z170">
        <v>22.2</v>
      </c>
      <c r="AA170">
        <v>23.2</v>
      </c>
      <c r="AB170">
        <v>24.2</v>
      </c>
      <c r="AC170">
        <v>25.2</v>
      </c>
      <c r="AD170">
        <v>0</v>
      </c>
      <c r="AE170" s="1">
        <v>44936</v>
      </c>
      <c r="AF170">
        <v>23.2</v>
      </c>
      <c r="AG170">
        <v>24.2</v>
      </c>
      <c r="AH170">
        <v>25.2</v>
      </c>
      <c r="AI170">
        <v>26.2</v>
      </c>
      <c r="AJ170">
        <v>27.2</v>
      </c>
      <c r="AK170">
        <v>28.2</v>
      </c>
      <c r="AL170">
        <v>29.2</v>
      </c>
      <c r="AM170">
        <v>30.2</v>
      </c>
      <c r="AN170">
        <v>31.2</v>
      </c>
      <c r="AO170">
        <v>32.200000000000003</v>
      </c>
      <c r="AP170">
        <v>33.200000000000003</v>
      </c>
      <c r="AQ170">
        <v>34.200000000000003</v>
      </c>
      <c r="AR170">
        <v>35.200000000000003</v>
      </c>
      <c r="AS170">
        <v>0</v>
      </c>
    </row>
    <row r="171" spans="1:45" x14ac:dyDescent="0.25">
      <c r="A171" s="1">
        <v>44937</v>
      </c>
      <c r="B171">
        <v>9.8000000000000007</v>
      </c>
      <c r="C171">
        <v>10.8</v>
      </c>
      <c r="D171">
        <v>11.8</v>
      </c>
      <c r="E171">
        <v>12.8</v>
      </c>
      <c r="F171">
        <v>13.8</v>
      </c>
      <c r="G171">
        <v>14.8</v>
      </c>
      <c r="H171">
        <v>15.8</v>
      </c>
      <c r="I171">
        <v>16.8</v>
      </c>
      <c r="J171">
        <v>17.8</v>
      </c>
      <c r="K171">
        <v>18.8</v>
      </c>
      <c r="L171">
        <v>19.8</v>
      </c>
      <c r="M171">
        <v>20.8</v>
      </c>
      <c r="N171">
        <v>21.8</v>
      </c>
      <c r="O171">
        <v>0</v>
      </c>
      <c r="P171" s="1">
        <v>44937</v>
      </c>
      <c r="Q171">
        <v>19.8</v>
      </c>
      <c r="R171">
        <v>20.8</v>
      </c>
      <c r="S171">
        <v>21.8</v>
      </c>
      <c r="T171">
        <v>22.8</v>
      </c>
      <c r="U171">
        <v>23.8</v>
      </c>
      <c r="V171">
        <v>24.8</v>
      </c>
      <c r="W171">
        <v>25.8</v>
      </c>
      <c r="X171">
        <v>26.8</v>
      </c>
      <c r="Y171">
        <v>27.8</v>
      </c>
      <c r="Z171">
        <v>28.8</v>
      </c>
      <c r="AA171">
        <v>29.8</v>
      </c>
      <c r="AB171">
        <v>30.8</v>
      </c>
      <c r="AC171">
        <v>31.8</v>
      </c>
      <c r="AD171">
        <v>0</v>
      </c>
      <c r="AE171" s="1">
        <v>44937</v>
      </c>
      <c r="AF171">
        <v>29.8</v>
      </c>
      <c r="AG171">
        <v>30.8</v>
      </c>
      <c r="AH171">
        <v>31.8</v>
      </c>
      <c r="AI171">
        <v>32.799999999999997</v>
      </c>
      <c r="AJ171">
        <v>33.799999999999997</v>
      </c>
      <c r="AK171">
        <v>34.799999999999997</v>
      </c>
      <c r="AL171">
        <v>35.799999999999997</v>
      </c>
      <c r="AM171">
        <v>36.799999999999997</v>
      </c>
      <c r="AN171">
        <v>37.799999999999997</v>
      </c>
      <c r="AO171">
        <v>38.799999999999997</v>
      </c>
      <c r="AP171">
        <v>39.799999999999997</v>
      </c>
      <c r="AQ171">
        <v>40.799999999999997</v>
      </c>
      <c r="AR171">
        <v>41.8</v>
      </c>
      <c r="AS171">
        <v>0</v>
      </c>
    </row>
    <row r="172" spans="1:45" x14ac:dyDescent="0.25">
      <c r="A172" s="1">
        <v>44938</v>
      </c>
      <c r="B172">
        <v>3.2</v>
      </c>
      <c r="C172">
        <v>3.8</v>
      </c>
      <c r="D172">
        <v>4.4000000000000004</v>
      </c>
      <c r="E172">
        <v>5.2</v>
      </c>
      <c r="F172">
        <v>6</v>
      </c>
      <c r="G172">
        <v>6.9</v>
      </c>
      <c r="H172">
        <v>7.8</v>
      </c>
      <c r="I172">
        <v>8.8000000000000007</v>
      </c>
      <c r="J172">
        <v>9.6999999999999993</v>
      </c>
      <c r="K172">
        <v>10.7</v>
      </c>
      <c r="L172">
        <v>11.7</v>
      </c>
      <c r="M172">
        <v>12.7</v>
      </c>
      <c r="N172">
        <v>13.7</v>
      </c>
      <c r="O172">
        <v>0</v>
      </c>
      <c r="P172" s="1">
        <v>44938</v>
      </c>
      <c r="Q172">
        <v>11.7</v>
      </c>
      <c r="R172">
        <v>12.7</v>
      </c>
      <c r="S172">
        <v>13.7</v>
      </c>
      <c r="T172">
        <v>14.7</v>
      </c>
      <c r="U172">
        <v>15.7</v>
      </c>
      <c r="V172">
        <v>16.7</v>
      </c>
      <c r="W172">
        <v>17.7</v>
      </c>
      <c r="X172">
        <v>18.7</v>
      </c>
      <c r="Y172">
        <v>19.7</v>
      </c>
      <c r="Z172">
        <v>20.7</v>
      </c>
      <c r="AA172">
        <v>21.7</v>
      </c>
      <c r="AB172">
        <v>22.7</v>
      </c>
      <c r="AC172">
        <v>23.7</v>
      </c>
      <c r="AD172">
        <v>0</v>
      </c>
      <c r="AE172" s="1">
        <v>44938</v>
      </c>
      <c r="AF172">
        <v>21.7</v>
      </c>
      <c r="AG172">
        <v>22.7</v>
      </c>
      <c r="AH172">
        <v>23.7</v>
      </c>
      <c r="AI172">
        <v>24.7</v>
      </c>
      <c r="AJ172">
        <v>25.7</v>
      </c>
      <c r="AK172">
        <v>26.7</v>
      </c>
      <c r="AL172">
        <v>27.7</v>
      </c>
      <c r="AM172">
        <v>28.7</v>
      </c>
      <c r="AN172">
        <v>29.7</v>
      </c>
      <c r="AO172">
        <v>30.7</v>
      </c>
      <c r="AP172">
        <v>31.7</v>
      </c>
      <c r="AQ172">
        <v>32.700000000000003</v>
      </c>
      <c r="AR172">
        <v>33.700000000000003</v>
      </c>
      <c r="AS172">
        <v>0</v>
      </c>
    </row>
    <row r="173" spans="1:45" x14ac:dyDescent="0.25">
      <c r="A173" s="1">
        <v>44939</v>
      </c>
      <c r="B173">
        <v>0</v>
      </c>
      <c r="C173">
        <v>0</v>
      </c>
      <c r="D173">
        <v>0</v>
      </c>
      <c r="E173">
        <v>0.1</v>
      </c>
      <c r="F173">
        <v>0.1</v>
      </c>
      <c r="G173">
        <v>0.2</v>
      </c>
      <c r="H173">
        <v>0.3</v>
      </c>
      <c r="I173">
        <v>0.4</v>
      </c>
      <c r="J173">
        <v>0.5</v>
      </c>
      <c r="K173">
        <v>0.7</v>
      </c>
      <c r="L173">
        <v>0.9</v>
      </c>
      <c r="M173">
        <v>1.1000000000000001</v>
      </c>
      <c r="N173">
        <v>1.4</v>
      </c>
      <c r="O173">
        <v>0</v>
      </c>
      <c r="P173" s="1">
        <v>44939</v>
      </c>
      <c r="Q173">
        <v>0.9</v>
      </c>
      <c r="R173">
        <v>1.1000000000000001</v>
      </c>
      <c r="S173">
        <v>1.4</v>
      </c>
      <c r="T173">
        <v>1.7</v>
      </c>
      <c r="U173">
        <v>2</v>
      </c>
      <c r="V173">
        <v>2.4</v>
      </c>
      <c r="W173">
        <v>3</v>
      </c>
      <c r="X173">
        <v>3.8</v>
      </c>
      <c r="Y173">
        <v>4.7</v>
      </c>
      <c r="Z173">
        <v>5.7</v>
      </c>
      <c r="AA173">
        <v>6.7</v>
      </c>
      <c r="AB173">
        <v>7.7</v>
      </c>
      <c r="AC173">
        <v>8.6999999999999993</v>
      </c>
      <c r="AD173">
        <v>0</v>
      </c>
      <c r="AE173" s="1">
        <v>44939</v>
      </c>
      <c r="AF173">
        <v>6.7</v>
      </c>
      <c r="AG173">
        <v>7.7</v>
      </c>
      <c r="AH173">
        <v>8.6999999999999993</v>
      </c>
      <c r="AI173">
        <v>9.6999999999999993</v>
      </c>
      <c r="AJ173">
        <v>10.7</v>
      </c>
      <c r="AK173">
        <v>11.7</v>
      </c>
      <c r="AL173">
        <v>12.7</v>
      </c>
      <c r="AM173">
        <v>13.7</v>
      </c>
      <c r="AN173">
        <v>14.7</v>
      </c>
      <c r="AO173">
        <v>15.7</v>
      </c>
      <c r="AP173">
        <v>16.7</v>
      </c>
      <c r="AQ173">
        <v>17.7</v>
      </c>
      <c r="AR173">
        <v>18.7</v>
      </c>
      <c r="AS173">
        <v>0</v>
      </c>
    </row>
    <row r="174" spans="1:45" x14ac:dyDescent="0.25">
      <c r="A174" s="1">
        <v>44940</v>
      </c>
      <c r="B174">
        <v>4.9000000000000004</v>
      </c>
      <c r="C174">
        <v>5.9</v>
      </c>
      <c r="D174">
        <v>6.9</v>
      </c>
      <c r="E174">
        <v>7.9</v>
      </c>
      <c r="F174">
        <v>8.9</v>
      </c>
      <c r="G174">
        <v>9.9</v>
      </c>
      <c r="H174">
        <v>10.9</v>
      </c>
      <c r="I174">
        <v>11.9</v>
      </c>
      <c r="J174">
        <v>12.9</v>
      </c>
      <c r="K174">
        <v>13.9</v>
      </c>
      <c r="L174">
        <v>14.9</v>
      </c>
      <c r="M174">
        <v>15.9</v>
      </c>
      <c r="N174">
        <v>16.899999999999999</v>
      </c>
      <c r="O174">
        <v>0</v>
      </c>
      <c r="P174" s="1">
        <v>44940</v>
      </c>
      <c r="Q174">
        <v>14.9</v>
      </c>
      <c r="R174">
        <v>15.9</v>
      </c>
      <c r="S174">
        <v>16.899999999999999</v>
      </c>
      <c r="T174">
        <v>17.899999999999999</v>
      </c>
      <c r="U174">
        <v>18.899999999999999</v>
      </c>
      <c r="V174">
        <v>19.899999999999999</v>
      </c>
      <c r="W174">
        <v>20.9</v>
      </c>
      <c r="X174">
        <v>21.9</v>
      </c>
      <c r="Y174">
        <v>22.9</v>
      </c>
      <c r="Z174">
        <v>23.9</v>
      </c>
      <c r="AA174">
        <v>24.9</v>
      </c>
      <c r="AB174">
        <v>25.9</v>
      </c>
      <c r="AC174">
        <v>26.9</v>
      </c>
      <c r="AD174">
        <v>0</v>
      </c>
      <c r="AE174" s="1">
        <v>44940</v>
      </c>
      <c r="AF174">
        <v>24.9</v>
      </c>
      <c r="AG174">
        <v>25.9</v>
      </c>
      <c r="AH174">
        <v>26.9</v>
      </c>
      <c r="AI174">
        <v>27.9</v>
      </c>
      <c r="AJ174">
        <v>28.9</v>
      </c>
      <c r="AK174">
        <v>29.9</v>
      </c>
      <c r="AL174">
        <v>30.9</v>
      </c>
      <c r="AM174">
        <v>31.9</v>
      </c>
      <c r="AN174">
        <v>32.9</v>
      </c>
      <c r="AO174">
        <v>33.9</v>
      </c>
      <c r="AP174">
        <v>34.9</v>
      </c>
      <c r="AQ174">
        <v>35.9</v>
      </c>
      <c r="AR174">
        <v>36.9</v>
      </c>
      <c r="AS174">
        <v>0</v>
      </c>
    </row>
    <row r="175" spans="1:45" x14ac:dyDescent="0.25">
      <c r="A175" s="1">
        <v>44941</v>
      </c>
      <c r="B175">
        <v>6.4</v>
      </c>
      <c r="C175">
        <v>7.4</v>
      </c>
      <c r="D175">
        <v>8.4</v>
      </c>
      <c r="E175">
        <v>9.4</v>
      </c>
      <c r="F175">
        <v>10.4</v>
      </c>
      <c r="G175">
        <v>11.4</v>
      </c>
      <c r="H175">
        <v>12.4</v>
      </c>
      <c r="I175">
        <v>13.4</v>
      </c>
      <c r="J175">
        <v>14.4</v>
      </c>
      <c r="K175">
        <v>15.4</v>
      </c>
      <c r="L175">
        <v>16.399999999999999</v>
      </c>
      <c r="M175">
        <v>17.399999999999999</v>
      </c>
      <c r="N175">
        <v>18.399999999999999</v>
      </c>
      <c r="O175">
        <v>0</v>
      </c>
      <c r="P175" s="1">
        <v>44941</v>
      </c>
      <c r="Q175">
        <v>16.399999999999999</v>
      </c>
      <c r="R175">
        <v>17.399999999999999</v>
      </c>
      <c r="S175">
        <v>18.399999999999999</v>
      </c>
      <c r="T175">
        <v>19.399999999999999</v>
      </c>
      <c r="U175">
        <v>20.399999999999999</v>
      </c>
      <c r="V175">
        <v>21.4</v>
      </c>
      <c r="W175">
        <v>22.4</v>
      </c>
      <c r="X175">
        <v>23.4</v>
      </c>
      <c r="Y175">
        <v>24.4</v>
      </c>
      <c r="Z175">
        <v>25.4</v>
      </c>
      <c r="AA175">
        <v>26.4</v>
      </c>
      <c r="AB175">
        <v>27.4</v>
      </c>
      <c r="AC175">
        <v>28.4</v>
      </c>
      <c r="AD175">
        <v>0</v>
      </c>
      <c r="AE175" s="1">
        <v>44941</v>
      </c>
      <c r="AF175">
        <v>26.4</v>
      </c>
      <c r="AG175">
        <v>27.4</v>
      </c>
      <c r="AH175">
        <v>28.4</v>
      </c>
      <c r="AI175">
        <v>29.4</v>
      </c>
      <c r="AJ175">
        <v>30.4</v>
      </c>
      <c r="AK175">
        <v>31.4</v>
      </c>
      <c r="AL175">
        <v>32.4</v>
      </c>
      <c r="AM175">
        <v>33.4</v>
      </c>
      <c r="AN175">
        <v>34.4</v>
      </c>
      <c r="AO175">
        <v>35.4</v>
      </c>
      <c r="AP175">
        <v>36.4</v>
      </c>
      <c r="AQ175">
        <v>37.4</v>
      </c>
      <c r="AR175">
        <v>38.4</v>
      </c>
      <c r="AS175">
        <v>0</v>
      </c>
    </row>
    <row r="176" spans="1:45" x14ac:dyDescent="0.25">
      <c r="A176" s="1">
        <v>44942</v>
      </c>
      <c r="B176">
        <v>7.1</v>
      </c>
      <c r="C176">
        <v>8.1</v>
      </c>
      <c r="D176">
        <v>9.1</v>
      </c>
      <c r="E176">
        <v>10.1</v>
      </c>
      <c r="F176">
        <v>11.1</v>
      </c>
      <c r="G176">
        <v>12.1</v>
      </c>
      <c r="H176">
        <v>13.1</v>
      </c>
      <c r="I176">
        <v>14.1</v>
      </c>
      <c r="J176">
        <v>15.1</v>
      </c>
      <c r="K176">
        <v>16.100000000000001</v>
      </c>
      <c r="L176">
        <v>17.100000000000001</v>
      </c>
      <c r="M176">
        <v>18.100000000000001</v>
      </c>
      <c r="N176">
        <v>19.100000000000001</v>
      </c>
      <c r="O176">
        <v>0</v>
      </c>
      <c r="P176" s="1">
        <v>44942</v>
      </c>
      <c r="Q176">
        <v>17.100000000000001</v>
      </c>
      <c r="R176">
        <v>18.100000000000001</v>
      </c>
      <c r="S176">
        <v>19.100000000000001</v>
      </c>
      <c r="T176">
        <v>20.100000000000001</v>
      </c>
      <c r="U176">
        <v>21.1</v>
      </c>
      <c r="V176">
        <v>22.1</v>
      </c>
      <c r="W176">
        <v>23.1</v>
      </c>
      <c r="X176">
        <v>24.1</v>
      </c>
      <c r="Y176">
        <v>25.1</v>
      </c>
      <c r="Z176">
        <v>26.1</v>
      </c>
      <c r="AA176">
        <v>27.1</v>
      </c>
      <c r="AB176">
        <v>28.1</v>
      </c>
      <c r="AC176">
        <v>29.1</v>
      </c>
      <c r="AD176">
        <v>0</v>
      </c>
      <c r="AE176" s="1">
        <v>44942</v>
      </c>
      <c r="AF176">
        <v>27.1</v>
      </c>
      <c r="AG176">
        <v>28.1</v>
      </c>
      <c r="AH176">
        <v>29.1</v>
      </c>
      <c r="AI176">
        <v>30.1</v>
      </c>
      <c r="AJ176">
        <v>31.1</v>
      </c>
      <c r="AK176">
        <v>32.1</v>
      </c>
      <c r="AL176">
        <v>33.1</v>
      </c>
      <c r="AM176">
        <v>34.1</v>
      </c>
      <c r="AN176">
        <v>35.1</v>
      </c>
      <c r="AO176">
        <v>36.1</v>
      </c>
      <c r="AP176">
        <v>37.1</v>
      </c>
      <c r="AQ176">
        <v>38.1</v>
      </c>
      <c r="AR176">
        <v>39.1</v>
      </c>
      <c r="AS176">
        <v>0</v>
      </c>
    </row>
    <row r="177" spans="1:45" x14ac:dyDescent="0.25">
      <c r="A177" s="1">
        <v>44943</v>
      </c>
      <c r="B177">
        <v>2.2999999999999998</v>
      </c>
      <c r="C177">
        <v>2.7</v>
      </c>
      <c r="D177">
        <v>3.2</v>
      </c>
      <c r="E177">
        <v>3.6</v>
      </c>
      <c r="F177">
        <v>4.0999999999999996</v>
      </c>
      <c r="G177">
        <v>4.8</v>
      </c>
      <c r="H177">
        <v>5.5</v>
      </c>
      <c r="I177">
        <v>6.2</v>
      </c>
      <c r="J177">
        <v>7</v>
      </c>
      <c r="K177">
        <v>7.9</v>
      </c>
      <c r="L177">
        <v>8.8000000000000007</v>
      </c>
      <c r="M177">
        <v>9.8000000000000007</v>
      </c>
      <c r="N177">
        <v>10.8</v>
      </c>
      <c r="O177">
        <v>0</v>
      </c>
      <c r="P177" s="1">
        <v>44943</v>
      </c>
      <c r="Q177">
        <v>8.8000000000000007</v>
      </c>
      <c r="R177">
        <v>9.8000000000000007</v>
      </c>
      <c r="S177">
        <v>10.8</v>
      </c>
      <c r="T177">
        <v>11.8</v>
      </c>
      <c r="U177">
        <v>12.8</v>
      </c>
      <c r="V177">
        <v>13.8</v>
      </c>
      <c r="W177">
        <v>14.8</v>
      </c>
      <c r="X177">
        <v>15.8</v>
      </c>
      <c r="Y177">
        <v>16.8</v>
      </c>
      <c r="Z177">
        <v>17.8</v>
      </c>
      <c r="AA177">
        <v>18.8</v>
      </c>
      <c r="AB177">
        <v>19.8</v>
      </c>
      <c r="AC177">
        <v>20.8</v>
      </c>
      <c r="AD177">
        <v>0</v>
      </c>
      <c r="AE177" s="1">
        <v>44943</v>
      </c>
      <c r="AF177">
        <v>18.8</v>
      </c>
      <c r="AG177">
        <v>19.8</v>
      </c>
      <c r="AH177">
        <v>20.8</v>
      </c>
      <c r="AI177">
        <v>21.8</v>
      </c>
      <c r="AJ177">
        <v>22.8</v>
      </c>
      <c r="AK177">
        <v>23.8</v>
      </c>
      <c r="AL177">
        <v>24.8</v>
      </c>
      <c r="AM177">
        <v>25.8</v>
      </c>
      <c r="AN177">
        <v>26.8</v>
      </c>
      <c r="AO177">
        <v>27.8</v>
      </c>
      <c r="AP177">
        <v>28.8</v>
      </c>
      <c r="AQ177">
        <v>29.8</v>
      </c>
      <c r="AR177">
        <v>30.8</v>
      </c>
      <c r="AS177">
        <v>0</v>
      </c>
    </row>
    <row r="178" spans="1:45" x14ac:dyDescent="0.25">
      <c r="A178" s="1">
        <v>44944</v>
      </c>
      <c r="B178">
        <v>0</v>
      </c>
      <c r="C178">
        <v>0</v>
      </c>
      <c r="D178">
        <v>0</v>
      </c>
      <c r="E178">
        <v>0</v>
      </c>
      <c r="F178">
        <v>0.2</v>
      </c>
      <c r="G178">
        <v>0.6</v>
      </c>
      <c r="H178">
        <v>1.2</v>
      </c>
      <c r="I178">
        <v>1.8</v>
      </c>
      <c r="J178">
        <v>2.4</v>
      </c>
      <c r="K178">
        <v>3.1</v>
      </c>
      <c r="L178">
        <v>3.9</v>
      </c>
      <c r="M178">
        <v>4.8</v>
      </c>
      <c r="N178">
        <v>5.8</v>
      </c>
      <c r="O178">
        <v>0</v>
      </c>
      <c r="P178" s="1">
        <v>44944</v>
      </c>
      <c r="Q178">
        <v>3.9</v>
      </c>
      <c r="R178">
        <v>4.8</v>
      </c>
      <c r="S178">
        <v>5.8</v>
      </c>
      <c r="T178">
        <v>6.8</v>
      </c>
      <c r="U178">
        <v>7.8</v>
      </c>
      <c r="V178">
        <v>8.8000000000000007</v>
      </c>
      <c r="W178">
        <v>9.8000000000000007</v>
      </c>
      <c r="X178">
        <v>10.8</v>
      </c>
      <c r="Y178">
        <v>11.8</v>
      </c>
      <c r="Z178">
        <v>12.8</v>
      </c>
      <c r="AA178">
        <v>13.8</v>
      </c>
      <c r="AB178">
        <v>14.8</v>
      </c>
      <c r="AC178">
        <v>15.8</v>
      </c>
      <c r="AD178">
        <v>0</v>
      </c>
      <c r="AE178" s="1">
        <v>44944</v>
      </c>
      <c r="AF178">
        <v>13.8</v>
      </c>
      <c r="AG178">
        <v>14.8</v>
      </c>
      <c r="AH178">
        <v>15.8</v>
      </c>
      <c r="AI178">
        <v>16.8</v>
      </c>
      <c r="AJ178">
        <v>17.8</v>
      </c>
      <c r="AK178">
        <v>18.8</v>
      </c>
      <c r="AL178">
        <v>19.8</v>
      </c>
      <c r="AM178">
        <v>20.8</v>
      </c>
      <c r="AN178">
        <v>21.8</v>
      </c>
      <c r="AO178">
        <v>22.8</v>
      </c>
      <c r="AP178">
        <v>23.8</v>
      </c>
      <c r="AQ178">
        <v>24.8</v>
      </c>
      <c r="AR178">
        <v>25.8</v>
      </c>
      <c r="AS178">
        <v>0</v>
      </c>
    </row>
    <row r="179" spans="1:45" x14ac:dyDescent="0.25">
      <c r="A179" s="1">
        <v>44945</v>
      </c>
      <c r="B179">
        <v>1</v>
      </c>
      <c r="C179">
        <v>1.8</v>
      </c>
      <c r="D179">
        <v>2.8</v>
      </c>
      <c r="E179">
        <v>3.8</v>
      </c>
      <c r="F179">
        <v>4.8</v>
      </c>
      <c r="G179">
        <v>5.8</v>
      </c>
      <c r="H179">
        <v>6.8</v>
      </c>
      <c r="I179">
        <v>7.8</v>
      </c>
      <c r="J179">
        <v>8.8000000000000007</v>
      </c>
      <c r="K179">
        <v>9.8000000000000007</v>
      </c>
      <c r="L179">
        <v>10.8</v>
      </c>
      <c r="M179">
        <v>11.8</v>
      </c>
      <c r="N179">
        <v>12.8</v>
      </c>
      <c r="O179">
        <v>0</v>
      </c>
      <c r="P179" s="1">
        <v>44945</v>
      </c>
      <c r="Q179">
        <v>10.8</v>
      </c>
      <c r="R179">
        <v>11.8</v>
      </c>
      <c r="S179">
        <v>12.8</v>
      </c>
      <c r="T179">
        <v>13.8</v>
      </c>
      <c r="U179">
        <v>14.8</v>
      </c>
      <c r="V179">
        <v>15.8</v>
      </c>
      <c r="W179">
        <v>16.8</v>
      </c>
      <c r="X179">
        <v>17.8</v>
      </c>
      <c r="Y179">
        <v>18.8</v>
      </c>
      <c r="Z179">
        <v>19.8</v>
      </c>
      <c r="AA179">
        <v>20.8</v>
      </c>
      <c r="AB179">
        <v>21.8</v>
      </c>
      <c r="AC179">
        <v>22.8</v>
      </c>
      <c r="AD179">
        <v>0</v>
      </c>
      <c r="AE179" s="1">
        <v>44945</v>
      </c>
      <c r="AF179">
        <v>20.8</v>
      </c>
      <c r="AG179">
        <v>21.8</v>
      </c>
      <c r="AH179">
        <v>22.8</v>
      </c>
      <c r="AI179">
        <v>23.8</v>
      </c>
      <c r="AJ179">
        <v>24.8</v>
      </c>
      <c r="AK179">
        <v>25.8</v>
      </c>
      <c r="AL179">
        <v>26.8</v>
      </c>
      <c r="AM179">
        <v>27.8</v>
      </c>
      <c r="AN179">
        <v>28.8</v>
      </c>
      <c r="AO179">
        <v>29.8</v>
      </c>
      <c r="AP179">
        <v>30.8</v>
      </c>
      <c r="AQ179">
        <v>31.8</v>
      </c>
      <c r="AR179">
        <v>32.799999999999997</v>
      </c>
      <c r="AS179">
        <v>0</v>
      </c>
    </row>
    <row r="180" spans="1:45" x14ac:dyDescent="0.25">
      <c r="A180" s="1">
        <v>44946</v>
      </c>
      <c r="B180">
        <v>5.0999999999999996</v>
      </c>
      <c r="C180">
        <v>6.1</v>
      </c>
      <c r="D180">
        <v>7.1</v>
      </c>
      <c r="E180">
        <v>8.1</v>
      </c>
      <c r="F180">
        <v>9.1</v>
      </c>
      <c r="G180">
        <v>10.1</v>
      </c>
      <c r="H180">
        <v>11.1</v>
      </c>
      <c r="I180">
        <v>12.1</v>
      </c>
      <c r="J180">
        <v>13.1</v>
      </c>
      <c r="K180">
        <v>14.1</v>
      </c>
      <c r="L180">
        <v>15.1</v>
      </c>
      <c r="M180">
        <v>16.100000000000001</v>
      </c>
      <c r="N180">
        <v>17.100000000000001</v>
      </c>
      <c r="O180">
        <v>0</v>
      </c>
      <c r="P180" s="1">
        <v>44946</v>
      </c>
      <c r="Q180">
        <v>15.1</v>
      </c>
      <c r="R180">
        <v>16.100000000000001</v>
      </c>
      <c r="S180">
        <v>17.100000000000001</v>
      </c>
      <c r="T180">
        <v>18.100000000000001</v>
      </c>
      <c r="U180">
        <v>19.100000000000001</v>
      </c>
      <c r="V180">
        <v>20.100000000000001</v>
      </c>
      <c r="W180">
        <v>21.1</v>
      </c>
      <c r="X180">
        <v>22.1</v>
      </c>
      <c r="Y180">
        <v>23.1</v>
      </c>
      <c r="Z180">
        <v>24.1</v>
      </c>
      <c r="AA180">
        <v>25.1</v>
      </c>
      <c r="AB180">
        <v>26.1</v>
      </c>
      <c r="AC180">
        <v>27.1</v>
      </c>
      <c r="AD180">
        <v>0</v>
      </c>
      <c r="AE180" s="1">
        <v>44946</v>
      </c>
      <c r="AF180">
        <v>25.1</v>
      </c>
      <c r="AG180">
        <v>26.1</v>
      </c>
      <c r="AH180">
        <v>27.1</v>
      </c>
      <c r="AI180">
        <v>28.1</v>
      </c>
      <c r="AJ180">
        <v>29.1</v>
      </c>
      <c r="AK180">
        <v>30.1</v>
      </c>
      <c r="AL180">
        <v>31.1</v>
      </c>
      <c r="AM180">
        <v>32.1</v>
      </c>
      <c r="AN180">
        <v>33.1</v>
      </c>
      <c r="AO180">
        <v>34.1</v>
      </c>
      <c r="AP180">
        <v>35.1</v>
      </c>
      <c r="AQ180">
        <v>36.1</v>
      </c>
      <c r="AR180">
        <v>37.1</v>
      </c>
      <c r="AS180">
        <v>0</v>
      </c>
    </row>
    <row r="181" spans="1:45" x14ac:dyDescent="0.25">
      <c r="A181" s="1">
        <v>44947</v>
      </c>
      <c r="B181">
        <v>8.4</v>
      </c>
      <c r="C181">
        <v>9.4</v>
      </c>
      <c r="D181">
        <v>10.4</v>
      </c>
      <c r="E181">
        <v>11.4</v>
      </c>
      <c r="F181">
        <v>12.4</v>
      </c>
      <c r="G181">
        <v>13.4</v>
      </c>
      <c r="H181">
        <v>14.4</v>
      </c>
      <c r="I181">
        <v>15.4</v>
      </c>
      <c r="J181">
        <v>16.399999999999999</v>
      </c>
      <c r="K181">
        <v>17.399999999999999</v>
      </c>
      <c r="L181">
        <v>18.399999999999999</v>
      </c>
      <c r="M181">
        <v>19.399999999999999</v>
      </c>
      <c r="N181">
        <v>20.399999999999999</v>
      </c>
      <c r="O181">
        <v>0</v>
      </c>
      <c r="P181" s="1">
        <v>44947</v>
      </c>
      <c r="Q181">
        <v>18.399999999999999</v>
      </c>
      <c r="R181">
        <v>19.399999999999999</v>
      </c>
      <c r="S181">
        <v>20.399999999999999</v>
      </c>
      <c r="T181">
        <v>21.4</v>
      </c>
      <c r="U181">
        <v>22.4</v>
      </c>
      <c r="V181">
        <v>23.4</v>
      </c>
      <c r="W181">
        <v>24.4</v>
      </c>
      <c r="X181">
        <v>25.4</v>
      </c>
      <c r="Y181">
        <v>26.4</v>
      </c>
      <c r="Z181">
        <v>27.4</v>
      </c>
      <c r="AA181">
        <v>28.4</v>
      </c>
      <c r="AB181">
        <v>29.4</v>
      </c>
      <c r="AC181">
        <v>30.4</v>
      </c>
      <c r="AD181">
        <v>0</v>
      </c>
      <c r="AE181" s="1">
        <v>44947</v>
      </c>
      <c r="AF181">
        <v>28.4</v>
      </c>
      <c r="AG181">
        <v>29.4</v>
      </c>
      <c r="AH181">
        <v>30.4</v>
      </c>
      <c r="AI181">
        <v>31.4</v>
      </c>
      <c r="AJ181">
        <v>32.4</v>
      </c>
      <c r="AK181">
        <v>33.4</v>
      </c>
      <c r="AL181">
        <v>34.4</v>
      </c>
      <c r="AM181">
        <v>35.4</v>
      </c>
      <c r="AN181">
        <v>36.4</v>
      </c>
      <c r="AO181">
        <v>37.4</v>
      </c>
      <c r="AP181">
        <v>38.4</v>
      </c>
      <c r="AQ181">
        <v>39.4</v>
      </c>
      <c r="AR181">
        <v>40.4</v>
      </c>
      <c r="AS181">
        <v>0</v>
      </c>
    </row>
    <row r="182" spans="1:45" x14ac:dyDescent="0.25">
      <c r="A182" s="1">
        <v>44948</v>
      </c>
      <c r="B182">
        <v>6.7</v>
      </c>
      <c r="C182">
        <v>7.7</v>
      </c>
      <c r="D182">
        <v>8.6999999999999993</v>
      </c>
      <c r="E182">
        <v>9.6999999999999993</v>
      </c>
      <c r="F182">
        <v>10.7</v>
      </c>
      <c r="G182">
        <v>11.7</v>
      </c>
      <c r="H182">
        <v>12.7</v>
      </c>
      <c r="I182">
        <v>13.7</v>
      </c>
      <c r="J182">
        <v>14.7</v>
      </c>
      <c r="K182">
        <v>15.7</v>
      </c>
      <c r="L182">
        <v>16.7</v>
      </c>
      <c r="M182">
        <v>17.7</v>
      </c>
      <c r="N182">
        <v>18.7</v>
      </c>
      <c r="O182">
        <v>0</v>
      </c>
      <c r="P182" s="1">
        <v>44948</v>
      </c>
      <c r="Q182">
        <v>16.7</v>
      </c>
      <c r="R182">
        <v>17.7</v>
      </c>
      <c r="S182">
        <v>18.7</v>
      </c>
      <c r="T182">
        <v>19.7</v>
      </c>
      <c r="U182">
        <v>20.7</v>
      </c>
      <c r="V182">
        <v>21.7</v>
      </c>
      <c r="W182">
        <v>22.7</v>
      </c>
      <c r="X182">
        <v>23.7</v>
      </c>
      <c r="Y182">
        <v>24.7</v>
      </c>
      <c r="Z182">
        <v>25.7</v>
      </c>
      <c r="AA182">
        <v>26.7</v>
      </c>
      <c r="AB182">
        <v>27.7</v>
      </c>
      <c r="AC182">
        <v>28.7</v>
      </c>
      <c r="AD182">
        <v>0</v>
      </c>
      <c r="AE182" s="1">
        <v>44948</v>
      </c>
      <c r="AF182">
        <v>26.7</v>
      </c>
      <c r="AG182">
        <v>27.7</v>
      </c>
      <c r="AH182">
        <v>28.7</v>
      </c>
      <c r="AI182">
        <v>29.7</v>
      </c>
      <c r="AJ182">
        <v>30.7</v>
      </c>
      <c r="AK182">
        <v>31.7</v>
      </c>
      <c r="AL182">
        <v>32.700000000000003</v>
      </c>
      <c r="AM182">
        <v>33.700000000000003</v>
      </c>
      <c r="AN182">
        <v>34.700000000000003</v>
      </c>
      <c r="AO182">
        <v>35.700000000000003</v>
      </c>
      <c r="AP182">
        <v>36.700000000000003</v>
      </c>
      <c r="AQ182">
        <v>37.700000000000003</v>
      </c>
      <c r="AR182">
        <v>38.700000000000003</v>
      </c>
      <c r="AS182">
        <v>0</v>
      </c>
    </row>
    <row r="183" spans="1:45" x14ac:dyDescent="0.25">
      <c r="A183" s="1">
        <v>44949</v>
      </c>
      <c r="B183">
        <v>4.8</v>
      </c>
      <c r="C183">
        <v>5.8</v>
      </c>
      <c r="D183">
        <v>6.8</v>
      </c>
      <c r="E183">
        <v>7.8</v>
      </c>
      <c r="F183">
        <v>8.8000000000000007</v>
      </c>
      <c r="G183">
        <v>9.8000000000000007</v>
      </c>
      <c r="H183">
        <v>10.8</v>
      </c>
      <c r="I183">
        <v>11.8</v>
      </c>
      <c r="J183">
        <v>12.8</v>
      </c>
      <c r="K183">
        <v>13.8</v>
      </c>
      <c r="L183">
        <v>14.8</v>
      </c>
      <c r="M183">
        <v>15.8</v>
      </c>
      <c r="N183">
        <v>16.8</v>
      </c>
      <c r="O183">
        <v>0</v>
      </c>
      <c r="P183" s="1">
        <v>44949</v>
      </c>
      <c r="Q183">
        <v>14.8</v>
      </c>
      <c r="R183">
        <v>15.8</v>
      </c>
      <c r="S183">
        <v>16.8</v>
      </c>
      <c r="T183">
        <v>17.8</v>
      </c>
      <c r="U183">
        <v>18.8</v>
      </c>
      <c r="V183">
        <v>19.8</v>
      </c>
      <c r="W183">
        <v>20.8</v>
      </c>
      <c r="X183">
        <v>21.8</v>
      </c>
      <c r="Y183">
        <v>22.8</v>
      </c>
      <c r="Z183">
        <v>23.8</v>
      </c>
      <c r="AA183">
        <v>24.8</v>
      </c>
      <c r="AB183">
        <v>25.8</v>
      </c>
      <c r="AC183">
        <v>26.8</v>
      </c>
      <c r="AD183">
        <v>0</v>
      </c>
      <c r="AE183" s="1">
        <v>44949</v>
      </c>
      <c r="AF183">
        <v>24.8</v>
      </c>
      <c r="AG183">
        <v>25.8</v>
      </c>
      <c r="AH183">
        <v>26.8</v>
      </c>
      <c r="AI183">
        <v>27.8</v>
      </c>
      <c r="AJ183">
        <v>28.8</v>
      </c>
      <c r="AK183">
        <v>29.8</v>
      </c>
      <c r="AL183">
        <v>30.8</v>
      </c>
      <c r="AM183">
        <v>31.8</v>
      </c>
      <c r="AN183">
        <v>32.799999999999997</v>
      </c>
      <c r="AO183">
        <v>33.799999999999997</v>
      </c>
      <c r="AP183">
        <v>34.799999999999997</v>
      </c>
      <c r="AQ183">
        <v>35.799999999999997</v>
      </c>
      <c r="AR183">
        <v>36.799999999999997</v>
      </c>
      <c r="AS183">
        <v>0</v>
      </c>
    </row>
    <row r="184" spans="1:45" x14ac:dyDescent="0.25">
      <c r="A184" s="1">
        <v>44950</v>
      </c>
      <c r="B184">
        <v>4.4000000000000004</v>
      </c>
      <c r="C184">
        <v>5.4</v>
      </c>
      <c r="D184">
        <v>6.4</v>
      </c>
      <c r="E184">
        <v>7.4</v>
      </c>
      <c r="F184">
        <v>8.4</v>
      </c>
      <c r="G184">
        <v>9.4</v>
      </c>
      <c r="H184">
        <v>10.4</v>
      </c>
      <c r="I184">
        <v>11.4</v>
      </c>
      <c r="J184">
        <v>12.4</v>
      </c>
      <c r="K184">
        <v>13.4</v>
      </c>
      <c r="L184">
        <v>14.4</v>
      </c>
      <c r="M184">
        <v>15.4</v>
      </c>
      <c r="N184">
        <v>16.399999999999999</v>
      </c>
      <c r="O184">
        <v>0</v>
      </c>
      <c r="P184" s="1">
        <v>44950</v>
      </c>
      <c r="Q184">
        <v>14.4</v>
      </c>
      <c r="R184">
        <v>15.4</v>
      </c>
      <c r="S184">
        <v>16.399999999999999</v>
      </c>
      <c r="T184">
        <v>17.399999999999999</v>
      </c>
      <c r="U184">
        <v>18.399999999999999</v>
      </c>
      <c r="V184">
        <v>19.399999999999999</v>
      </c>
      <c r="W184">
        <v>20.399999999999999</v>
      </c>
      <c r="X184">
        <v>21.4</v>
      </c>
      <c r="Y184">
        <v>22.4</v>
      </c>
      <c r="Z184">
        <v>23.4</v>
      </c>
      <c r="AA184">
        <v>24.4</v>
      </c>
      <c r="AB184">
        <v>25.4</v>
      </c>
      <c r="AC184">
        <v>26.4</v>
      </c>
      <c r="AD184">
        <v>0</v>
      </c>
      <c r="AE184" s="1">
        <v>44950</v>
      </c>
      <c r="AF184">
        <v>24.4</v>
      </c>
      <c r="AG184">
        <v>25.4</v>
      </c>
      <c r="AH184">
        <v>26.4</v>
      </c>
      <c r="AI184">
        <v>27.4</v>
      </c>
      <c r="AJ184">
        <v>28.4</v>
      </c>
      <c r="AK184">
        <v>29.4</v>
      </c>
      <c r="AL184">
        <v>30.4</v>
      </c>
      <c r="AM184">
        <v>31.4</v>
      </c>
      <c r="AN184">
        <v>32.4</v>
      </c>
      <c r="AO184">
        <v>33.4</v>
      </c>
      <c r="AP184">
        <v>34.4</v>
      </c>
      <c r="AQ184">
        <v>35.4</v>
      </c>
      <c r="AR184">
        <v>36.4</v>
      </c>
      <c r="AS184">
        <v>0</v>
      </c>
    </row>
    <row r="185" spans="1:45" x14ac:dyDescent="0.25">
      <c r="A185" s="1">
        <v>44951</v>
      </c>
      <c r="B185">
        <v>3.5</v>
      </c>
      <c r="C185">
        <v>4.4000000000000004</v>
      </c>
      <c r="D185">
        <v>5.4</v>
      </c>
      <c r="E185">
        <v>6.4</v>
      </c>
      <c r="F185">
        <v>7.4</v>
      </c>
      <c r="G185">
        <v>8.4</v>
      </c>
      <c r="H185">
        <v>9.4</v>
      </c>
      <c r="I185">
        <v>10.4</v>
      </c>
      <c r="J185">
        <v>11.4</v>
      </c>
      <c r="K185">
        <v>12.4</v>
      </c>
      <c r="L185">
        <v>13.4</v>
      </c>
      <c r="M185">
        <v>14.4</v>
      </c>
      <c r="N185">
        <v>15.4</v>
      </c>
      <c r="O185">
        <v>0</v>
      </c>
      <c r="P185" s="1">
        <v>44951</v>
      </c>
      <c r="Q185">
        <v>13.4</v>
      </c>
      <c r="R185">
        <v>14.4</v>
      </c>
      <c r="S185">
        <v>15.4</v>
      </c>
      <c r="T185">
        <v>16.399999999999999</v>
      </c>
      <c r="U185">
        <v>17.399999999999999</v>
      </c>
      <c r="V185">
        <v>18.399999999999999</v>
      </c>
      <c r="W185">
        <v>19.399999999999999</v>
      </c>
      <c r="X185">
        <v>20.399999999999999</v>
      </c>
      <c r="Y185">
        <v>21.4</v>
      </c>
      <c r="Z185">
        <v>22.4</v>
      </c>
      <c r="AA185">
        <v>23.4</v>
      </c>
      <c r="AB185">
        <v>24.4</v>
      </c>
      <c r="AC185">
        <v>25.4</v>
      </c>
      <c r="AD185">
        <v>0</v>
      </c>
      <c r="AE185" s="1">
        <v>44951</v>
      </c>
      <c r="AF185">
        <v>23.4</v>
      </c>
      <c r="AG185">
        <v>24.4</v>
      </c>
      <c r="AH185">
        <v>25.4</v>
      </c>
      <c r="AI185">
        <v>26.4</v>
      </c>
      <c r="AJ185">
        <v>27.4</v>
      </c>
      <c r="AK185">
        <v>28.4</v>
      </c>
      <c r="AL185">
        <v>29.4</v>
      </c>
      <c r="AM185">
        <v>30.4</v>
      </c>
      <c r="AN185">
        <v>31.4</v>
      </c>
      <c r="AO185">
        <v>32.4</v>
      </c>
      <c r="AP185">
        <v>33.4</v>
      </c>
      <c r="AQ185">
        <v>34.4</v>
      </c>
      <c r="AR185">
        <v>35.4</v>
      </c>
      <c r="AS185">
        <v>0</v>
      </c>
    </row>
    <row r="186" spans="1:45" x14ac:dyDescent="0.25">
      <c r="A186" s="1">
        <v>44952</v>
      </c>
      <c r="B186">
        <v>0.3</v>
      </c>
      <c r="C186">
        <v>0.5</v>
      </c>
      <c r="D186">
        <v>0.7</v>
      </c>
      <c r="E186">
        <v>1</v>
      </c>
      <c r="F186">
        <v>1.3</v>
      </c>
      <c r="G186">
        <v>1.7</v>
      </c>
      <c r="H186">
        <v>2.2000000000000002</v>
      </c>
      <c r="I186">
        <v>2.7</v>
      </c>
      <c r="J186">
        <v>3.4</v>
      </c>
      <c r="K186">
        <v>4.0999999999999996</v>
      </c>
      <c r="L186">
        <v>4.9000000000000004</v>
      </c>
      <c r="M186">
        <v>5.7</v>
      </c>
      <c r="N186">
        <v>6.5</v>
      </c>
      <c r="O186">
        <v>0</v>
      </c>
      <c r="P186" s="1">
        <v>44952</v>
      </c>
      <c r="Q186">
        <v>4.9000000000000004</v>
      </c>
      <c r="R186">
        <v>5.7</v>
      </c>
      <c r="S186">
        <v>6.5</v>
      </c>
      <c r="T186">
        <v>7.3</v>
      </c>
      <c r="U186">
        <v>8.1</v>
      </c>
      <c r="V186">
        <v>9</v>
      </c>
      <c r="W186">
        <v>10</v>
      </c>
      <c r="X186">
        <v>11</v>
      </c>
      <c r="Y186">
        <v>12</v>
      </c>
      <c r="Z186">
        <v>13</v>
      </c>
      <c r="AA186">
        <v>14</v>
      </c>
      <c r="AB186">
        <v>15</v>
      </c>
      <c r="AC186">
        <v>16</v>
      </c>
      <c r="AD186">
        <v>0</v>
      </c>
      <c r="AE186" s="1">
        <v>44952</v>
      </c>
      <c r="AF186">
        <v>14</v>
      </c>
      <c r="AG186">
        <v>15</v>
      </c>
      <c r="AH186">
        <v>16</v>
      </c>
      <c r="AI186">
        <v>17</v>
      </c>
      <c r="AJ186">
        <v>18</v>
      </c>
      <c r="AK186">
        <v>19</v>
      </c>
      <c r="AL186">
        <v>20</v>
      </c>
      <c r="AM186">
        <v>21</v>
      </c>
      <c r="AN186">
        <v>22</v>
      </c>
      <c r="AO186">
        <v>23</v>
      </c>
      <c r="AP186">
        <v>24</v>
      </c>
      <c r="AQ186">
        <v>25</v>
      </c>
      <c r="AR186">
        <v>26</v>
      </c>
      <c r="AS186">
        <v>0</v>
      </c>
    </row>
    <row r="187" spans="1:45" x14ac:dyDescent="0.25">
      <c r="A187" s="1">
        <v>44953</v>
      </c>
      <c r="B187">
        <v>4</v>
      </c>
      <c r="C187">
        <v>4.8</v>
      </c>
      <c r="D187">
        <v>5.7</v>
      </c>
      <c r="E187">
        <v>6.7</v>
      </c>
      <c r="F187">
        <v>7.7</v>
      </c>
      <c r="G187">
        <v>8.6999999999999993</v>
      </c>
      <c r="H187">
        <v>9.6999999999999993</v>
      </c>
      <c r="I187">
        <v>10.7</v>
      </c>
      <c r="J187">
        <v>11.7</v>
      </c>
      <c r="K187">
        <v>12.7</v>
      </c>
      <c r="L187">
        <v>13.7</v>
      </c>
      <c r="M187">
        <v>14.7</v>
      </c>
      <c r="N187">
        <v>15.7</v>
      </c>
      <c r="O187">
        <v>0</v>
      </c>
      <c r="P187" s="1">
        <v>44953</v>
      </c>
      <c r="Q187">
        <v>13.7</v>
      </c>
      <c r="R187">
        <v>14.7</v>
      </c>
      <c r="S187">
        <v>15.7</v>
      </c>
      <c r="T187">
        <v>16.7</v>
      </c>
      <c r="U187">
        <v>17.7</v>
      </c>
      <c r="V187">
        <v>18.7</v>
      </c>
      <c r="W187">
        <v>19.7</v>
      </c>
      <c r="X187">
        <v>20.7</v>
      </c>
      <c r="Y187">
        <v>21.7</v>
      </c>
      <c r="Z187">
        <v>22.7</v>
      </c>
      <c r="AA187">
        <v>23.7</v>
      </c>
      <c r="AB187">
        <v>24.7</v>
      </c>
      <c r="AC187">
        <v>25.7</v>
      </c>
      <c r="AD187">
        <v>0</v>
      </c>
      <c r="AE187" s="1">
        <v>44953</v>
      </c>
      <c r="AF187">
        <v>23.7</v>
      </c>
      <c r="AG187">
        <v>24.7</v>
      </c>
      <c r="AH187">
        <v>25.7</v>
      </c>
      <c r="AI187">
        <v>26.7</v>
      </c>
      <c r="AJ187">
        <v>27.7</v>
      </c>
      <c r="AK187">
        <v>28.7</v>
      </c>
      <c r="AL187">
        <v>29.7</v>
      </c>
      <c r="AM187">
        <v>30.7</v>
      </c>
      <c r="AN187">
        <v>31.7</v>
      </c>
      <c r="AO187">
        <v>32.700000000000003</v>
      </c>
      <c r="AP187">
        <v>33.700000000000003</v>
      </c>
      <c r="AQ187">
        <v>34.700000000000003</v>
      </c>
      <c r="AR187">
        <v>35.700000000000003</v>
      </c>
      <c r="AS187">
        <v>0</v>
      </c>
    </row>
    <row r="188" spans="1:45" x14ac:dyDescent="0.25">
      <c r="A188" s="1">
        <v>44954</v>
      </c>
      <c r="B188">
        <v>2.1</v>
      </c>
      <c r="C188">
        <v>2.5</v>
      </c>
      <c r="D188">
        <v>2.9</v>
      </c>
      <c r="E188">
        <v>3.3</v>
      </c>
      <c r="F188">
        <v>3.8</v>
      </c>
      <c r="G188">
        <v>4.3</v>
      </c>
      <c r="H188">
        <v>4.9000000000000004</v>
      </c>
      <c r="I188">
        <v>5.6</v>
      </c>
      <c r="J188">
        <v>6.3</v>
      </c>
      <c r="K188">
        <v>7.1</v>
      </c>
      <c r="L188">
        <v>7.9</v>
      </c>
      <c r="M188">
        <v>8.9</v>
      </c>
      <c r="N188">
        <v>9.9</v>
      </c>
      <c r="O188">
        <v>0</v>
      </c>
      <c r="P188" s="1">
        <v>44954</v>
      </c>
      <c r="Q188">
        <v>7.9</v>
      </c>
      <c r="R188">
        <v>8.9</v>
      </c>
      <c r="S188">
        <v>9.9</v>
      </c>
      <c r="T188">
        <v>10.9</v>
      </c>
      <c r="U188">
        <v>11.9</v>
      </c>
      <c r="V188">
        <v>12.9</v>
      </c>
      <c r="W188">
        <v>13.9</v>
      </c>
      <c r="X188">
        <v>14.9</v>
      </c>
      <c r="Y188">
        <v>15.9</v>
      </c>
      <c r="Z188">
        <v>16.899999999999999</v>
      </c>
      <c r="AA188">
        <v>17.899999999999999</v>
      </c>
      <c r="AB188">
        <v>18.899999999999999</v>
      </c>
      <c r="AC188">
        <v>19.899999999999999</v>
      </c>
      <c r="AD188">
        <v>0</v>
      </c>
      <c r="AE188" s="1">
        <v>44954</v>
      </c>
      <c r="AF188">
        <v>17.899999999999999</v>
      </c>
      <c r="AG188">
        <v>18.899999999999999</v>
      </c>
      <c r="AH188">
        <v>19.899999999999999</v>
      </c>
      <c r="AI188">
        <v>20.9</v>
      </c>
      <c r="AJ188">
        <v>21.9</v>
      </c>
      <c r="AK188">
        <v>22.9</v>
      </c>
      <c r="AL188">
        <v>23.9</v>
      </c>
      <c r="AM188">
        <v>24.9</v>
      </c>
      <c r="AN188">
        <v>25.9</v>
      </c>
      <c r="AO188">
        <v>26.9</v>
      </c>
      <c r="AP188">
        <v>27.9</v>
      </c>
      <c r="AQ188">
        <v>28.9</v>
      </c>
      <c r="AR188">
        <v>29.9</v>
      </c>
      <c r="AS188">
        <v>0</v>
      </c>
    </row>
    <row r="189" spans="1:45" x14ac:dyDescent="0.25">
      <c r="A189" s="1">
        <v>44955</v>
      </c>
      <c r="B189">
        <v>0.6</v>
      </c>
      <c r="C189">
        <v>1</v>
      </c>
      <c r="D189">
        <v>1.4</v>
      </c>
      <c r="E189">
        <v>1.8</v>
      </c>
      <c r="F189">
        <v>2.2000000000000002</v>
      </c>
      <c r="G189">
        <v>2.7</v>
      </c>
      <c r="H189">
        <v>3.1</v>
      </c>
      <c r="I189">
        <v>3.6</v>
      </c>
      <c r="J189">
        <v>4.0999999999999996</v>
      </c>
      <c r="K189">
        <v>4.8</v>
      </c>
      <c r="L189">
        <v>5.5</v>
      </c>
      <c r="M189">
        <v>6.3</v>
      </c>
      <c r="N189">
        <v>7.3</v>
      </c>
      <c r="O189">
        <v>0</v>
      </c>
      <c r="P189" s="1">
        <v>44955</v>
      </c>
      <c r="Q189">
        <v>5.5</v>
      </c>
      <c r="R189">
        <v>6.3</v>
      </c>
      <c r="S189">
        <v>7.3</v>
      </c>
      <c r="T189">
        <v>8.3000000000000007</v>
      </c>
      <c r="U189">
        <v>9.3000000000000007</v>
      </c>
      <c r="V189">
        <v>10.3</v>
      </c>
      <c r="W189">
        <v>11.3</v>
      </c>
      <c r="X189">
        <v>12.3</v>
      </c>
      <c r="Y189">
        <v>13.3</v>
      </c>
      <c r="Z189">
        <v>14.3</v>
      </c>
      <c r="AA189">
        <v>15.3</v>
      </c>
      <c r="AB189">
        <v>16.3</v>
      </c>
      <c r="AC189">
        <v>17.3</v>
      </c>
      <c r="AD189">
        <v>0</v>
      </c>
      <c r="AE189" s="1">
        <v>44955</v>
      </c>
      <c r="AF189">
        <v>15.3</v>
      </c>
      <c r="AG189">
        <v>16.3</v>
      </c>
      <c r="AH189">
        <v>17.3</v>
      </c>
      <c r="AI189">
        <v>18.3</v>
      </c>
      <c r="AJ189">
        <v>19.3</v>
      </c>
      <c r="AK189">
        <v>20.3</v>
      </c>
      <c r="AL189">
        <v>21.3</v>
      </c>
      <c r="AM189">
        <v>22.3</v>
      </c>
      <c r="AN189">
        <v>23.3</v>
      </c>
      <c r="AO189">
        <v>24.3</v>
      </c>
      <c r="AP189">
        <v>25.3</v>
      </c>
      <c r="AQ189">
        <v>26.3</v>
      </c>
      <c r="AR189">
        <v>27.3</v>
      </c>
      <c r="AS189">
        <v>0</v>
      </c>
    </row>
    <row r="190" spans="1:45" x14ac:dyDescent="0.25">
      <c r="A190" s="1">
        <v>44956</v>
      </c>
      <c r="B190">
        <v>0</v>
      </c>
      <c r="C190">
        <v>0.1</v>
      </c>
      <c r="D190">
        <v>0.3</v>
      </c>
      <c r="E190">
        <v>0.8</v>
      </c>
      <c r="F190">
        <v>1.4</v>
      </c>
      <c r="G190">
        <v>2.2000000000000002</v>
      </c>
      <c r="H190">
        <v>3.1</v>
      </c>
      <c r="I190">
        <v>4</v>
      </c>
      <c r="J190">
        <v>5</v>
      </c>
      <c r="K190">
        <v>6</v>
      </c>
      <c r="L190">
        <v>7</v>
      </c>
      <c r="M190">
        <v>8</v>
      </c>
      <c r="N190">
        <v>9</v>
      </c>
      <c r="O190">
        <v>1</v>
      </c>
      <c r="P190" s="1">
        <v>44956</v>
      </c>
      <c r="Q190">
        <v>7</v>
      </c>
      <c r="R190">
        <v>8</v>
      </c>
      <c r="S190">
        <v>9</v>
      </c>
      <c r="T190">
        <v>10</v>
      </c>
      <c r="U190">
        <v>11</v>
      </c>
      <c r="V190">
        <v>12</v>
      </c>
      <c r="W190">
        <v>13</v>
      </c>
      <c r="X190">
        <v>14</v>
      </c>
      <c r="Y190">
        <v>15</v>
      </c>
      <c r="Z190">
        <v>16</v>
      </c>
      <c r="AA190">
        <v>17</v>
      </c>
      <c r="AB190">
        <v>18</v>
      </c>
      <c r="AC190">
        <v>19</v>
      </c>
      <c r="AD190">
        <v>1</v>
      </c>
      <c r="AE190" s="1">
        <v>44956</v>
      </c>
      <c r="AF190">
        <v>17</v>
      </c>
      <c r="AG190">
        <v>18</v>
      </c>
      <c r="AH190">
        <v>19</v>
      </c>
      <c r="AI190">
        <v>20</v>
      </c>
      <c r="AJ190">
        <v>21</v>
      </c>
      <c r="AK190">
        <v>22</v>
      </c>
      <c r="AL190">
        <v>23</v>
      </c>
      <c r="AM190">
        <v>24</v>
      </c>
      <c r="AN190">
        <v>25</v>
      </c>
      <c r="AO190">
        <v>26</v>
      </c>
      <c r="AP190">
        <v>27</v>
      </c>
      <c r="AQ190">
        <v>28</v>
      </c>
      <c r="AR190">
        <v>29</v>
      </c>
      <c r="AS190">
        <v>1</v>
      </c>
    </row>
    <row r="191" spans="1:45" x14ac:dyDescent="0.25">
      <c r="A191" s="1">
        <v>44957</v>
      </c>
      <c r="B191">
        <v>6.5</v>
      </c>
      <c r="C191">
        <v>7.5</v>
      </c>
      <c r="D191">
        <v>8.5</v>
      </c>
      <c r="E191">
        <v>9.5</v>
      </c>
      <c r="F191">
        <v>10.5</v>
      </c>
      <c r="G191">
        <v>11.5</v>
      </c>
      <c r="H191">
        <v>12.5</v>
      </c>
      <c r="I191">
        <v>13.5</v>
      </c>
      <c r="J191">
        <v>14.5</v>
      </c>
      <c r="K191">
        <v>15.5</v>
      </c>
      <c r="L191">
        <v>16.5</v>
      </c>
      <c r="M191">
        <v>17.5</v>
      </c>
      <c r="N191">
        <v>18.5</v>
      </c>
      <c r="O191">
        <v>0</v>
      </c>
      <c r="P191" s="1">
        <v>44957</v>
      </c>
      <c r="Q191">
        <v>16.5</v>
      </c>
      <c r="R191">
        <v>17.5</v>
      </c>
      <c r="S191">
        <v>18.5</v>
      </c>
      <c r="T191">
        <v>19.5</v>
      </c>
      <c r="U191">
        <v>20.5</v>
      </c>
      <c r="V191">
        <v>21.5</v>
      </c>
      <c r="W191">
        <v>22.5</v>
      </c>
      <c r="X191">
        <v>23.5</v>
      </c>
      <c r="Y191">
        <v>24.5</v>
      </c>
      <c r="Z191">
        <v>25.5</v>
      </c>
      <c r="AA191">
        <v>26.5</v>
      </c>
      <c r="AB191">
        <v>27.5</v>
      </c>
      <c r="AC191">
        <v>28.5</v>
      </c>
      <c r="AD191">
        <v>0</v>
      </c>
      <c r="AE191" s="1">
        <v>44957</v>
      </c>
      <c r="AF191">
        <v>26.5</v>
      </c>
      <c r="AG191">
        <v>27.5</v>
      </c>
      <c r="AH191">
        <v>28.5</v>
      </c>
      <c r="AI191">
        <v>29.5</v>
      </c>
      <c r="AJ191">
        <v>30.5</v>
      </c>
      <c r="AK191">
        <v>31.5</v>
      </c>
      <c r="AL191">
        <v>32.5</v>
      </c>
      <c r="AM191">
        <v>33.5</v>
      </c>
      <c r="AN191">
        <v>34.5</v>
      </c>
      <c r="AO191">
        <v>35.5</v>
      </c>
      <c r="AP191">
        <v>36.5</v>
      </c>
      <c r="AQ191">
        <v>37.5</v>
      </c>
      <c r="AR191">
        <v>38.5</v>
      </c>
      <c r="AS191">
        <v>0</v>
      </c>
    </row>
    <row r="192" spans="1:45" x14ac:dyDescent="0.25">
      <c r="A192" s="1">
        <v>44958</v>
      </c>
      <c r="B192">
        <v>13</v>
      </c>
      <c r="C192">
        <v>14</v>
      </c>
      <c r="D192">
        <v>15</v>
      </c>
      <c r="E192">
        <v>16</v>
      </c>
      <c r="F192">
        <v>17</v>
      </c>
      <c r="G192">
        <v>18</v>
      </c>
      <c r="H192">
        <v>19</v>
      </c>
      <c r="I192">
        <v>20</v>
      </c>
      <c r="J192">
        <v>21</v>
      </c>
      <c r="K192">
        <v>22</v>
      </c>
      <c r="L192">
        <v>23</v>
      </c>
      <c r="M192">
        <v>24</v>
      </c>
      <c r="N192">
        <v>25</v>
      </c>
      <c r="O192">
        <v>0</v>
      </c>
      <c r="P192" s="1">
        <v>44958</v>
      </c>
      <c r="Q192">
        <v>23</v>
      </c>
      <c r="R192">
        <v>24</v>
      </c>
      <c r="S192">
        <v>25</v>
      </c>
      <c r="T192">
        <v>26</v>
      </c>
      <c r="U192">
        <v>27</v>
      </c>
      <c r="V192">
        <v>28</v>
      </c>
      <c r="W192">
        <v>29</v>
      </c>
      <c r="X192">
        <v>30</v>
      </c>
      <c r="Y192">
        <v>31</v>
      </c>
      <c r="Z192">
        <v>32</v>
      </c>
      <c r="AA192">
        <v>33</v>
      </c>
      <c r="AB192">
        <v>34</v>
      </c>
      <c r="AC192">
        <v>35</v>
      </c>
      <c r="AD192">
        <v>0</v>
      </c>
      <c r="AE192" s="1">
        <v>44958</v>
      </c>
      <c r="AF192">
        <v>33</v>
      </c>
      <c r="AG192">
        <v>34</v>
      </c>
      <c r="AH192">
        <v>35</v>
      </c>
      <c r="AI192">
        <v>36</v>
      </c>
      <c r="AJ192">
        <v>37</v>
      </c>
      <c r="AK192">
        <v>38</v>
      </c>
      <c r="AL192">
        <v>39</v>
      </c>
      <c r="AM192">
        <v>40</v>
      </c>
      <c r="AN192">
        <v>41</v>
      </c>
      <c r="AO192">
        <v>42</v>
      </c>
      <c r="AP192">
        <v>43</v>
      </c>
      <c r="AQ192">
        <v>44</v>
      </c>
      <c r="AR192">
        <v>45</v>
      </c>
      <c r="AS192">
        <v>0</v>
      </c>
    </row>
    <row r="193" spans="1:45" x14ac:dyDescent="0.25">
      <c r="A193" s="1">
        <v>44959</v>
      </c>
      <c r="B193">
        <v>8</v>
      </c>
      <c r="C193">
        <v>9</v>
      </c>
      <c r="D193">
        <v>10</v>
      </c>
      <c r="E193">
        <v>11</v>
      </c>
      <c r="F193">
        <v>12</v>
      </c>
      <c r="G193">
        <v>13</v>
      </c>
      <c r="H193">
        <v>14</v>
      </c>
      <c r="I193">
        <v>15</v>
      </c>
      <c r="J193">
        <v>16</v>
      </c>
      <c r="K193">
        <v>17</v>
      </c>
      <c r="L193">
        <v>18</v>
      </c>
      <c r="M193">
        <v>19</v>
      </c>
      <c r="N193">
        <v>20</v>
      </c>
      <c r="O193">
        <v>0</v>
      </c>
      <c r="P193" s="1">
        <v>44959</v>
      </c>
      <c r="Q193">
        <v>18</v>
      </c>
      <c r="R193">
        <v>19</v>
      </c>
      <c r="S193">
        <v>20</v>
      </c>
      <c r="T193">
        <v>21</v>
      </c>
      <c r="U193">
        <v>22</v>
      </c>
      <c r="V193">
        <v>23</v>
      </c>
      <c r="W193">
        <v>24</v>
      </c>
      <c r="X193">
        <v>25</v>
      </c>
      <c r="Y193">
        <v>26</v>
      </c>
      <c r="Z193">
        <v>27</v>
      </c>
      <c r="AA193">
        <v>28</v>
      </c>
      <c r="AB193">
        <v>29</v>
      </c>
      <c r="AC193">
        <v>30</v>
      </c>
      <c r="AD193">
        <v>0</v>
      </c>
      <c r="AE193" s="1">
        <v>44959</v>
      </c>
      <c r="AF193">
        <v>28</v>
      </c>
      <c r="AG193">
        <v>29</v>
      </c>
      <c r="AH193">
        <v>30</v>
      </c>
      <c r="AI193">
        <v>31</v>
      </c>
      <c r="AJ193">
        <v>32</v>
      </c>
      <c r="AK193">
        <v>33</v>
      </c>
      <c r="AL193">
        <v>34</v>
      </c>
      <c r="AM193">
        <v>35</v>
      </c>
      <c r="AN193">
        <v>36</v>
      </c>
      <c r="AO193">
        <v>37</v>
      </c>
      <c r="AP193">
        <v>38</v>
      </c>
      <c r="AQ193">
        <v>39</v>
      </c>
      <c r="AR193">
        <v>40</v>
      </c>
      <c r="AS193">
        <v>0</v>
      </c>
    </row>
    <row r="194" spans="1:45" x14ac:dyDescent="0.25">
      <c r="A194" s="1">
        <v>44960</v>
      </c>
      <c r="B194">
        <v>21.8</v>
      </c>
      <c r="C194">
        <v>22.8</v>
      </c>
      <c r="D194">
        <v>23.8</v>
      </c>
      <c r="E194">
        <v>24.8</v>
      </c>
      <c r="F194">
        <v>25.8</v>
      </c>
      <c r="G194">
        <v>26.8</v>
      </c>
      <c r="H194">
        <v>27.8</v>
      </c>
      <c r="I194">
        <v>28.8</v>
      </c>
      <c r="J194">
        <v>29.8</v>
      </c>
      <c r="K194">
        <v>30.8</v>
      </c>
      <c r="L194">
        <v>31.8</v>
      </c>
      <c r="M194">
        <v>32.799999999999997</v>
      </c>
      <c r="N194">
        <v>33.799999999999997</v>
      </c>
      <c r="O194">
        <v>0</v>
      </c>
      <c r="P194" s="1">
        <v>44960</v>
      </c>
      <c r="Q194">
        <v>31.8</v>
      </c>
      <c r="R194">
        <v>32.799999999999997</v>
      </c>
      <c r="S194">
        <v>33.799999999999997</v>
      </c>
      <c r="T194">
        <v>34.799999999999997</v>
      </c>
      <c r="U194">
        <v>35.799999999999997</v>
      </c>
      <c r="V194">
        <v>36.799999999999997</v>
      </c>
      <c r="W194">
        <v>37.799999999999997</v>
      </c>
      <c r="X194">
        <v>38.799999999999997</v>
      </c>
      <c r="Y194">
        <v>39.799999999999997</v>
      </c>
      <c r="Z194">
        <v>40.799999999999997</v>
      </c>
      <c r="AA194">
        <v>41.8</v>
      </c>
      <c r="AB194">
        <v>42.8</v>
      </c>
      <c r="AC194">
        <v>43.8</v>
      </c>
      <c r="AD194">
        <v>0</v>
      </c>
      <c r="AE194" s="1">
        <v>44960</v>
      </c>
      <c r="AF194">
        <v>41.8</v>
      </c>
      <c r="AG194">
        <v>42.8</v>
      </c>
      <c r="AH194">
        <v>43.8</v>
      </c>
      <c r="AI194">
        <v>44.8</v>
      </c>
      <c r="AJ194">
        <v>45.8</v>
      </c>
      <c r="AK194">
        <v>46.8</v>
      </c>
      <c r="AL194">
        <v>47.8</v>
      </c>
      <c r="AM194">
        <v>48.8</v>
      </c>
      <c r="AN194">
        <v>49.8</v>
      </c>
      <c r="AO194">
        <v>50.8</v>
      </c>
      <c r="AP194">
        <v>51.8</v>
      </c>
      <c r="AQ194">
        <v>52.8</v>
      </c>
      <c r="AR194">
        <v>53.8</v>
      </c>
      <c r="AS194">
        <v>0</v>
      </c>
    </row>
    <row r="195" spans="1:45" x14ac:dyDescent="0.25">
      <c r="A195" s="1">
        <v>44961</v>
      </c>
      <c r="B195">
        <v>35.299999999999997</v>
      </c>
      <c r="C195">
        <v>36.299999999999997</v>
      </c>
      <c r="D195">
        <v>37.299999999999997</v>
      </c>
      <c r="E195">
        <v>38.299999999999997</v>
      </c>
      <c r="F195">
        <v>39.299999999999997</v>
      </c>
      <c r="G195">
        <v>40.299999999999997</v>
      </c>
      <c r="H195">
        <v>41.3</v>
      </c>
      <c r="I195">
        <v>42.3</v>
      </c>
      <c r="J195">
        <v>43.3</v>
      </c>
      <c r="K195">
        <v>44.3</v>
      </c>
      <c r="L195">
        <v>45.3</v>
      </c>
      <c r="M195">
        <v>46.3</v>
      </c>
      <c r="N195">
        <v>47.3</v>
      </c>
      <c r="O195">
        <v>0</v>
      </c>
      <c r="P195" s="1">
        <v>44961</v>
      </c>
      <c r="Q195">
        <v>45.3</v>
      </c>
      <c r="R195">
        <v>46.3</v>
      </c>
      <c r="S195">
        <v>47.3</v>
      </c>
      <c r="T195">
        <v>48.3</v>
      </c>
      <c r="U195">
        <v>49.3</v>
      </c>
      <c r="V195">
        <v>50.3</v>
      </c>
      <c r="W195">
        <v>51.3</v>
      </c>
      <c r="X195">
        <v>52.3</v>
      </c>
      <c r="Y195">
        <v>53.3</v>
      </c>
      <c r="Z195">
        <v>54.3</v>
      </c>
      <c r="AA195">
        <v>55.3</v>
      </c>
      <c r="AB195">
        <v>56.3</v>
      </c>
      <c r="AC195">
        <v>57.3</v>
      </c>
      <c r="AD195">
        <v>0</v>
      </c>
      <c r="AE195" s="1">
        <v>44961</v>
      </c>
      <c r="AF195">
        <v>55.3</v>
      </c>
      <c r="AG195">
        <v>56.3</v>
      </c>
      <c r="AH195">
        <v>57.3</v>
      </c>
      <c r="AI195">
        <v>58.3</v>
      </c>
      <c r="AJ195">
        <v>59.3</v>
      </c>
      <c r="AK195">
        <v>60.3</v>
      </c>
      <c r="AL195">
        <v>61.3</v>
      </c>
      <c r="AM195">
        <v>62.3</v>
      </c>
      <c r="AN195">
        <v>63.3</v>
      </c>
      <c r="AO195">
        <v>64.3</v>
      </c>
      <c r="AP195">
        <v>65.3</v>
      </c>
      <c r="AQ195">
        <v>66.3</v>
      </c>
      <c r="AR195">
        <v>67.3</v>
      </c>
      <c r="AS195">
        <v>0</v>
      </c>
    </row>
    <row r="196" spans="1:45" x14ac:dyDescent="0.25">
      <c r="A196" s="1">
        <v>44962</v>
      </c>
      <c r="B196">
        <v>6</v>
      </c>
      <c r="C196">
        <v>6.5</v>
      </c>
      <c r="D196">
        <v>7.1</v>
      </c>
      <c r="E196">
        <v>7.8</v>
      </c>
      <c r="F196">
        <v>8.5</v>
      </c>
      <c r="G196">
        <v>9.1999999999999993</v>
      </c>
      <c r="H196">
        <v>10</v>
      </c>
      <c r="I196">
        <v>10.8</v>
      </c>
      <c r="J196">
        <v>11.7</v>
      </c>
      <c r="K196">
        <v>12.5</v>
      </c>
      <c r="L196">
        <v>13.3</v>
      </c>
      <c r="M196">
        <v>14.2</v>
      </c>
      <c r="N196">
        <v>15.2</v>
      </c>
      <c r="O196">
        <v>0</v>
      </c>
      <c r="P196" s="1">
        <v>44962</v>
      </c>
      <c r="Q196">
        <v>13.3</v>
      </c>
      <c r="R196">
        <v>14.2</v>
      </c>
      <c r="S196">
        <v>15.2</v>
      </c>
      <c r="T196">
        <v>16.2</v>
      </c>
      <c r="U196">
        <v>17.2</v>
      </c>
      <c r="V196">
        <v>18.2</v>
      </c>
      <c r="W196">
        <v>19.2</v>
      </c>
      <c r="X196">
        <v>20.2</v>
      </c>
      <c r="Y196">
        <v>21.2</v>
      </c>
      <c r="Z196">
        <v>22.2</v>
      </c>
      <c r="AA196">
        <v>23.2</v>
      </c>
      <c r="AB196">
        <v>24.2</v>
      </c>
      <c r="AC196">
        <v>25.2</v>
      </c>
      <c r="AD196">
        <v>0</v>
      </c>
      <c r="AE196" s="1">
        <v>44962</v>
      </c>
      <c r="AF196">
        <v>23.2</v>
      </c>
      <c r="AG196">
        <v>24.2</v>
      </c>
      <c r="AH196">
        <v>25.2</v>
      </c>
      <c r="AI196">
        <v>26.2</v>
      </c>
      <c r="AJ196">
        <v>27.2</v>
      </c>
      <c r="AK196">
        <v>28.2</v>
      </c>
      <c r="AL196">
        <v>29.2</v>
      </c>
      <c r="AM196">
        <v>30.2</v>
      </c>
      <c r="AN196">
        <v>31.2</v>
      </c>
      <c r="AO196">
        <v>32.200000000000003</v>
      </c>
      <c r="AP196">
        <v>33.200000000000003</v>
      </c>
      <c r="AQ196">
        <v>34.200000000000003</v>
      </c>
      <c r="AR196">
        <v>35.200000000000003</v>
      </c>
      <c r="AS196">
        <v>0</v>
      </c>
    </row>
    <row r="197" spans="1:45" x14ac:dyDescent="0.25">
      <c r="A197" s="1">
        <v>44963</v>
      </c>
      <c r="B197">
        <v>1.2</v>
      </c>
      <c r="C197">
        <v>1.7</v>
      </c>
      <c r="D197">
        <v>2.2999999999999998</v>
      </c>
      <c r="E197">
        <v>3</v>
      </c>
      <c r="F197">
        <v>3.7</v>
      </c>
      <c r="G197">
        <v>4.4000000000000004</v>
      </c>
      <c r="H197">
        <v>5.2</v>
      </c>
      <c r="I197">
        <v>6</v>
      </c>
      <c r="J197">
        <v>6.9</v>
      </c>
      <c r="K197">
        <v>7.8</v>
      </c>
      <c r="L197">
        <v>8.8000000000000007</v>
      </c>
      <c r="M197">
        <v>9.8000000000000007</v>
      </c>
      <c r="N197">
        <v>10.8</v>
      </c>
      <c r="O197">
        <v>0</v>
      </c>
      <c r="P197" s="1">
        <v>44963</v>
      </c>
      <c r="Q197">
        <v>8.8000000000000007</v>
      </c>
      <c r="R197">
        <v>9.8000000000000007</v>
      </c>
      <c r="S197">
        <v>10.8</v>
      </c>
      <c r="T197">
        <v>11.8</v>
      </c>
      <c r="U197">
        <v>12.8</v>
      </c>
      <c r="V197">
        <v>13.8</v>
      </c>
      <c r="W197">
        <v>14.8</v>
      </c>
      <c r="X197">
        <v>15.8</v>
      </c>
      <c r="Y197">
        <v>16.8</v>
      </c>
      <c r="Z197">
        <v>17.8</v>
      </c>
      <c r="AA197">
        <v>18.8</v>
      </c>
      <c r="AB197">
        <v>19.8</v>
      </c>
      <c r="AC197">
        <v>20.8</v>
      </c>
      <c r="AD197">
        <v>0</v>
      </c>
      <c r="AE197" s="1">
        <v>44963</v>
      </c>
      <c r="AF197">
        <v>18.8</v>
      </c>
      <c r="AG197">
        <v>19.8</v>
      </c>
      <c r="AH197">
        <v>20.8</v>
      </c>
      <c r="AI197">
        <v>21.8</v>
      </c>
      <c r="AJ197">
        <v>22.8</v>
      </c>
      <c r="AK197">
        <v>23.8</v>
      </c>
      <c r="AL197">
        <v>24.8</v>
      </c>
      <c r="AM197">
        <v>25.8</v>
      </c>
      <c r="AN197">
        <v>26.8</v>
      </c>
      <c r="AO197">
        <v>27.8</v>
      </c>
      <c r="AP197">
        <v>28.8</v>
      </c>
      <c r="AQ197">
        <v>29.8</v>
      </c>
      <c r="AR197">
        <v>30.8</v>
      </c>
      <c r="AS197">
        <v>0</v>
      </c>
    </row>
    <row r="198" spans="1:45" x14ac:dyDescent="0.25">
      <c r="A198" s="1">
        <v>44964</v>
      </c>
      <c r="B198">
        <v>9.4</v>
      </c>
      <c r="C198">
        <v>10.4</v>
      </c>
      <c r="D198">
        <v>11.4</v>
      </c>
      <c r="E198">
        <v>12.4</v>
      </c>
      <c r="F198">
        <v>13.4</v>
      </c>
      <c r="G198">
        <v>14.4</v>
      </c>
      <c r="H198">
        <v>15.4</v>
      </c>
      <c r="I198">
        <v>16.399999999999999</v>
      </c>
      <c r="J198">
        <v>17.399999999999999</v>
      </c>
      <c r="K198">
        <v>18.399999999999999</v>
      </c>
      <c r="L198">
        <v>19.399999999999999</v>
      </c>
      <c r="M198">
        <v>20.399999999999999</v>
      </c>
      <c r="N198">
        <v>21.4</v>
      </c>
      <c r="O198">
        <v>0</v>
      </c>
      <c r="P198" s="1">
        <v>44964</v>
      </c>
      <c r="Q198">
        <v>19.399999999999999</v>
      </c>
      <c r="R198">
        <v>20.399999999999999</v>
      </c>
      <c r="S198">
        <v>21.4</v>
      </c>
      <c r="T198">
        <v>22.4</v>
      </c>
      <c r="U198">
        <v>23.4</v>
      </c>
      <c r="V198">
        <v>24.4</v>
      </c>
      <c r="W198">
        <v>25.4</v>
      </c>
      <c r="X198">
        <v>26.4</v>
      </c>
      <c r="Y198">
        <v>27.4</v>
      </c>
      <c r="Z198">
        <v>28.4</v>
      </c>
      <c r="AA198">
        <v>29.4</v>
      </c>
      <c r="AB198">
        <v>30.4</v>
      </c>
      <c r="AC198">
        <v>31.4</v>
      </c>
      <c r="AD198">
        <v>0</v>
      </c>
      <c r="AE198" s="1">
        <v>44964</v>
      </c>
      <c r="AF198">
        <v>29.4</v>
      </c>
      <c r="AG198">
        <v>30.4</v>
      </c>
      <c r="AH198">
        <v>31.4</v>
      </c>
      <c r="AI198">
        <v>32.4</v>
      </c>
      <c r="AJ198">
        <v>33.4</v>
      </c>
      <c r="AK198">
        <v>34.4</v>
      </c>
      <c r="AL198">
        <v>35.4</v>
      </c>
      <c r="AM198">
        <v>36.4</v>
      </c>
      <c r="AN198">
        <v>37.4</v>
      </c>
      <c r="AO198">
        <v>38.4</v>
      </c>
      <c r="AP198">
        <v>39.4</v>
      </c>
      <c r="AQ198">
        <v>40.4</v>
      </c>
      <c r="AR198">
        <v>41.4</v>
      </c>
      <c r="AS198">
        <v>0</v>
      </c>
    </row>
    <row r="199" spans="1:45" x14ac:dyDescent="0.25">
      <c r="A199" s="1">
        <v>44965</v>
      </c>
      <c r="B199">
        <v>0.7</v>
      </c>
      <c r="C199">
        <v>1</v>
      </c>
      <c r="D199">
        <v>1.4</v>
      </c>
      <c r="E199">
        <v>1.9</v>
      </c>
      <c r="F199">
        <v>2.4</v>
      </c>
      <c r="G199">
        <v>3</v>
      </c>
      <c r="H199">
        <v>3.7</v>
      </c>
      <c r="I199">
        <v>4.4000000000000004</v>
      </c>
      <c r="J199">
        <v>5.2</v>
      </c>
      <c r="K199">
        <v>6.1</v>
      </c>
      <c r="L199">
        <v>7.1</v>
      </c>
      <c r="M199">
        <v>8.1</v>
      </c>
      <c r="N199">
        <v>9.1</v>
      </c>
      <c r="O199">
        <v>0</v>
      </c>
      <c r="P199" s="1">
        <v>44965</v>
      </c>
      <c r="Q199">
        <v>7.1</v>
      </c>
      <c r="R199">
        <v>8.1</v>
      </c>
      <c r="S199">
        <v>9.1</v>
      </c>
      <c r="T199">
        <v>10.1</v>
      </c>
      <c r="U199">
        <v>11.1</v>
      </c>
      <c r="V199">
        <v>12.1</v>
      </c>
      <c r="W199">
        <v>13.1</v>
      </c>
      <c r="X199">
        <v>14.1</v>
      </c>
      <c r="Y199">
        <v>15.1</v>
      </c>
      <c r="Z199">
        <v>16.100000000000001</v>
      </c>
      <c r="AA199">
        <v>17.100000000000001</v>
      </c>
      <c r="AB199">
        <v>18.100000000000001</v>
      </c>
      <c r="AC199">
        <v>19.100000000000001</v>
      </c>
      <c r="AD199">
        <v>0</v>
      </c>
      <c r="AE199" s="1">
        <v>44965</v>
      </c>
      <c r="AF199">
        <v>17.100000000000001</v>
      </c>
      <c r="AG199">
        <v>18.100000000000001</v>
      </c>
      <c r="AH199">
        <v>19.100000000000001</v>
      </c>
      <c r="AI199">
        <v>20.100000000000001</v>
      </c>
      <c r="AJ199">
        <v>21.1</v>
      </c>
      <c r="AK199">
        <v>22.1</v>
      </c>
      <c r="AL199">
        <v>23.1</v>
      </c>
      <c r="AM199">
        <v>24.1</v>
      </c>
      <c r="AN199">
        <v>25.1</v>
      </c>
      <c r="AO199">
        <v>26.1</v>
      </c>
      <c r="AP199">
        <v>27.1</v>
      </c>
      <c r="AQ199">
        <v>28.1</v>
      </c>
      <c r="AR199">
        <v>29.1</v>
      </c>
      <c r="AS199">
        <v>0</v>
      </c>
    </row>
    <row r="200" spans="1:45" x14ac:dyDescent="0.25">
      <c r="A200" s="1">
        <v>44966</v>
      </c>
      <c r="B200">
        <v>0.6</v>
      </c>
      <c r="C200">
        <v>1</v>
      </c>
      <c r="D200">
        <v>1.3</v>
      </c>
      <c r="E200">
        <v>1.8</v>
      </c>
      <c r="F200">
        <v>2.4</v>
      </c>
      <c r="G200">
        <v>3.2</v>
      </c>
      <c r="H200">
        <v>4.0999999999999996</v>
      </c>
      <c r="I200">
        <v>5.0999999999999996</v>
      </c>
      <c r="J200">
        <v>6.1</v>
      </c>
      <c r="K200">
        <v>7.1</v>
      </c>
      <c r="L200">
        <v>8.1</v>
      </c>
      <c r="M200">
        <v>9.1</v>
      </c>
      <c r="N200">
        <v>10.1</v>
      </c>
      <c r="O200">
        <v>0</v>
      </c>
      <c r="P200" s="1">
        <v>44966</v>
      </c>
      <c r="Q200">
        <v>8.1</v>
      </c>
      <c r="R200">
        <v>9.1</v>
      </c>
      <c r="S200">
        <v>10.1</v>
      </c>
      <c r="T200">
        <v>11.1</v>
      </c>
      <c r="U200">
        <v>12.1</v>
      </c>
      <c r="V200">
        <v>13.1</v>
      </c>
      <c r="W200">
        <v>14.1</v>
      </c>
      <c r="X200">
        <v>15.1</v>
      </c>
      <c r="Y200">
        <v>16.100000000000001</v>
      </c>
      <c r="Z200">
        <v>17.100000000000001</v>
      </c>
      <c r="AA200">
        <v>18.100000000000001</v>
      </c>
      <c r="AB200">
        <v>19.100000000000001</v>
      </c>
      <c r="AC200">
        <v>20.100000000000001</v>
      </c>
      <c r="AD200">
        <v>0</v>
      </c>
      <c r="AE200" s="1">
        <v>44966</v>
      </c>
      <c r="AF200">
        <v>18.100000000000001</v>
      </c>
      <c r="AG200">
        <v>19.100000000000001</v>
      </c>
      <c r="AH200">
        <v>20.100000000000001</v>
      </c>
      <c r="AI200">
        <v>21.1</v>
      </c>
      <c r="AJ200">
        <v>22.1</v>
      </c>
      <c r="AK200">
        <v>23.1</v>
      </c>
      <c r="AL200">
        <v>24.1</v>
      </c>
      <c r="AM200">
        <v>25.1</v>
      </c>
      <c r="AN200">
        <v>26.1</v>
      </c>
      <c r="AO200">
        <v>27.1</v>
      </c>
      <c r="AP200">
        <v>28.1</v>
      </c>
      <c r="AQ200">
        <v>29.1</v>
      </c>
      <c r="AR200">
        <v>30.1</v>
      </c>
      <c r="AS200">
        <v>0</v>
      </c>
    </row>
    <row r="201" spans="1:45" x14ac:dyDescent="0.25">
      <c r="A201" s="1">
        <v>44967</v>
      </c>
      <c r="B201">
        <v>0.1</v>
      </c>
      <c r="C201">
        <v>0.2</v>
      </c>
      <c r="D201">
        <v>0.3</v>
      </c>
      <c r="E201">
        <v>0.6</v>
      </c>
      <c r="F201">
        <v>1</v>
      </c>
      <c r="G201">
        <v>1.4</v>
      </c>
      <c r="H201">
        <v>1.9</v>
      </c>
      <c r="I201">
        <v>2.4</v>
      </c>
      <c r="J201">
        <v>3</v>
      </c>
      <c r="K201">
        <v>3.5</v>
      </c>
      <c r="L201">
        <v>4.0999999999999996</v>
      </c>
      <c r="M201">
        <v>4.7</v>
      </c>
      <c r="N201">
        <v>5.3</v>
      </c>
      <c r="O201">
        <v>0</v>
      </c>
      <c r="P201" s="1">
        <v>44967</v>
      </c>
      <c r="Q201">
        <v>4.0999999999999996</v>
      </c>
      <c r="R201">
        <v>4.7</v>
      </c>
      <c r="S201">
        <v>5.3</v>
      </c>
      <c r="T201">
        <v>6</v>
      </c>
      <c r="U201">
        <v>6.7</v>
      </c>
      <c r="V201">
        <v>7.4</v>
      </c>
      <c r="W201">
        <v>8.1999999999999993</v>
      </c>
      <c r="X201">
        <v>8.9</v>
      </c>
      <c r="Y201">
        <v>9.6999999999999993</v>
      </c>
      <c r="Z201">
        <v>10.6</v>
      </c>
      <c r="AA201">
        <v>11.5</v>
      </c>
      <c r="AB201">
        <v>12.5</v>
      </c>
      <c r="AC201">
        <v>13.5</v>
      </c>
      <c r="AD201">
        <v>0</v>
      </c>
      <c r="AE201" s="1">
        <v>44967</v>
      </c>
      <c r="AF201">
        <v>11.5</v>
      </c>
      <c r="AG201">
        <v>12.5</v>
      </c>
      <c r="AH201">
        <v>13.5</v>
      </c>
      <c r="AI201">
        <v>14.5</v>
      </c>
      <c r="AJ201">
        <v>15.5</v>
      </c>
      <c r="AK201">
        <v>16.5</v>
      </c>
      <c r="AL201">
        <v>17.5</v>
      </c>
      <c r="AM201">
        <v>18.5</v>
      </c>
      <c r="AN201">
        <v>19.5</v>
      </c>
      <c r="AO201">
        <v>20.5</v>
      </c>
      <c r="AP201">
        <v>21.5</v>
      </c>
      <c r="AQ201">
        <v>22.5</v>
      </c>
      <c r="AR201">
        <v>23.5</v>
      </c>
      <c r="AS201">
        <v>0</v>
      </c>
    </row>
    <row r="202" spans="1:45" x14ac:dyDescent="0.25">
      <c r="A202" s="1">
        <v>44968</v>
      </c>
      <c r="B202">
        <v>1</v>
      </c>
      <c r="C202">
        <v>1.4</v>
      </c>
      <c r="D202">
        <v>2</v>
      </c>
      <c r="E202">
        <v>2.6</v>
      </c>
      <c r="F202">
        <v>3.4</v>
      </c>
      <c r="G202">
        <v>4.2</v>
      </c>
      <c r="H202">
        <v>5.2</v>
      </c>
      <c r="I202">
        <v>6.2</v>
      </c>
      <c r="J202">
        <v>7.2</v>
      </c>
      <c r="K202">
        <v>8.1999999999999993</v>
      </c>
      <c r="L202">
        <v>9.1999999999999993</v>
      </c>
      <c r="M202">
        <v>10.199999999999999</v>
      </c>
      <c r="N202">
        <v>11.2</v>
      </c>
      <c r="O202">
        <v>0</v>
      </c>
      <c r="P202" s="1">
        <v>44968</v>
      </c>
      <c r="Q202">
        <v>9.1999999999999993</v>
      </c>
      <c r="R202">
        <v>10.199999999999999</v>
      </c>
      <c r="S202">
        <v>11.2</v>
      </c>
      <c r="T202">
        <v>12.2</v>
      </c>
      <c r="U202">
        <v>13.2</v>
      </c>
      <c r="V202">
        <v>14.2</v>
      </c>
      <c r="W202">
        <v>15.2</v>
      </c>
      <c r="X202">
        <v>16.2</v>
      </c>
      <c r="Y202">
        <v>17.2</v>
      </c>
      <c r="Z202">
        <v>18.2</v>
      </c>
      <c r="AA202">
        <v>19.2</v>
      </c>
      <c r="AB202">
        <v>20.2</v>
      </c>
      <c r="AC202">
        <v>21.2</v>
      </c>
      <c r="AD202">
        <v>0</v>
      </c>
      <c r="AE202" s="1">
        <v>44968</v>
      </c>
      <c r="AF202">
        <v>19.2</v>
      </c>
      <c r="AG202">
        <v>20.2</v>
      </c>
      <c r="AH202">
        <v>21.2</v>
      </c>
      <c r="AI202">
        <v>22.2</v>
      </c>
      <c r="AJ202">
        <v>23.2</v>
      </c>
      <c r="AK202">
        <v>24.2</v>
      </c>
      <c r="AL202">
        <v>25.2</v>
      </c>
      <c r="AM202">
        <v>26.2</v>
      </c>
      <c r="AN202">
        <v>27.2</v>
      </c>
      <c r="AO202">
        <v>28.2</v>
      </c>
      <c r="AP202">
        <v>29.2</v>
      </c>
      <c r="AQ202">
        <v>30.2</v>
      </c>
      <c r="AR202">
        <v>31.2</v>
      </c>
      <c r="AS202">
        <v>0</v>
      </c>
    </row>
    <row r="203" spans="1:45" x14ac:dyDescent="0.25">
      <c r="A203" s="1">
        <v>44969</v>
      </c>
      <c r="B203">
        <v>2.2999999999999998</v>
      </c>
      <c r="C203">
        <v>2.8</v>
      </c>
      <c r="D203">
        <v>3.3</v>
      </c>
      <c r="E203">
        <v>3.9</v>
      </c>
      <c r="F203">
        <v>4.5</v>
      </c>
      <c r="G203">
        <v>5.0999999999999996</v>
      </c>
      <c r="H203">
        <v>5.8</v>
      </c>
      <c r="I203">
        <v>6.5</v>
      </c>
      <c r="J203">
        <v>7.3</v>
      </c>
      <c r="K203">
        <v>8.1</v>
      </c>
      <c r="L203">
        <v>9</v>
      </c>
      <c r="M203">
        <v>10</v>
      </c>
      <c r="N203">
        <v>11</v>
      </c>
      <c r="O203">
        <v>0</v>
      </c>
      <c r="P203" s="1">
        <v>44969</v>
      </c>
      <c r="Q203">
        <v>9</v>
      </c>
      <c r="R203">
        <v>10</v>
      </c>
      <c r="S203">
        <v>11</v>
      </c>
      <c r="T203">
        <v>12</v>
      </c>
      <c r="U203">
        <v>13</v>
      </c>
      <c r="V203">
        <v>14</v>
      </c>
      <c r="W203">
        <v>15</v>
      </c>
      <c r="X203">
        <v>16</v>
      </c>
      <c r="Y203">
        <v>17</v>
      </c>
      <c r="Z203">
        <v>18</v>
      </c>
      <c r="AA203">
        <v>19</v>
      </c>
      <c r="AB203">
        <v>20</v>
      </c>
      <c r="AC203">
        <v>21</v>
      </c>
      <c r="AD203">
        <v>0</v>
      </c>
      <c r="AE203" s="1">
        <v>44969</v>
      </c>
      <c r="AF203">
        <v>19</v>
      </c>
      <c r="AG203">
        <v>20</v>
      </c>
      <c r="AH203">
        <v>21</v>
      </c>
      <c r="AI203">
        <v>22</v>
      </c>
      <c r="AJ203">
        <v>23</v>
      </c>
      <c r="AK203">
        <v>24</v>
      </c>
      <c r="AL203">
        <v>25</v>
      </c>
      <c r="AM203">
        <v>26</v>
      </c>
      <c r="AN203">
        <v>27</v>
      </c>
      <c r="AO203">
        <v>28</v>
      </c>
      <c r="AP203">
        <v>29</v>
      </c>
      <c r="AQ203">
        <v>30</v>
      </c>
      <c r="AR203">
        <v>31</v>
      </c>
      <c r="AS203">
        <v>0</v>
      </c>
    </row>
    <row r="204" spans="1:45" x14ac:dyDescent="0.25">
      <c r="A204" s="1">
        <v>44970</v>
      </c>
      <c r="B204">
        <v>0.5</v>
      </c>
      <c r="C204">
        <v>1.1000000000000001</v>
      </c>
      <c r="D204">
        <v>1.7</v>
      </c>
      <c r="E204">
        <v>2.4</v>
      </c>
      <c r="F204">
        <v>3.3</v>
      </c>
      <c r="G204">
        <v>4.3</v>
      </c>
      <c r="H204">
        <v>5.3</v>
      </c>
      <c r="I204">
        <v>6.3</v>
      </c>
      <c r="J204">
        <v>7.3</v>
      </c>
      <c r="K204">
        <v>8.3000000000000007</v>
      </c>
      <c r="L204">
        <v>9.3000000000000007</v>
      </c>
      <c r="M204">
        <v>10.3</v>
      </c>
      <c r="N204">
        <v>11.3</v>
      </c>
      <c r="O204">
        <v>0</v>
      </c>
      <c r="P204" s="1">
        <v>44970</v>
      </c>
      <c r="Q204">
        <v>9.3000000000000007</v>
      </c>
      <c r="R204">
        <v>10.3</v>
      </c>
      <c r="S204">
        <v>11.3</v>
      </c>
      <c r="T204">
        <v>12.3</v>
      </c>
      <c r="U204">
        <v>13.3</v>
      </c>
      <c r="V204">
        <v>14.3</v>
      </c>
      <c r="W204">
        <v>15.3</v>
      </c>
      <c r="X204">
        <v>16.3</v>
      </c>
      <c r="Y204">
        <v>17.3</v>
      </c>
      <c r="Z204">
        <v>18.3</v>
      </c>
      <c r="AA204">
        <v>19.3</v>
      </c>
      <c r="AB204">
        <v>20.3</v>
      </c>
      <c r="AC204">
        <v>21.3</v>
      </c>
      <c r="AD204">
        <v>0</v>
      </c>
      <c r="AE204" s="1">
        <v>44970</v>
      </c>
      <c r="AF204">
        <v>19.3</v>
      </c>
      <c r="AG204">
        <v>20.3</v>
      </c>
      <c r="AH204">
        <v>21.3</v>
      </c>
      <c r="AI204">
        <v>22.3</v>
      </c>
      <c r="AJ204">
        <v>23.3</v>
      </c>
      <c r="AK204">
        <v>24.3</v>
      </c>
      <c r="AL204">
        <v>25.3</v>
      </c>
      <c r="AM204">
        <v>26.3</v>
      </c>
      <c r="AN204">
        <v>27.3</v>
      </c>
      <c r="AO204">
        <v>28.3</v>
      </c>
      <c r="AP204">
        <v>29.3</v>
      </c>
      <c r="AQ204">
        <v>30.3</v>
      </c>
      <c r="AR204">
        <v>31.3</v>
      </c>
      <c r="AS204">
        <v>0</v>
      </c>
    </row>
    <row r="205" spans="1:45" x14ac:dyDescent="0.25">
      <c r="A205" s="1">
        <v>44971</v>
      </c>
      <c r="B205">
        <v>0.5</v>
      </c>
      <c r="C205">
        <v>0.8</v>
      </c>
      <c r="D205">
        <v>1.3</v>
      </c>
      <c r="E205">
        <v>1.8</v>
      </c>
      <c r="F205">
        <v>2.2999999999999998</v>
      </c>
      <c r="G205">
        <v>2.8</v>
      </c>
      <c r="H205">
        <v>3.4</v>
      </c>
      <c r="I205">
        <v>4</v>
      </c>
      <c r="J205">
        <v>4.7</v>
      </c>
      <c r="K205">
        <v>5.4</v>
      </c>
      <c r="L205">
        <v>6.2</v>
      </c>
      <c r="M205">
        <v>7.1</v>
      </c>
      <c r="N205">
        <v>8</v>
      </c>
      <c r="O205">
        <v>0</v>
      </c>
      <c r="P205" s="1">
        <v>44971</v>
      </c>
      <c r="Q205">
        <v>6.2</v>
      </c>
      <c r="R205">
        <v>7.1</v>
      </c>
      <c r="S205">
        <v>8</v>
      </c>
      <c r="T205">
        <v>9</v>
      </c>
      <c r="U205">
        <v>10</v>
      </c>
      <c r="V205">
        <v>11</v>
      </c>
      <c r="W205">
        <v>12</v>
      </c>
      <c r="X205">
        <v>13</v>
      </c>
      <c r="Y205">
        <v>14</v>
      </c>
      <c r="Z205">
        <v>15</v>
      </c>
      <c r="AA205">
        <v>16</v>
      </c>
      <c r="AB205">
        <v>17</v>
      </c>
      <c r="AC205">
        <v>18</v>
      </c>
      <c r="AD205">
        <v>0</v>
      </c>
      <c r="AE205" s="1">
        <v>44971</v>
      </c>
      <c r="AF205">
        <v>16</v>
      </c>
      <c r="AG205">
        <v>17</v>
      </c>
      <c r="AH205">
        <v>18</v>
      </c>
      <c r="AI205">
        <v>19</v>
      </c>
      <c r="AJ205">
        <v>20</v>
      </c>
      <c r="AK205">
        <v>21</v>
      </c>
      <c r="AL205">
        <v>22</v>
      </c>
      <c r="AM205">
        <v>23</v>
      </c>
      <c r="AN205">
        <v>24</v>
      </c>
      <c r="AO205">
        <v>25</v>
      </c>
      <c r="AP205">
        <v>26</v>
      </c>
      <c r="AQ205">
        <v>27</v>
      </c>
      <c r="AR205">
        <v>28</v>
      </c>
      <c r="AS205">
        <v>0</v>
      </c>
    </row>
    <row r="206" spans="1:45" x14ac:dyDescent="0.25">
      <c r="A206" s="1">
        <v>44972</v>
      </c>
      <c r="B206">
        <v>1.1000000000000001</v>
      </c>
      <c r="C206">
        <v>1.4</v>
      </c>
      <c r="D206">
        <v>1.8</v>
      </c>
      <c r="E206">
        <v>2.1</v>
      </c>
      <c r="F206">
        <v>2.5</v>
      </c>
      <c r="G206">
        <v>2.9</v>
      </c>
      <c r="H206">
        <v>3.4</v>
      </c>
      <c r="I206">
        <v>3.8</v>
      </c>
      <c r="J206">
        <v>4.2</v>
      </c>
      <c r="K206">
        <v>4.7</v>
      </c>
      <c r="L206">
        <v>5.2</v>
      </c>
      <c r="M206">
        <v>5.7</v>
      </c>
      <c r="N206">
        <v>6.4</v>
      </c>
      <c r="O206">
        <v>0</v>
      </c>
      <c r="P206" s="1">
        <v>44972</v>
      </c>
      <c r="Q206">
        <v>5.2</v>
      </c>
      <c r="R206">
        <v>5.7</v>
      </c>
      <c r="S206">
        <v>6.4</v>
      </c>
      <c r="T206">
        <v>7</v>
      </c>
      <c r="U206">
        <v>7.8</v>
      </c>
      <c r="V206">
        <v>8.6</v>
      </c>
      <c r="W206">
        <v>9.4</v>
      </c>
      <c r="X206">
        <v>10.3</v>
      </c>
      <c r="Y206">
        <v>11.2</v>
      </c>
      <c r="Z206">
        <v>12.2</v>
      </c>
      <c r="AA206">
        <v>13.2</v>
      </c>
      <c r="AB206">
        <v>14.2</v>
      </c>
      <c r="AC206">
        <v>15.2</v>
      </c>
      <c r="AD206">
        <v>0</v>
      </c>
      <c r="AE206" s="1">
        <v>44972</v>
      </c>
      <c r="AF206">
        <v>13.2</v>
      </c>
      <c r="AG206">
        <v>14.2</v>
      </c>
      <c r="AH206">
        <v>15.2</v>
      </c>
      <c r="AI206">
        <v>16.2</v>
      </c>
      <c r="AJ206">
        <v>17.2</v>
      </c>
      <c r="AK206">
        <v>18.2</v>
      </c>
      <c r="AL206">
        <v>19.2</v>
      </c>
      <c r="AM206">
        <v>20.2</v>
      </c>
      <c r="AN206">
        <v>21.2</v>
      </c>
      <c r="AO206">
        <v>22.2</v>
      </c>
      <c r="AP206">
        <v>23.2</v>
      </c>
      <c r="AQ206">
        <v>24.2</v>
      </c>
      <c r="AR206">
        <v>25.2</v>
      </c>
      <c r="AS206">
        <v>0</v>
      </c>
    </row>
    <row r="207" spans="1:45" x14ac:dyDescent="0.25">
      <c r="A207" s="1">
        <v>44973</v>
      </c>
      <c r="B207">
        <v>0</v>
      </c>
      <c r="C207">
        <v>0</v>
      </c>
      <c r="D207">
        <v>0</v>
      </c>
      <c r="E207">
        <v>0</v>
      </c>
      <c r="F207">
        <v>0</v>
      </c>
      <c r="G207">
        <v>0</v>
      </c>
      <c r="H207">
        <v>0</v>
      </c>
      <c r="I207">
        <v>0</v>
      </c>
      <c r="J207">
        <v>0</v>
      </c>
      <c r="K207">
        <v>0</v>
      </c>
      <c r="L207">
        <v>0.1</v>
      </c>
      <c r="M207">
        <v>0.1</v>
      </c>
      <c r="N207">
        <v>0.3</v>
      </c>
      <c r="O207">
        <v>0</v>
      </c>
      <c r="P207" s="1">
        <v>44973</v>
      </c>
      <c r="Q207">
        <v>0.1</v>
      </c>
      <c r="R207">
        <v>0.1</v>
      </c>
      <c r="S207">
        <v>0.3</v>
      </c>
      <c r="T207">
        <v>0.6</v>
      </c>
      <c r="U207">
        <v>1</v>
      </c>
      <c r="V207">
        <v>1.5</v>
      </c>
      <c r="W207">
        <v>2</v>
      </c>
      <c r="X207">
        <v>2.5</v>
      </c>
      <c r="Y207">
        <v>3.1</v>
      </c>
      <c r="Z207">
        <v>3.7</v>
      </c>
      <c r="AA207">
        <v>4.3</v>
      </c>
      <c r="AB207">
        <v>5</v>
      </c>
      <c r="AC207">
        <v>5.7</v>
      </c>
      <c r="AD207">
        <v>0</v>
      </c>
      <c r="AE207" s="1">
        <v>44973</v>
      </c>
      <c r="AF207">
        <v>4.3</v>
      </c>
      <c r="AG207">
        <v>5</v>
      </c>
      <c r="AH207">
        <v>5.7</v>
      </c>
      <c r="AI207">
        <v>6.5</v>
      </c>
      <c r="AJ207">
        <v>7.5</v>
      </c>
      <c r="AK207">
        <v>8.5</v>
      </c>
      <c r="AL207">
        <v>9.5</v>
      </c>
      <c r="AM207">
        <v>10.5</v>
      </c>
      <c r="AN207">
        <v>11.5</v>
      </c>
      <c r="AO207">
        <v>12.5</v>
      </c>
      <c r="AP207">
        <v>13.5</v>
      </c>
      <c r="AQ207">
        <v>14.5</v>
      </c>
      <c r="AR207">
        <v>15.5</v>
      </c>
      <c r="AS207">
        <v>0</v>
      </c>
    </row>
    <row r="208" spans="1:45" x14ac:dyDescent="0.25">
      <c r="A208" s="1">
        <v>44974</v>
      </c>
      <c r="B208">
        <v>1.6</v>
      </c>
      <c r="C208">
        <v>1.8</v>
      </c>
      <c r="D208">
        <v>2</v>
      </c>
      <c r="E208">
        <v>2.2999999999999998</v>
      </c>
      <c r="F208">
        <v>2.6</v>
      </c>
      <c r="G208">
        <v>2.8</v>
      </c>
      <c r="H208">
        <v>3.1</v>
      </c>
      <c r="I208">
        <v>3.4</v>
      </c>
      <c r="J208">
        <v>3.9</v>
      </c>
      <c r="K208">
        <v>4.5</v>
      </c>
      <c r="L208">
        <v>5</v>
      </c>
      <c r="M208">
        <v>5.6</v>
      </c>
      <c r="N208">
        <v>6.3</v>
      </c>
      <c r="O208">
        <v>0</v>
      </c>
      <c r="P208" s="1">
        <v>44974</v>
      </c>
      <c r="Q208">
        <v>5</v>
      </c>
      <c r="R208">
        <v>5.6</v>
      </c>
      <c r="S208">
        <v>6.3</v>
      </c>
      <c r="T208">
        <v>6.9</v>
      </c>
      <c r="U208">
        <v>7.6</v>
      </c>
      <c r="V208">
        <v>8.3000000000000007</v>
      </c>
      <c r="W208">
        <v>9.1</v>
      </c>
      <c r="X208">
        <v>9.9</v>
      </c>
      <c r="Y208">
        <v>10.8</v>
      </c>
      <c r="Z208">
        <v>11.7</v>
      </c>
      <c r="AA208">
        <v>12.7</v>
      </c>
      <c r="AB208">
        <v>13.7</v>
      </c>
      <c r="AC208">
        <v>14.7</v>
      </c>
      <c r="AD208">
        <v>0</v>
      </c>
      <c r="AE208" s="1">
        <v>44974</v>
      </c>
      <c r="AF208">
        <v>12.7</v>
      </c>
      <c r="AG208">
        <v>13.7</v>
      </c>
      <c r="AH208">
        <v>14.7</v>
      </c>
      <c r="AI208">
        <v>15.7</v>
      </c>
      <c r="AJ208">
        <v>16.7</v>
      </c>
      <c r="AK208">
        <v>17.7</v>
      </c>
      <c r="AL208">
        <v>18.7</v>
      </c>
      <c r="AM208">
        <v>19.7</v>
      </c>
      <c r="AN208">
        <v>20.7</v>
      </c>
      <c r="AO208">
        <v>21.7</v>
      </c>
      <c r="AP208">
        <v>22.7</v>
      </c>
      <c r="AQ208">
        <v>23.7</v>
      </c>
      <c r="AR208">
        <v>24.7</v>
      </c>
      <c r="AS208">
        <v>0</v>
      </c>
    </row>
    <row r="209" spans="1:45" x14ac:dyDescent="0.25">
      <c r="A209" s="1">
        <v>44975</v>
      </c>
      <c r="B209">
        <v>8.1</v>
      </c>
      <c r="C209">
        <v>9</v>
      </c>
      <c r="D209">
        <v>10</v>
      </c>
      <c r="E209">
        <v>11</v>
      </c>
      <c r="F209">
        <v>12</v>
      </c>
      <c r="G209">
        <v>13</v>
      </c>
      <c r="H209">
        <v>14</v>
      </c>
      <c r="I209">
        <v>15</v>
      </c>
      <c r="J209">
        <v>16</v>
      </c>
      <c r="K209">
        <v>17</v>
      </c>
      <c r="L209">
        <v>18</v>
      </c>
      <c r="M209">
        <v>19</v>
      </c>
      <c r="N209">
        <v>20</v>
      </c>
      <c r="O209">
        <v>0</v>
      </c>
      <c r="P209" s="1">
        <v>44975</v>
      </c>
      <c r="Q209">
        <v>18</v>
      </c>
      <c r="R209">
        <v>19</v>
      </c>
      <c r="S209">
        <v>20</v>
      </c>
      <c r="T209">
        <v>21</v>
      </c>
      <c r="U209">
        <v>22</v>
      </c>
      <c r="V209">
        <v>23</v>
      </c>
      <c r="W209">
        <v>24</v>
      </c>
      <c r="X209">
        <v>25</v>
      </c>
      <c r="Y209">
        <v>26</v>
      </c>
      <c r="Z209">
        <v>27</v>
      </c>
      <c r="AA209">
        <v>28</v>
      </c>
      <c r="AB209">
        <v>29</v>
      </c>
      <c r="AC209">
        <v>30</v>
      </c>
      <c r="AD209">
        <v>0</v>
      </c>
      <c r="AE209" s="1">
        <v>44975</v>
      </c>
      <c r="AF209">
        <v>28</v>
      </c>
      <c r="AG209">
        <v>29</v>
      </c>
      <c r="AH209">
        <v>30</v>
      </c>
      <c r="AI209">
        <v>31</v>
      </c>
      <c r="AJ209">
        <v>32</v>
      </c>
      <c r="AK209">
        <v>33</v>
      </c>
      <c r="AL209">
        <v>34</v>
      </c>
      <c r="AM209">
        <v>35</v>
      </c>
      <c r="AN209">
        <v>36</v>
      </c>
      <c r="AO209">
        <v>37</v>
      </c>
      <c r="AP209">
        <v>38</v>
      </c>
      <c r="AQ209">
        <v>39</v>
      </c>
      <c r="AR209">
        <v>40</v>
      </c>
      <c r="AS209">
        <v>0</v>
      </c>
    </row>
    <row r="210" spans="1:45" x14ac:dyDescent="0.25">
      <c r="A210" s="1">
        <v>44976</v>
      </c>
      <c r="B210">
        <v>1.4</v>
      </c>
      <c r="C210">
        <v>1.8</v>
      </c>
      <c r="D210">
        <v>2.2000000000000002</v>
      </c>
      <c r="E210">
        <v>2.8</v>
      </c>
      <c r="F210">
        <v>3.6</v>
      </c>
      <c r="G210">
        <v>4.4000000000000004</v>
      </c>
      <c r="H210">
        <v>5.2</v>
      </c>
      <c r="I210">
        <v>6.2</v>
      </c>
      <c r="J210">
        <v>7.2</v>
      </c>
      <c r="K210">
        <v>8.1999999999999993</v>
      </c>
      <c r="L210">
        <v>9.1999999999999993</v>
      </c>
      <c r="M210">
        <v>10.199999999999999</v>
      </c>
      <c r="N210">
        <v>11.2</v>
      </c>
      <c r="O210">
        <v>0</v>
      </c>
      <c r="P210" s="1">
        <v>44976</v>
      </c>
      <c r="Q210">
        <v>9.1999999999999993</v>
      </c>
      <c r="R210">
        <v>10.199999999999999</v>
      </c>
      <c r="S210">
        <v>11.2</v>
      </c>
      <c r="T210">
        <v>12.2</v>
      </c>
      <c r="U210">
        <v>13.2</v>
      </c>
      <c r="V210">
        <v>14.2</v>
      </c>
      <c r="W210">
        <v>15.2</v>
      </c>
      <c r="X210">
        <v>16.2</v>
      </c>
      <c r="Y210">
        <v>17.2</v>
      </c>
      <c r="Z210">
        <v>18.2</v>
      </c>
      <c r="AA210">
        <v>19.2</v>
      </c>
      <c r="AB210">
        <v>20.2</v>
      </c>
      <c r="AC210">
        <v>21.2</v>
      </c>
      <c r="AD210">
        <v>0</v>
      </c>
      <c r="AE210" s="1">
        <v>44976</v>
      </c>
      <c r="AF210">
        <v>19.2</v>
      </c>
      <c r="AG210">
        <v>20.2</v>
      </c>
      <c r="AH210">
        <v>21.2</v>
      </c>
      <c r="AI210">
        <v>22.2</v>
      </c>
      <c r="AJ210">
        <v>23.2</v>
      </c>
      <c r="AK210">
        <v>24.2</v>
      </c>
      <c r="AL210">
        <v>25.2</v>
      </c>
      <c r="AM210">
        <v>26.2</v>
      </c>
      <c r="AN210">
        <v>27.2</v>
      </c>
      <c r="AO210">
        <v>28.2</v>
      </c>
      <c r="AP210">
        <v>29.2</v>
      </c>
      <c r="AQ210">
        <v>30.2</v>
      </c>
      <c r="AR210">
        <v>31.2</v>
      </c>
      <c r="AS210">
        <v>0</v>
      </c>
    </row>
    <row r="211" spans="1:45" x14ac:dyDescent="0.25">
      <c r="A211" s="1">
        <v>44977</v>
      </c>
      <c r="B211">
        <v>0</v>
      </c>
      <c r="C211">
        <v>0</v>
      </c>
      <c r="D211">
        <v>0</v>
      </c>
      <c r="E211">
        <v>0</v>
      </c>
      <c r="F211">
        <v>0</v>
      </c>
      <c r="G211">
        <v>0</v>
      </c>
      <c r="H211">
        <v>0</v>
      </c>
      <c r="I211">
        <v>0.1</v>
      </c>
      <c r="J211">
        <v>0.3</v>
      </c>
      <c r="K211">
        <v>0.6</v>
      </c>
      <c r="L211">
        <v>1</v>
      </c>
      <c r="M211">
        <v>1.5</v>
      </c>
      <c r="N211">
        <v>2</v>
      </c>
      <c r="O211">
        <v>0</v>
      </c>
      <c r="P211" s="1">
        <v>44977</v>
      </c>
      <c r="Q211">
        <v>1</v>
      </c>
      <c r="R211">
        <v>1.5</v>
      </c>
      <c r="S211">
        <v>2</v>
      </c>
      <c r="T211">
        <v>2.6</v>
      </c>
      <c r="U211">
        <v>3.2</v>
      </c>
      <c r="V211">
        <v>3.9</v>
      </c>
      <c r="W211">
        <v>4.5999999999999996</v>
      </c>
      <c r="X211">
        <v>5.3</v>
      </c>
      <c r="Y211">
        <v>6</v>
      </c>
      <c r="Z211">
        <v>6.8</v>
      </c>
      <c r="AA211">
        <v>7.7</v>
      </c>
      <c r="AB211">
        <v>8.6</v>
      </c>
      <c r="AC211">
        <v>9.6</v>
      </c>
      <c r="AD211">
        <v>0</v>
      </c>
      <c r="AE211" s="1">
        <v>44977</v>
      </c>
      <c r="AF211">
        <v>7.7</v>
      </c>
      <c r="AG211">
        <v>8.6</v>
      </c>
      <c r="AH211">
        <v>9.6</v>
      </c>
      <c r="AI211">
        <v>10.6</v>
      </c>
      <c r="AJ211">
        <v>11.6</v>
      </c>
      <c r="AK211">
        <v>12.6</v>
      </c>
      <c r="AL211">
        <v>13.6</v>
      </c>
      <c r="AM211">
        <v>14.6</v>
      </c>
      <c r="AN211">
        <v>15.6</v>
      </c>
      <c r="AO211">
        <v>16.600000000000001</v>
      </c>
      <c r="AP211">
        <v>17.600000000000001</v>
      </c>
      <c r="AQ211">
        <v>18.600000000000001</v>
      </c>
      <c r="AR211">
        <v>19.600000000000001</v>
      </c>
      <c r="AS211">
        <v>0</v>
      </c>
    </row>
    <row r="212" spans="1:45" x14ac:dyDescent="0.25">
      <c r="A212" s="1">
        <v>44978</v>
      </c>
      <c r="B212">
        <v>1.1000000000000001</v>
      </c>
      <c r="C212">
        <v>1.8</v>
      </c>
      <c r="D212">
        <v>2.6</v>
      </c>
      <c r="E212">
        <v>3.5</v>
      </c>
      <c r="F212">
        <v>4.4000000000000004</v>
      </c>
      <c r="G212">
        <v>5.4</v>
      </c>
      <c r="H212">
        <v>6.3</v>
      </c>
      <c r="I212">
        <v>7.3</v>
      </c>
      <c r="J212">
        <v>8.3000000000000007</v>
      </c>
      <c r="K212">
        <v>9.3000000000000007</v>
      </c>
      <c r="L212">
        <v>10.3</v>
      </c>
      <c r="M212">
        <v>11.3</v>
      </c>
      <c r="N212">
        <v>12.3</v>
      </c>
      <c r="O212">
        <v>0</v>
      </c>
      <c r="P212" s="1">
        <v>44978</v>
      </c>
      <c r="Q212">
        <v>10.3</v>
      </c>
      <c r="R212">
        <v>11.3</v>
      </c>
      <c r="S212">
        <v>12.3</v>
      </c>
      <c r="T212">
        <v>13.3</v>
      </c>
      <c r="U212">
        <v>14.3</v>
      </c>
      <c r="V212">
        <v>15.3</v>
      </c>
      <c r="W212">
        <v>16.3</v>
      </c>
      <c r="X212">
        <v>17.3</v>
      </c>
      <c r="Y212">
        <v>18.3</v>
      </c>
      <c r="Z212">
        <v>19.3</v>
      </c>
      <c r="AA212">
        <v>20.3</v>
      </c>
      <c r="AB212">
        <v>21.3</v>
      </c>
      <c r="AC212">
        <v>22.3</v>
      </c>
      <c r="AD212">
        <v>0</v>
      </c>
      <c r="AE212" s="1">
        <v>44978</v>
      </c>
      <c r="AF212">
        <v>20.3</v>
      </c>
      <c r="AG212">
        <v>21.3</v>
      </c>
      <c r="AH212">
        <v>22.3</v>
      </c>
      <c r="AI212">
        <v>23.3</v>
      </c>
      <c r="AJ212">
        <v>24.3</v>
      </c>
      <c r="AK212">
        <v>25.3</v>
      </c>
      <c r="AL212">
        <v>26.3</v>
      </c>
      <c r="AM212">
        <v>27.3</v>
      </c>
      <c r="AN212">
        <v>28.3</v>
      </c>
      <c r="AO212">
        <v>29.3</v>
      </c>
      <c r="AP212">
        <v>30.3</v>
      </c>
      <c r="AQ212">
        <v>31.3</v>
      </c>
      <c r="AR212">
        <v>32.299999999999997</v>
      </c>
      <c r="AS212">
        <v>0</v>
      </c>
    </row>
    <row r="213" spans="1:45" x14ac:dyDescent="0.25">
      <c r="A213" s="1">
        <v>44979</v>
      </c>
      <c r="B213">
        <v>1.4</v>
      </c>
      <c r="C213">
        <v>1.9</v>
      </c>
      <c r="D213">
        <v>2.5</v>
      </c>
      <c r="E213">
        <v>3.2</v>
      </c>
      <c r="F213">
        <v>4</v>
      </c>
      <c r="G213">
        <v>5</v>
      </c>
      <c r="H213">
        <v>6</v>
      </c>
      <c r="I213">
        <v>7</v>
      </c>
      <c r="J213">
        <v>8</v>
      </c>
      <c r="K213">
        <v>9</v>
      </c>
      <c r="L213">
        <v>10</v>
      </c>
      <c r="M213">
        <v>11</v>
      </c>
      <c r="N213">
        <v>12</v>
      </c>
      <c r="O213">
        <v>0</v>
      </c>
      <c r="P213" s="1">
        <v>44979</v>
      </c>
      <c r="Q213">
        <v>10</v>
      </c>
      <c r="R213">
        <v>11</v>
      </c>
      <c r="S213">
        <v>12</v>
      </c>
      <c r="T213">
        <v>13</v>
      </c>
      <c r="U213">
        <v>14</v>
      </c>
      <c r="V213">
        <v>15</v>
      </c>
      <c r="W213">
        <v>16</v>
      </c>
      <c r="X213">
        <v>17</v>
      </c>
      <c r="Y213">
        <v>18</v>
      </c>
      <c r="Z213">
        <v>19</v>
      </c>
      <c r="AA213">
        <v>20</v>
      </c>
      <c r="AB213">
        <v>21</v>
      </c>
      <c r="AC213">
        <v>22</v>
      </c>
      <c r="AD213">
        <v>0</v>
      </c>
      <c r="AE213" s="1">
        <v>44979</v>
      </c>
      <c r="AF213">
        <v>20</v>
      </c>
      <c r="AG213">
        <v>21</v>
      </c>
      <c r="AH213">
        <v>22</v>
      </c>
      <c r="AI213">
        <v>23</v>
      </c>
      <c r="AJ213">
        <v>24</v>
      </c>
      <c r="AK213">
        <v>25</v>
      </c>
      <c r="AL213">
        <v>26</v>
      </c>
      <c r="AM213">
        <v>27</v>
      </c>
      <c r="AN213">
        <v>28</v>
      </c>
      <c r="AO213">
        <v>29</v>
      </c>
      <c r="AP213">
        <v>30</v>
      </c>
      <c r="AQ213">
        <v>31</v>
      </c>
      <c r="AR213">
        <v>32</v>
      </c>
      <c r="AS213">
        <v>0</v>
      </c>
    </row>
    <row r="214" spans="1:45" x14ac:dyDescent="0.25">
      <c r="A214" s="1">
        <v>44980</v>
      </c>
      <c r="B214">
        <v>8.1</v>
      </c>
      <c r="C214">
        <v>9.1</v>
      </c>
      <c r="D214">
        <v>10.1</v>
      </c>
      <c r="E214">
        <v>11.1</v>
      </c>
      <c r="F214">
        <v>12.1</v>
      </c>
      <c r="G214">
        <v>13.1</v>
      </c>
      <c r="H214">
        <v>14.1</v>
      </c>
      <c r="I214">
        <v>15.1</v>
      </c>
      <c r="J214">
        <v>16.100000000000001</v>
      </c>
      <c r="K214">
        <v>17.100000000000001</v>
      </c>
      <c r="L214">
        <v>18.100000000000001</v>
      </c>
      <c r="M214">
        <v>19.100000000000001</v>
      </c>
      <c r="N214">
        <v>20.100000000000001</v>
      </c>
      <c r="O214">
        <v>0</v>
      </c>
      <c r="P214" s="1">
        <v>44980</v>
      </c>
      <c r="Q214">
        <v>18.100000000000001</v>
      </c>
      <c r="R214">
        <v>19.100000000000001</v>
      </c>
      <c r="S214">
        <v>20.100000000000001</v>
      </c>
      <c r="T214">
        <v>21.1</v>
      </c>
      <c r="U214">
        <v>22.1</v>
      </c>
      <c r="V214">
        <v>23.1</v>
      </c>
      <c r="W214">
        <v>24.1</v>
      </c>
      <c r="X214">
        <v>25.1</v>
      </c>
      <c r="Y214">
        <v>26.1</v>
      </c>
      <c r="Z214">
        <v>27.1</v>
      </c>
      <c r="AA214">
        <v>28.1</v>
      </c>
      <c r="AB214">
        <v>29.1</v>
      </c>
      <c r="AC214">
        <v>30.1</v>
      </c>
      <c r="AD214">
        <v>0</v>
      </c>
      <c r="AE214" s="1">
        <v>44980</v>
      </c>
      <c r="AF214">
        <v>28.1</v>
      </c>
      <c r="AG214">
        <v>29.1</v>
      </c>
      <c r="AH214">
        <v>30.1</v>
      </c>
      <c r="AI214">
        <v>31.1</v>
      </c>
      <c r="AJ214">
        <v>32.1</v>
      </c>
      <c r="AK214">
        <v>33.1</v>
      </c>
      <c r="AL214">
        <v>34.1</v>
      </c>
      <c r="AM214">
        <v>35.1</v>
      </c>
      <c r="AN214">
        <v>36.1</v>
      </c>
      <c r="AO214">
        <v>37.1</v>
      </c>
      <c r="AP214">
        <v>38.1</v>
      </c>
      <c r="AQ214">
        <v>39.1</v>
      </c>
      <c r="AR214">
        <v>40.1</v>
      </c>
      <c r="AS214">
        <v>0</v>
      </c>
    </row>
    <row r="215" spans="1:45" x14ac:dyDescent="0.25">
      <c r="A215" s="1">
        <v>44981</v>
      </c>
      <c r="B215">
        <v>9.8000000000000007</v>
      </c>
      <c r="C215">
        <v>10.8</v>
      </c>
      <c r="D215">
        <v>11.8</v>
      </c>
      <c r="E215">
        <v>12.8</v>
      </c>
      <c r="F215">
        <v>13.8</v>
      </c>
      <c r="G215">
        <v>14.8</v>
      </c>
      <c r="H215">
        <v>15.8</v>
      </c>
      <c r="I215">
        <v>16.8</v>
      </c>
      <c r="J215">
        <v>17.8</v>
      </c>
      <c r="K215">
        <v>18.8</v>
      </c>
      <c r="L215">
        <v>19.8</v>
      </c>
      <c r="M215">
        <v>20.8</v>
      </c>
      <c r="N215">
        <v>21.8</v>
      </c>
      <c r="O215">
        <v>0</v>
      </c>
      <c r="P215" s="1">
        <v>44981</v>
      </c>
      <c r="Q215">
        <v>19.8</v>
      </c>
      <c r="R215">
        <v>20.8</v>
      </c>
      <c r="S215">
        <v>21.8</v>
      </c>
      <c r="T215">
        <v>22.8</v>
      </c>
      <c r="U215">
        <v>23.8</v>
      </c>
      <c r="V215">
        <v>24.8</v>
      </c>
      <c r="W215">
        <v>25.8</v>
      </c>
      <c r="X215">
        <v>26.8</v>
      </c>
      <c r="Y215">
        <v>27.8</v>
      </c>
      <c r="Z215">
        <v>28.8</v>
      </c>
      <c r="AA215">
        <v>29.8</v>
      </c>
      <c r="AB215">
        <v>30.8</v>
      </c>
      <c r="AC215">
        <v>31.8</v>
      </c>
      <c r="AD215">
        <v>0</v>
      </c>
      <c r="AE215" s="1">
        <v>44981</v>
      </c>
      <c r="AF215">
        <v>29.8</v>
      </c>
      <c r="AG215">
        <v>30.8</v>
      </c>
      <c r="AH215">
        <v>31.8</v>
      </c>
      <c r="AI215">
        <v>32.799999999999997</v>
      </c>
      <c r="AJ215">
        <v>33.799999999999997</v>
      </c>
      <c r="AK215">
        <v>34.799999999999997</v>
      </c>
      <c r="AL215">
        <v>35.799999999999997</v>
      </c>
      <c r="AM215">
        <v>36.799999999999997</v>
      </c>
      <c r="AN215">
        <v>37.799999999999997</v>
      </c>
      <c r="AO215">
        <v>38.799999999999997</v>
      </c>
      <c r="AP215">
        <v>39.799999999999997</v>
      </c>
      <c r="AQ215">
        <v>40.799999999999997</v>
      </c>
      <c r="AR215">
        <v>41.8</v>
      </c>
      <c r="AS215">
        <v>0</v>
      </c>
    </row>
    <row r="216" spans="1:45" x14ac:dyDescent="0.25">
      <c r="A216" s="1">
        <v>44982</v>
      </c>
      <c r="B216">
        <v>21.9</v>
      </c>
      <c r="C216">
        <v>22.9</v>
      </c>
      <c r="D216">
        <v>23.9</v>
      </c>
      <c r="E216">
        <v>24.9</v>
      </c>
      <c r="F216">
        <v>25.9</v>
      </c>
      <c r="G216">
        <v>26.9</v>
      </c>
      <c r="H216">
        <v>27.9</v>
      </c>
      <c r="I216">
        <v>28.9</v>
      </c>
      <c r="J216">
        <v>29.9</v>
      </c>
      <c r="K216">
        <v>30.9</v>
      </c>
      <c r="L216">
        <v>31.9</v>
      </c>
      <c r="M216">
        <v>32.9</v>
      </c>
      <c r="N216">
        <v>33.9</v>
      </c>
      <c r="O216">
        <v>0</v>
      </c>
      <c r="P216" s="1">
        <v>44982</v>
      </c>
      <c r="Q216">
        <v>31.9</v>
      </c>
      <c r="R216">
        <v>32.9</v>
      </c>
      <c r="S216">
        <v>33.9</v>
      </c>
      <c r="T216">
        <v>34.9</v>
      </c>
      <c r="U216">
        <v>35.9</v>
      </c>
      <c r="V216">
        <v>36.9</v>
      </c>
      <c r="W216">
        <v>37.9</v>
      </c>
      <c r="X216">
        <v>38.9</v>
      </c>
      <c r="Y216">
        <v>39.9</v>
      </c>
      <c r="Z216">
        <v>40.9</v>
      </c>
      <c r="AA216">
        <v>41.9</v>
      </c>
      <c r="AB216">
        <v>42.9</v>
      </c>
      <c r="AC216">
        <v>43.9</v>
      </c>
      <c r="AD216">
        <v>0</v>
      </c>
      <c r="AE216" s="1">
        <v>44982</v>
      </c>
      <c r="AF216">
        <v>41.9</v>
      </c>
      <c r="AG216">
        <v>42.9</v>
      </c>
      <c r="AH216">
        <v>43.9</v>
      </c>
      <c r="AI216">
        <v>44.9</v>
      </c>
      <c r="AJ216">
        <v>45.9</v>
      </c>
      <c r="AK216">
        <v>46.9</v>
      </c>
      <c r="AL216">
        <v>47.9</v>
      </c>
      <c r="AM216">
        <v>48.9</v>
      </c>
      <c r="AN216">
        <v>49.9</v>
      </c>
      <c r="AO216">
        <v>50.9</v>
      </c>
      <c r="AP216">
        <v>51.9</v>
      </c>
      <c r="AQ216">
        <v>52.9</v>
      </c>
      <c r="AR216">
        <v>53.9</v>
      </c>
      <c r="AS216">
        <v>0</v>
      </c>
    </row>
    <row r="217" spans="1:45" x14ac:dyDescent="0.25">
      <c r="A217" s="1">
        <v>44983</v>
      </c>
      <c r="B217">
        <v>12</v>
      </c>
      <c r="C217">
        <v>13</v>
      </c>
      <c r="D217">
        <v>14</v>
      </c>
      <c r="E217">
        <v>15</v>
      </c>
      <c r="F217">
        <v>16</v>
      </c>
      <c r="G217">
        <v>17</v>
      </c>
      <c r="H217">
        <v>18</v>
      </c>
      <c r="I217">
        <v>19</v>
      </c>
      <c r="J217">
        <v>20</v>
      </c>
      <c r="K217">
        <v>21</v>
      </c>
      <c r="L217">
        <v>22</v>
      </c>
      <c r="M217">
        <v>23</v>
      </c>
      <c r="N217">
        <v>24</v>
      </c>
      <c r="O217">
        <v>0</v>
      </c>
      <c r="P217" s="1">
        <v>44983</v>
      </c>
      <c r="Q217">
        <v>22</v>
      </c>
      <c r="R217">
        <v>23</v>
      </c>
      <c r="S217">
        <v>24</v>
      </c>
      <c r="T217">
        <v>25</v>
      </c>
      <c r="U217">
        <v>26</v>
      </c>
      <c r="V217">
        <v>27</v>
      </c>
      <c r="W217">
        <v>28</v>
      </c>
      <c r="X217">
        <v>29</v>
      </c>
      <c r="Y217">
        <v>30</v>
      </c>
      <c r="Z217">
        <v>31</v>
      </c>
      <c r="AA217">
        <v>32</v>
      </c>
      <c r="AB217">
        <v>33</v>
      </c>
      <c r="AC217">
        <v>34</v>
      </c>
      <c r="AD217">
        <v>0</v>
      </c>
      <c r="AE217" s="1">
        <v>44983</v>
      </c>
      <c r="AF217">
        <v>32</v>
      </c>
      <c r="AG217">
        <v>33</v>
      </c>
      <c r="AH217">
        <v>34</v>
      </c>
      <c r="AI217">
        <v>35</v>
      </c>
      <c r="AJ217">
        <v>36</v>
      </c>
      <c r="AK217">
        <v>37</v>
      </c>
      <c r="AL217">
        <v>38</v>
      </c>
      <c r="AM217">
        <v>39</v>
      </c>
      <c r="AN217">
        <v>40</v>
      </c>
      <c r="AO217">
        <v>41</v>
      </c>
      <c r="AP217">
        <v>42</v>
      </c>
      <c r="AQ217">
        <v>43</v>
      </c>
      <c r="AR217">
        <v>44</v>
      </c>
      <c r="AS217">
        <v>0</v>
      </c>
    </row>
    <row r="218" spans="1:45" x14ac:dyDescent="0.25">
      <c r="A218" s="1">
        <v>44984</v>
      </c>
      <c r="B218">
        <v>9.9</v>
      </c>
      <c r="C218">
        <v>10.9</v>
      </c>
      <c r="D218">
        <v>11.9</v>
      </c>
      <c r="E218">
        <v>12.9</v>
      </c>
      <c r="F218">
        <v>13.9</v>
      </c>
      <c r="G218">
        <v>14.9</v>
      </c>
      <c r="H218">
        <v>15.9</v>
      </c>
      <c r="I218">
        <v>16.899999999999999</v>
      </c>
      <c r="J218">
        <v>17.899999999999999</v>
      </c>
      <c r="K218">
        <v>18.899999999999999</v>
      </c>
      <c r="L218">
        <v>19.899999999999999</v>
      </c>
      <c r="M218">
        <v>20.9</v>
      </c>
      <c r="N218">
        <v>21.9</v>
      </c>
      <c r="O218">
        <v>0</v>
      </c>
      <c r="P218" s="1">
        <v>44984</v>
      </c>
      <c r="Q218">
        <v>19.899999999999999</v>
      </c>
      <c r="R218">
        <v>20.9</v>
      </c>
      <c r="S218">
        <v>21.9</v>
      </c>
      <c r="T218">
        <v>22.9</v>
      </c>
      <c r="U218">
        <v>23.9</v>
      </c>
      <c r="V218">
        <v>24.9</v>
      </c>
      <c r="W218">
        <v>25.9</v>
      </c>
      <c r="X218">
        <v>26.9</v>
      </c>
      <c r="Y218">
        <v>27.9</v>
      </c>
      <c r="Z218">
        <v>28.9</v>
      </c>
      <c r="AA218">
        <v>29.9</v>
      </c>
      <c r="AB218">
        <v>30.9</v>
      </c>
      <c r="AC218">
        <v>31.9</v>
      </c>
      <c r="AD218">
        <v>0</v>
      </c>
      <c r="AE218" s="1">
        <v>44984</v>
      </c>
      <c r="AF218">
        <v>29.9</v>
      </c>
      <c r="AG218">
        <v>30.9</v>
      </c>
      <c r="AH218">
        <v>31.9</v>
      </c>
      <c r="AI218">
        <v>32.9</v>
      </c>
      <c r="AJ218">
        <v>33.9</v>
      </c>
      <c r="AK218">
        <v>34.9</v>
      </c>
      <c r="AL218">
        <v>35.9</v>
      </c>
      <c r="AM218">
        <v>36.9</v>
      </c>
      <c r="AN218">
        <v>37.9</v>
      </c>
      <c r="AO218">
        <v>38.9</v>
      </c>
      <c r="AP218">
        <v>39.9</v>
      </c>
      <c r="AQ218">
        <v>40.9</v>
      </c>
      <c r="AR218">
        <v>41.9</v>
      </c>
      <c r="AS218">
        <v>0</v>
      </c>
    </row>
    <row r="219" spans="1:45" x14ac:dyDescent="0.25">
      <c r="A219" s="1">
        <v>44985</v>
      </c>
      <c r="B219">
        <v>4.9000000000000004</v>
      </c>
      <c r="C219">
        <v>5.9</v>
      </c>
      <c r="D219">
        <v>6.9</v>
      </c>
      <c r="E219">
        <v>7.9</v>
      </c>
      <c r="F219">
        <v>8.9</v>
      </c>
      <c r="G219">
        <v>9.9</v>
      </c>
      <c r="H219">
        <v>10.9</v>
      </c>
      <c r="I219">
        <v>11.9</v>
      </c>
      <c r="J219">
        <v>12.9</v>
      </c>
      <c r="K219">
        <v>13.9</v>
      </c>
      <c r="L219">
        <v>14.9</v>
      </c>
      <c r="M219">
        <v>15.9</v>
      </c>
      <c r="N219">
        <v>16.899999999999999</v>
      </c>
      <c r="O219">
        <v>0</v>
      </c>
      <c r="P219" s="1">
        <v>44985</v>
      </c>
      <c r="Q219">
        <v>14.9</v>
      </c>
      <c r="R219">
        <v>15.9</v>
      </c>
      <c r="S219">
        <v>16.899999999999999</v>
      </c>
      <c r="T219">
        <v>17.899999999999999</v>
      </c>
      <c r="U219">
        <v>18.899999999999999</v>
      </c>
      <c r="V219">
        <v>19.899999999999999</v>
      </c>
      <c r="W219">
        <v>20.9</v>
      </c>
      <c r="X219">
        <v>21.9</v>
      </c>
      <c r="Y219">
        <v>22.9</v>
      </c>
      <c r="Z219">
        <v>23.9</v>
      </c>
      <c r="AA219">
        <v>24.9</v>
      </c>
      <c r="AB219">
        <v>25.9</v>
      </c>
      <c r="AC219">
        <v>26.9</v>
      </c>
      <c r="AD219">
        <v>0</v>
      </c>
      <c r="AE219" s="1">
        <v>44985</v>
      </c>
      <c r="AF219">
        <v>24.9</v>
      </c>
      <c r="AG219">
        <v>25.9</v>
      </c>
      <c r="AH219">
        <v>26.9</v>
      </c>
      <c r="AI219">
        <v>27.9</v>
      </c>
      <c r="AJ219">
        <v>28.9</v>
      </c>
      <c r="AK219">
        <v>29.9</v>
      </c>
      <c r="AL219">
        <v>30.9</v>
      </c>
      <c r="AM219">
        <v>31.9</v>
      </c>
      <c r="AN219">
        <v>32.9</v>
      </c>
      <c r="AO219">
        <v>33.9</v>
      </c>
      <c r="AP219">
        <v>34.9</v>
      </c>
      <c r="AQ219">
        <v>35.9</v>
      </c>
      <c r="AR219">
        <v>36.9</v>
      </c>
      <c r="AS219">
        <v>0</v>
      </c>
    </row>
    <row r="220" spans="1:45" x14ac:dyDescent="0.25">
      <c r="A220" s="1">
        <v>44986</v>
      </c>
      <c r="B220">
        <v>2.4</v>
      </c>
      <c r="C220">
        <v>3.3</v>
      </c>
      <c r="D220">
        <v>4.2</v>
      </c>
      <c r="E220">
        <v>5.2</v>
      </c>
      <c r="F220">
        <v>6.2</v>
      </c>
      <c r="G220">
        <v>7.2</v>
      </c>
      <c r="H220">
        <v>8.1999999999999993</v>
      </c>
      <c r="I220">
        <v>9.1999999999999993</v>
      </c>
      <c r="J220">
        <v>10.199999999999999</v>
      </c>
      <c r="K220">
        <v>11.2</v>
      </c>
      <c r="L220">
        <v>12.2</v>
      </c>
      <c r="M220">
        <v>13.2</v>
      </c>
      <c r="N220">
        <v>14.2</v>
      </c>
      <c r="O220">
        <v>0</v>
      </c>
      <c r="P220" s="1">
        <v>44986</v>
      </c>
      <c r="Q220">
        <v>12.2</v>
      </c>
      <c r="R220">
        <v>13.2</v>
      </c>
      <c r="S220">
        <v>14.2</v>
      </c>
      <c r="T220">
        <v>15.2</v>
      </c>
      <c r="U220">
        <v>16.2</v>
      </c>
      <c r="V220">
        <v>17.2</v>
      </c>
      <c r="W220">
        <v>18.2</v>
      </c>
      <c r="X220">
        <v>19.2</v>
      </c>
      <c r="Y220">
        <v>20.2</v>
      </c>
      <c r="Z220">
        <v>21.2</v>
      </c>
      <c r="AA220">
        <v>22.2</v>
      </c>
      <c r="AB220">
        <v>23.2</v>
      </c>
      <c r="AC220">
        <v>24.2</v>
      </c>
      <c r="AD220">
        <v>0</v>
      </c>
      <c r="AE220" s="1">
        <v>44986</v>
      </c>
      <c r="AF220">
        <v>22.2</v>
      </c>
      <c r="AG220">
        <v>23.2</v>
      </c>
      <c r="AH220">
        <v>24.2</v>
      </c>
      <c r="AI220">
        <v>25.2</v>
      </c>
      <c r="AJ220">
        <v>26.2</v>
      </c>
      <c r="AK220">
        <v>27.2</v>
      </c>
      <c r="AL220">
        <v>28.2</v>
      </c>
      <c r="AM220">
        <v>29.2</v>
      </c>
      <c r="AN220">
        <v>30.2</v>
      </c>
      <c r="AO220">
        <v>31.2</v>
      </c>
      <c r="AP220">
        <v>32.200000000000003</v>
      </c>
      <c r="AQ220">
        <v>33.200000000000003</v>
      </c>
      <c r="AR220">
        <v>34.200000000000003</v>
      </c>
      <c r="AS220">
        <v>0</v>
      </c>
    </row>
    <row r="221" spans="1:45" x14ac:dyDescent="0.25">
      <c r="A221" s="1">
        <v>44987</v>
      </c>
      <c r="B221">
        <v>0.3</v>
      </c>
      <c r="C221">
        <v>0.7</v>
      </c>
      <c r="D221">
        <v>1.2</v>
      </c>
      <c r="E221">
        <v>1.9</v>
      </c>
      <c r="F221">
        <v>2.8</v>
      </c>
      <c r="G221">
        <v>3.8</v>
      </c>
      <c r="H221">
        <v>4.8</v>
      </c>
      <c r="I221">
        <v>5.8</v>
      </c>
      <c r="J221">
        <v>6.8</v>
      </c>
      <c r="K221">
        <v>7.8</v>
      </c>
      <c r="L221">
        <v>8.8000000000000007</v>
      </c>
      <c r="M221">
        <v>9.8000000000000007</v>
      </c>
      <c r="N221">
        <v>10.8</v>
      </c>
      <c r="O221">
        <v>0</v>
      </c>
      <c r="P221" s="1">
        <v>44987</v>
      </c>
      <c r="Q221">
        <v>8.8000000000000007</v>
      </c>
      <c r="R221">
        <v>9.8000000000000007</v>
      </c>
      <c r="S221">
        <v>10.8</v>
      </c>
      <c r="T221">
        <v>11.8</v>
      </c>
      <c r="U221">
        <v>12.8</v>
      </c>
      <c r="V221">
        <v>13.8</v>
      </c>
      <c r="W221">
        <v>14.8</v>
      </c>
      <c r="X221">
        <v>15.8</v>
      </c>
      <c r="Y221">
        <v>16.8</v>
      </c>
      <c r="Z221">
        <v>17.8</v>
      </c>
      <c r="AA221">
        <v>18.8</v>
      </c>
      <c r="AB221">
        <v>19.8</v>
      </c>
      <c r="AC221">
        <v>20.8</v>
      </c>
      <c r="AD221">
        <v>0</v>
      </c>
      <c r="AE221" s="1">
        <v>44987</v>
      </c>
      <c r="AF221">
        <v>18.8</v>
      </c>
      <c r="AG221">
        <v>19.8</v>
      </c>
      <c r="AH221">
        <v>20.8</v>
      </c>
      <c r="AI221">
        <v>21.8</v>
      </c>
      <c r="AJ221">
        <v>22.8</v>
      </c>
      <c r="AK221">
        <v>23.8</v>
      </c>
      <c r="AL221">
        <v>24.8</v>
      </c>
      <c r="AM221">
        <v>25.8</v>
      </c>
      <c r="AN221">
        <v>26.8</v>
      </c>
      <c r="AO221">
        <v>27.8</v>
      </c>
      <c r="AP221">
        <v>28.8</v>
      </c>
      <c r="AQ221">
        <v>29.8</v>
      </c>
      <c r="AR221">
        <v>30.8</v>
      </c>
      <c r="AS221">
        <v>0</v>
      </c>
    </row>
    <row r="222" spans="1:45" x14ac:dyDescent="0.25">
      <c r="A222" s="1">
        <v>44988</v>
      </c>
      <c r="B222">
        <v>1.6</v>
      </c>
      <c r="C222">
        <v>2.2999999999999998</v>
      </c>
      <c r="D222">
        <v>3.1</v>
      </c>
      <c r="E222">
        <v>3.9</v>
      </c>
      <c r="F222">
        <v>4.9000000000000004</v>
      </c>
      <c r="G222">
        <v>5.9</v>
      </c>
      <c r="H222">
        <v>6.9</v>
      </c>
      <c r="I222">
        <v>7.9</v>
      </c>
      <c r="J222">
        <v>8.9</v>
      </c>
      <c r="K222">
        <v>9.9</v>
      </c>
      <c r="L222">
        <v>10.9</v>
      </c>
      <c r="M222">
        <v>11.9</v>
      </c>
      <c r="N222">
        <v>12.9</v>
      </c>
      <c r="O222">
        <v>0</v>
      </c>
      <c r="P222" s="1">
        <v>44988</v>
      </c>
      <c r="Q222">
        <v>10.9</v>
      </c>
      <c r="R222">
        <v>11.9</v>
      </c>
      <c r="S222">
        <v>12.9</v>
      </c>
      <c r="T222">
        <v>13.9</v>
      </c>
      <c r="U222">
        <v>14.9</v>
      </c>
      <c r="V222">
        <v>15.9</v>
      </c>
      <c r="W222">
        <v>16.899999999999999</v>
      </c>
      <c r="X222">
        <v>17.899999999999999</v>
      </c>
      <c r="Y222">
        <v>18.899999999999999</v>
      </c>
      <c r="Z222">
        <v>19.899999999999999</v>
      </c>
      <c r="AA222">
        <v>20.9</v>
      </c>
      <c r="AB222">
        <v>21.9</v>
      </c>
      <c r="AC222">
        <v>22.9</v>
      </c>
      <c r="AD222">
        <v>0</v>
      </c>
      <c r="AE222" s="1">
        <v>44988</v>
      </c>
      <c r="AF222">
        <v>20.9</v>
      </c>
      <c r="AG222">
        <v>21.9</v>
      </c>
      <c r="AH222">
        <v>22.9</v>
      </c>
      <c r="AI222">
        <v>23.9</v>
      </c>
      <c r="AJ222">
        <v>24.9</v>
      </c>
      <c r="AK222">
        <v>25.9</v>
      </c>
      <c r="AL222">
        <v>26.9</v>
      </c>
      <c r="AM222">
        <v>27.9</v>
      </c>
      <c r="AN222">
        <v>28.9</v>
      </c>
      <c r="AO222">
        <v>29.9</v>
      </c>
      <c r="AP222">
        <v>30.9</v>
      </c>
      <c r="AQ222">
        <v>31.9</v>
      </c>
      <c r="AR222">
        <v>32.9</v>
      </c>
      <c r="AS222">
        <v>0</v>
      </c>
    </row>
    <row r="223" spans="1:45" x14ac:dyDescent="0.25">
      <c r="A223" s="1">
        <v>44989</v>
      </c>
      <c r="B223">
        <v>4.8</v>
      </c>
      <c r="C223">
        <v>5.8</v>
      </c>
      <c r="D223">
        <v>6.8</v>
      </c>
      <c r="E223">
        <v>7.8</v>
      </c>
      <c r="F223">
        <v>8.8000000000000007</v>
      </c>
      <c r="G223">
        <v>9.8000000000000007</v>
      </c>
      <c r="H223">
        <v>10.8</v>
      </c>
      <c r="I223">
        <v>11.8</v>
      </c>
      <c r="J223">
        <v>12.8</v>
      </c>
      <c r="K223">
        <v>13.8</v>
      </c>
      <c r="L223">
        <v>14.8</v>
      </c>
      <c r="M223">
        <v>15.8</v>
      </c>
      <c r="N223">
        <v>16.8</v>
      </c>
      <c r="O223">
        <v>0</v>
      </c>
      <c r="P223" s="1">
        <v>44989</v>
      </c>
      <c r="Q223">
        <v>14.8</v>
      </c>
      <c r="R223">
        <v>15.8</v>
      </c>
      <c r="S223">
        <v>16.8</v>
      </c>
      <c r="T223">
        <v>17.8</v>
      </c>
      <c r="U223">
        <v>18.8</v>
      </c>
      <c r="V223">
        <v>19.8</v>
      </c>
      <c r="W223">
        <v>20.8</v>
      </c>
      <c r="X223">
        <v>21.8</v>
      </c>
      <c r="Y223">
        <v>22.8</v>
      </c>
      <c r="Z223">
        <v>23.8</v>
      </c>
      <c r="AA223">
        <v>24.8</v>
      </c>
      <c r="AB223">
        <v>25.8</v>
      </c>
      <c r="AC223">
        <v>26.8</v>
      </c>
      <c r="AD223">
        <v>0</v>
      </c>
      <c r="AE223" s="1">
        <v>44989</v>
      </c>
      <c r="AF223">
        <v>24.8</v>
      </c>
      <c r="AG223">
        <v>25.8</v>
      </c>
      <c r="AH223">
        <v>26.8</v>
      </c>
      <c r="AI223">
        <v>27.8</v>
      </c>
      <c r="AJ223">
        <v>28.8</v>
      </c>
      <c r="AK223">
        <v>29.8</v>
      </c>
      <c r="AL223">
        <v>30.8</v>
      </c>
      <c r="AM223">
        <v>31.8</v>
      </c>
      <c r="AN223">
        <v>32.799999999999997</v>
      </c>
      <c r="AO223">
        <v>33.799999999999997</v>
      </c>
      <c r="AP223">
        <v>34.799999999999997</v>
      </c>
      <c r="AQ223">
        <v>35.799999999999997</v>
      </c>
      <c r="AR223">
        <v>36.799999999999997</v>
      </c>
      <c r="AS223">
        <v>0</v>
      </c>
    </row>
    <row r="224" spans="1:45" x14ac:dyDescent="0.25">
      <c r="A224" s="1">
        <v>44990</v>
      </c>
      <c r="B224">
        <v>2.7</v>
      </c>
      <c r="C224">
        <v>3.4</v>
      </c>
      <c r="D224">
        <v>4.0999999999999996</v>
      </c>
      <c r="E224">
        <v>5</v>
      </c>
      <c r="F224">
        <v>6</v>
      </c>
      <c r="G224">
        <v>7</v>
      </c>
      <c r="H224">
        <v>8</v>
      </c>
      <c r="I224">
        <v>9</v>
      </c>
      <c r="J224">
        <v>10</v>
      </c>
      <c r="K224">
        <v>11</v>
      </c>
      <c r="L224">
        <v>12</v>
      </c>
      <c r="M224">
        <v>13</v>
      </c>
      <c r="N224">
        <v>14</v>
      </c>
      <c r="O224">
        <v>0</v>
      </c>
      <c r="P224" s="1">
        <v>44990</v>
      </c>
      <c r="Q224">
        <v>12</v>
      </c>
      <c r="R224">
        <v>13</v>
      </c>
      <c r="S224">
        <v>14</v>
      </c>
      <c r="T224">
        <v>15</v>
      </c>
      <c r="U224">
        <v>16</v>
      </c>
      <c r="V224">
        <v>17</v>
      </c>
      <c r="W224">
        <v>18</v>
      </c>
      <c r="X224">
        <v>19</v>
      </c>
      <c r="Y224">
        <v>20</v>
      </c>
      <c r="Z224">
        <v>21</v>
      </c>
      <c r="AA224">
        <v>22</v>
      </c>
      <c r="AB224">
        <v>23</v>
      </c>
      <c r="AC224">
        <v>24</v>
      </c>
      <c r="AD224">
        <v>0</v>
      </c>
      <c r="AE224" s="1">
        <v>44990</v>
      </c>
      <c r="AF224">
        <v>22</v>
      </c>
      <c r="AG224">
        <v>23</v>
      </c>
      <c r="AH224">
        <v>24</v>
      </c>
      <c r="AI224">
        <v>25</v>
      </c>
      <c r="AJ224">
        <v>26</v>
      </c>
      <c r="AK224">
        <v>27</v>
      </c>
      <c r="AL224">
        <v>28</v>
      </c>
      <c r="AM224">
        <v>29</v>
      </c>
      <c r="AN224">
        <v>30</v>
      </c>
      <c r="AO224">
        <v>31</v>
      </c>
      <c r="AP224">
        <v>32</v>
      </c>
      <c r="AQ224">
        <v>33</v>
      </c>
      <c r="AR224">
        <v>34</v>
      </c>
      <c r="AS224">
        <v>0</v>
      </c>
    </row>
    <row r="225" spans="1:45" x14ac:dyDescent="0.25">
      <c r="A225" s="1">
        <v>44991</v>
      </c>
      <c r="B225">
        <v>0.6</v>
      </c>
      <c r="C225">
        <v>1.1000000000000001</v>
      </c>
      <c r="D225">
        <v>1.6</v>
      </c>
      <c r="E225">
        <v>2.2000000000000002</v>
      </c>
      <c r="F225">
        <v>2.8</v>
      </c>
      <c r="G225">
        <v>3.4</v>
      </c>
      <c r="H225">
        <v>4.2</v>
      </c>
      <c r="I225">
        <v>5</v>
      </c>
      <c r="J225">
        <v>5.9</v>
      </c>
      <c r="K225">
        <v>6.9</v>
      </c>
      <c r="L225">
        <v>7.9</v>
      </c>
      <c r="M225">
        <v>8.9</v>
      </c>
      <c r="N225">
        <v>9.9</v>
      </c>
      <c r="O225">
        <v>0</v>
      </c>
      <c r="P225" s="1">
        <v>44991</v>
      </c>
      <c r="Q225">
        <v>7.9</v>
      </c>
      <c r="R225">
        <v>8.9</v>
      </c>
      <c r="S225">
        <v>9.9</v>
      </c>
      <c r="T225">
        <v>10.9</v>
      </c>
      <c r="U225">
        <v>11.9</v>
      </c>
      <c r="V225">
        <v>12.9</v>
      </c>
      <c r="W225">
        <v>13.9</v>
      </c>
      <c r="X225">
        <v>14.9</v>
      </c>
      <c r="Y225">
        <v>15.9</v>
      </c>
      <c r="Z225">
        <v>16.899999999999999</v>
      </c>
      <c r="AA225">
        <v>17.899999999999999</v>
      </c>
      <c r="AB225">
        <v>18.899999999999999</v>
      </c>
      <c r="AC225">
        <v>19.899999999999999</v>
      </c>
      <c r="AD225">
        <v>0</v>
      </c>
      <c r="AE225" s="1">
        <v>44991</v>
      </c>
      <c r="AF225">
        <v>17.899999999999999</v>
      </c>
      <c r="AG225">
        <v>18.899999999999999</v>
      </c>
      <c r="AH225">
        <v>19.899999999999999</v>
      </c>
      <c r="AI225">
        <v>20.9</v>
      </c>
      <c r="AJ225">
        <v>21.9</v>
      </c>
      <c r="AK225">
        <v>22.9</v>
      </c>
      <c r="AL225">
        <v>23.9</v>
      </c>
      <c r="AM225">
        <v>24.9</v>
      </c>
      <c r="AN225">
        <v>25.9</v>
      </c>
      <c r="AO225">
        <v>26.9</v>
      </c>
      <c r="AP225">
        <v>27.9</v>
      </c>
      <c r="AQ225">
        <v>28.9</v>
      </c>
      <c r="AR225">
        <v>29.9</v>
      </c>
      <c r="AS225">
        <v>0</v>
      </c>
    </row>
    <row r="226" spans="1:45" x14ac:dyDescent="0.25">
      <c r="A226" s="1">
        <v>44992</v>
      </c>
      <c r="B226">
        <v>4.5999999999999996</v>
      </c>
      <c r="C226">
        <v>5.6</v>
      </c>
      <c r="D226">
        <v>6.6</v>
      </c>
      <c r="E226">
        <v>7.6</v>
      </c>
      <c r="F226">
        <v>8.6</v>
      </c>
      <c r="G226">
        <v>9.6</v>
      </c>
      <c r="H226">
        <v>10.6</v>
      </c>
      <c r="I226">
        <v>11.6</v>
      </c>
      <c r="J226">
        <v>12.6</v>
      </c>
      <c r="K226">
        <v>13.6</v>
      </c>
      <c r="L226">
        <v>14.6</v>
      </c>
      <c r="M226">
        <v>15.6</v>
      </c>
      <c r="N226">
        <v>16.600000000000001</v>
      </c>
      <c r="O226">
        <v>0</v>
      </c>
      <c r="P226" s="1">
        <v>44992</v>
      </c>
      <c r="Q226">
        <v>14.6</v>
      </c>
      <c r="R226">
        <v>15.6</v>
      </c>
      <c r="S226">
        <v>16.600000000000001</v>
      </c>
      <c r="T226">
        <v>17.600000000000001</v>
      </c>
      <c r="U226">
        <v>18.600000000000001</v>
      </c>
      <c r="V226">
        <v>19.600000000000001</v>
      </c>
      <c r="W226">
        <v>20.6</v>
      </c>
      <c r="X226">
        <v>21.6</v>
      </c>
      <c r="Y226">
        <v>22.6</v>
      </c>
      <c r="Z226">
        <v>23.6</v>
      </c>
      <c r="AA226">
        <v>24.6</v>
      </c>
      <c r="AB226">
        <v>25.6</v>
      </c>
      <c r="AC226">
        <v>26.6</v>
      </c>
      <c r="AD226">
        <v>0</v>
      </c>
      <c r="AE226" s="1">
        <v>44992</v>
      </c>
      <c r="AF226">
        <v>24.6</v>
      </c>
      <c r="AG226">
        <v>25.6</v>
      </c>
      <c r="AH226">
        <v>26.6</v>
      </c>
      <c r="AI226">
        <v>27.6</v>
      </c>
      <c r="AJ226">
        <v>28.6</v>
      </c>
      <c r="AK226">
        <v>29.6</v>
      </c>
      <c r="AL226">
        <v>30.6</v>
      </c>
      <c r="AM226">
        <v>31.6</v>
      </c>
      <c r="AN226">
        <v>32.6</v>
      </c>
      <c r="AO226">
        <v>33.6</v>
      </c>
      <c r="AP226">
        <v>34.6</v>
      </c>
      <c r="AQ226">
        <v>35.6</v>
      </c>
      <c r="AR226">
        <v>36.6</v>
      </c>
      <c r="AS226">
        <v>0</v>
      </c>
    </row>
    <row r="227" spans="1:45" x14ac:dyDescent="0.25">
      <c r="A227" s="1">
        <v>44993</v>
      </c>
      <c r="B227">
        <v>3.3</v>
      </c>
      <c r="C227">
        <v>3.8</v>
      </c>
      <c r="D227">
        <v>4.3</v>
      </c>
      <c r="E227">
        <v>4.9000000000000004</v>
      </c>
      <c r="F227">
        <v>5.6</v>
      </c>
      <c r="G227">
        <v>6.3</v>
      </c>
      <c r="H227">
        <v>7.1</v>
      </c>
      <c r="I227">
        <v>7.9</v>
      </c>
      <c r="J227">
        <v>8.6999999999999993</v>
      </c>
      <c r="K227">
        <v>9.6999999999999993</v>
      </c>
      <c r="L227">
        <v>10.7</v>
      </c>
      <c r="M227">
        <v>11.7</v>
      </c>
      <c r="N227">
        <v>12.7</v>
      </c>
      <c r="O227">
        <v>0</v>
      </c>
      <c r="P227" s="1">
        <v>44993</v>
      </c>
      <c r="Q227">
        <v>10.7</v>
      </c>
      <c r="R227">
        <v>11.7</v>
      </c>
      <c r="S227">
        <v>12.7</v>
      </c>
      <c r="T227">
        <v>13.7</v>
      </c>
      <c r="U227">
        <v>14.7</v>
      </c>
      <c r="V227">
        <v>15.7</v>
      </c>
      <c r="W227">
        <v>16.7</v>
      </c>
      <c r="X227">
        <v>17.7</v>
      </c>
      <c r="Y227">
        <v>18.7</v>
      </c>
      <c r="Z227">
        <v>19.7</v>
      </c>
      <c r="AA227">
        <v>20.7</v>
      </c>
      <c r="AB227">
        <v>21.7</v>
      </c>
      <c r="AC227">
        <v>22.7</v>
      </c>
      <c r="AD227">
        <v>0</v>
      </c>
      <c r="AE227" s="1">
        <v>44993</v>
      </c>
      <c r="AF227">
        <v>20.7</v>
      </c>
      <c r="AG227">
        <v>21.7</v>
      </c>
      <c r="AH227">
        <v>22.7</v>
      </c>
      <c r="AI227">
        <v>23.7</v>
      </c>
      <c r="AJ227">
        <v>24.7</v>
      </c>
      <c r="AK227">
        <v>25.7</v>
      </c>
      <c r="AL227">
        <v>26.7</v>
      </c>
      <c r="AM227">
        <v>27.7</v>
      </c>
      <c r="AN227">
        <v>28.7</v>
      </c>
      <c r="AO227">
        <v>29.7</v>
      </c>
      <c r="AP227">
        <v>30.7</v>
      </c>
      <c r="AQ227">
        <v>31.7</v>
      </c>
      <c r="AR227">
        <v>32.700000000000003</v>
      </c>
      <c r="AS227">
        <v>0</v>
      </c>
    </row>
    <row r="228" spans="1:45" x14ac:dyDescent="0.25">
      <c r="A228" s="1">
        <v>44994</v>
      </c>
      <c r="B228">
        <v>1.3</v>
      </c>
      <c r="C228">
        <v>1.8</v>
      </c>
      <c r="D228">
        <v>2.4</v>
      </c>
      <c r="E228">
        <v>3.2</v>
      </c>
      <c r="F228">
        <v>4</v>
      </c>
      <c r="G228">
        <v>4.8</v>
      </c>
      <c r="H228">
        <v>5.7</v>
      </c>
      <c r="I228">
        <v>6.5</v>
      </c>
      <c r="J228">
        <v>7.4</v>
      </c>
      <c r="K228">
        <v>8.4</v>
      </c>
      <c r="L228">
        <v>9.4</v>
      </c>
      <c r="M228">
        <v>10.4</v>
      </c>
      <c r="N228">
        <v>11.4</v>
      </c>
      <c r="O228">
        <v>0</v>
      </c>
      <c r="P228" s="1">
        <v>44994</v>
      </c>
      <c r="Q228">
        <v>9.4</v>
      </c>
      <c r="R228">
        <v>10.4</v>
      </c>
      <c r="S228">
        <v>11.4</v>
      </c>
      <c r="T228">
        <v>12.4</v>
      </c>
      <c r="U228">
        <v>13.4</v>
      </c>
      <c r="V228">
        <v>14.4</v>
      </c>
      <c r="W228">
        <v>15.4</v>
      </c>
      <c r="X228">
        <v>16.399999999999999</v>
      </c>
      <c r="Y228">
        <v>17.399999999999999</v>
      </c>
      <c r="Z228">
        <v>18.399999999999999</v>
      </c>
      <c r="AA228">
        <v>19.399999999999999</v>
      </c>
      <c r="AB228">
        <v>20.399999999999999</v>
      </c>
      <c r="AC228">
        <v>21.4</v>
      </c>
      <c r="AD228">
        <v>0</v>
      </c>
      <c r="AE228" s="1">
        <v>44994</v>
      </c>
      <c r="AF228">
        <v>19.399999999999999</v>
      </c>
      <c r="AG228">
        <v>20.399999999999999</v>
      </c>
      <c r="AH228">
        <v>21.4</v>
      </c>
      <c r="AI228">
        <v>22.4</v>
      </c>
      <c r="AJ228">
        <v>23.4</v>
      </c>
      <c r="AK228">
        <v>24.4</v>
      </c>
      <c r="AL228">
        <v>25.4</v>
      </c>
      <c r="AM228">
        <v>26.4</v>
      </c>
      <c r="AN228">
        <v>27.4</v>
      </c>
      <c r="AO228">
        <v>28.4</v>
      </c>
      <c r="AP228">
        <v>29.4</v>
      </c>
      <c r="AQ228">
        <v>30.4</v>
      </c>
      <c r="AR228">
        <v>31.4</v>
      </c>
      <c r="AS228">
        <v>0</v>
      </c>
    </row>
    <row r="229" spans="1:45" x14ac:dyDescent="0.25">
      <c r="A229" s="1">
        <v>44995</v>
      </c>
      <c r="B229">
        <v>1.9</v>
      </c>
      <c r="C229">
        <v>2.2999999999999998</v>
      </c>
      <c r="D229">
        <v>3</v>
      </c>
      <c r="E229">
        <v>3.7</v>
      </c>
      <c r="F229">
        <v>4.4000000000000004</v>
      </c>
      <c r="G229">
        <v>5.2</v>
      </c>
      <c r="H229">
        <v>6</v>
      </c>
      <c r="I229">
        <v>6.8</v>
      </c>
      <c r="J229">
        <v>7.7</v>
      </c>
      <c r="K229">
        <v>8.6</v>
      </c>
      <c r="L229">
        <v>9.6</v>
      </c>
      <c r="M229">
        <v>10.5</v>
      </c>
      <c r="N229">
        <v>11.5</v>
      </c>
      <c r="O229">
        <v>0</v>
      </c>
      <c r="P229" s="1">
        <v>44995</v>
      </c>
      <c r="Q229">
        <v>9.6</v>
      </c>
      <c r="R229">
        <v>10.5</v>
      </c>
      <c r="S229">
        <v>11.5</v>
      </c>
      <c r="T229">
        <v>12.5</v>
      </c>
      <c r="U229">
        <v>13.5</v>
      </c>
      <c r="V229">
        <v>14.5</v>
      </c>
      <c r="W229">
        <v>15.5</v>
      </c>
      <c r="X229">
        <v>16.5</v>
      </c>
      <c r="Y229">
        <v>17.5</v>
      </c>
      <c r="Z229">
        <v>18.5</v>
      </c>
      <c r="AA229">
        <v>19.5</v>
      </c>
      <c r="AB229">
        <v>20.5</v>
      </c>
      <c r="AC229">
        <v>21.5</v>
      </c>
      <c r="AD229">
        <v>0</v>
      </c>
      <c r="AE229" s="1">
        <v>44995</v>
      </c>
      <c r="AF229">
        <v>19.5</v>
      </c>
      <c r="AG229">
        <v>20.5</v>
      </c>
      <c r="AH229">
        <v>21.5</v>
      </c>
      <c r="AI229">
        <v>22.5</v>
      </c>
      <c r="AJ229">
        <v>23.5</v>
      </c>
      <c r="AK229">
        <v>24.5</v>
      </c>
      <c r="AL229">
        <v>25.5</v>
      </c>
      <c r="AM229">
        <v>26.5</v>
      </c>
      <c r="AN229">
        <v>27.5</v>
      </c>
      <c r="AO229">
        <v>28.5</v>
      </c>
      <c r="AP229">
        <v>29.5</v>
      </c>
      <c r="AQ229">
        <v>30.5</v>
      </c>
      <c r="AR229">
        <v>31.5</v>
      </c>
      <c r="AS229">
        <v>0</v>
      </c>
    </row>
    <row r="230" spans="1:45" x14ac:dyDescent="0.25">
      <c r="A230" s="1">
        <v>44996</v>
      </c>
      <c r="B230">
        <v>2</v>
      </c>
      <c r="C230">
        <v>2.9</v>
      </c>
      <c r="D230">
        <v>3.9</v>
      </c>
      <c r="E230">
        <v>4.9000000000000004</v>
      </c>
      <c r="F230">
        <v>5.9</v>
      </c>
      <c r="G230">
        <v>6.9</v>
      </c>
      <c r="H230">
        <v>7.9</v>
      </c>
      <c r="I230">
        <v>8.9</v>
      </c>
      <c r="J230">
        <v>9.9</v>
      </c>
      <c r="K230">
        <v>10.9</v>
      </c>
      <c r="L230">
        <v>11.9</v>
      </c>
      <c r="M230">
        <v>12.9</v>
      </c>
      <c r="N230">
        <v>13.9</v>
      </c>
      <c r="O230">
        <v>0</v>
      </c>
      <c r="P230" s="1">
        <v>44996</v>
      </c>
      <c r="Q230">
        <v>11.9</v>
      </c>
      <c r="R230">
        <v>12.9</v>
      </c>
      <c r="S230">
        <v>13.9</v>
      </c>
      <c r="T230">
        <v>14.9</v>
      </c>
      <c r="U230">
        <v>15.9</v>
      </c>
      <c r="V230">
        <v>16.899999999999999</v>
      </c>
      <c r="W230">
        <v>17.899999999999999</v>
      </c>
      <c r="X230">
        <v>18.899999999999999</v>
      </c>
      <c r="Y230">
        <v>19.899999999999999</v>
      </c>
      <c r="Z230">
        <v>20.9</v>
      </c>
      <c r="AA230">
        <v>21.9</v>
      </c>
      <c r="AB230">
        <v>22.9</v>
      </c>
      <c r="AC230">
        <v>23.9</v>
      </c>
      <c r="AD230">
        <v>0</v>
      </c>
      <c r="AE230" s="1">
        <v>44996</v>
      </c>
      <c r="AF230">
        <v>21.9</v>
      </c>
      <c r="AG230">
        <v>22.9</v>
      </c>
      <c r="AH230">
        <v>23.9</v>
      </c>
      <c r="AI230">
        <v>24.9</v>
      </c>
      <c r="AJ230">
        <v>25.9</v>
      </c>
      <c r="AK230">
        <v>26.9</v>
      </c>
      <c r="AL230">
        <v>27.9</v>
      </c>
      <c r="AM230">
        <v>28.9</v>
      </c>
      <c r="AN230">
        <v>29.9</v>
      </c>
      <c r="AO230">
        <v>30.9</v>
      </c>
      <c r="AP230">
        <v>31.9</v>
      </c>
      <c r="AQ230">
        <v>32.9</v>
      </c>
      <c r="AR230">
        <v>33.9</v>
      </c>
      <c r="AS230">
        <v>0</v>
      </c>
    </row>
    <row r="231" spans="1:45" x14ac:dyDescent="0.25">
      <c r="A231" s="1">
        <v>44997</v>
      </c>
      <c r="B231">
        <v>2.5</v>
      </c>
      <c r="C231">
        <v>3.2</v>
      </c>
      <c r="D231">
        <v>4.0999999999999996</v>
      </c>
      <c r="E231">
        <v>5</v>
      </c>
      <c r="F231">
        <v>6</v>
      </c>
      <c r="G231">
        <v>6.9</v>
      </c>
      <c r="H231">
        <v>7.9</v>
      </c>
      <c r="I231">
        <v>8.8000000000000007</v>
      </c>
      <c r="J231">
        <v>9.8000000000000007</v>
      </c>
      <c r="K231">
        <v>10.8</v>
      </c>
      <c r="L231">
        <v>11.7</v>
      </c>
      <c r="M231">
        <v>12.7</v>
      </c>
      <c r="N231">
        <v>13.6</v>
      </c>
      <c r="O231">
        <v>0</v>
      </c>
      <c r="P231" s="1">
        <v>44997</v>
      </c>
      <c r="Q231">
        <v>11.7</v>
      </c>
      <c r="R231">
        <v>12.7</v>
      </c>
      <c r="S231">
        <v>13.6</v>
      </c>
      <c r="T231">
        <v>14.6</v>
      </c>
      <c r="U231">
        <v>15.6</v>
      </c>
      <c r="V231">
        <v>16.5</v>
      </c>
      <c r="W231">
        <v>17.5</v>
      </c>
      <c r="X231">
        <v>18.399999999999999</v>
      </c>
      <c r="Y231">
        <v>19.399999999999999</v>
      </c>
      <c r="Z231">
        <v>20.3</v>
      </c>
      <c r="AA231">
        <v>21.3</v>
      </c>
      <c r="AB231">
        <v>22.3</v>
      </c>
      <c r="AC231">
        <v>23.2</v>
      </c>
      <c r="AD231">
        <v>0</v>
      </c>
      <c r="AE231" s="1">
        <v>44997</v>
      </c>
      <c r="AF231">
        <v>21.3</v>
      </c>
      <c r="AG231">
        <v>22.3</v>
      </c>
      <c r="AH231">
        <v>23.2</v>
      </c>
      <c r="AI231">
        <v>24.2</v>
      </c>
      <c r="AJ231">
        <v>25.1</v>
      </c>
      <c r="AK231">
        <v>26.1</v>
      </c>
      <c r="AL231">
        <v>27.1</v>
      </c>
      <c r="AM231">
        <v>28</v>
      </c>
      <c r="AN231">
        <v>29</v>
      </c>
      <c r="AO231">
        <v>29.9</v>
      </c>
      <c r="AP231">
        <v>30.9</v>
      </c>
      <c r="AQ231">
        <v>31.8</v>
      </c>
      <c r="AR231">
        <v>32.799999999999997</v>
      </c>
      <c r="AS231">
        <v>0</v>
      </c>
    </row>
    <row r="232" spans="1:45" x14ac:dyDescent="0.25">
      <c r="A232" s="1">
        <v>44998</v>
      </c>
      <c r="B232">
        <v>0.6</v>
      </c>
      <c r="C232">
        <v>1.1000000000000001</v>
      </c>
      <c r="D232">
        <v>1.7</v>
      </c>
      <c r="E232">
        <v>2.6</v>
      </c>
      <c r="F232">
        <v>3.6</v>
      </c>
      <c r="G232">
        <v>4.5999999999999996</v>
      </c>
      <c r="H232">
        <v>5.6</v>
      </c>
      <c r="I232">
        <v>6.6</v>
      </c>
      <c r="J232">
        <v>7.6</v>
      </c>
      <c r="K232">
        <v>8.6</v>
      </c>
      <c r="L232">
        <v>9.6</v>
      </c>
      <c r="M232">
        <v>10.6</v>
      </c>
      <c r="N232">
        <v>11.6</v>
      </c>
      <c r="O232">
        <v>0</v>
      </c>
      <c r="P232" s="1">
        <v>44998</v>
      </c>
      <c r="Q232">
        <v>9.6</v>
      </c>
      <c r="R232">
        <v>10.6</v>
      </c>
      <c r="S232">
        <v>11.6</v>
      </c>
      <c r="T232">
        <v>12.6</v>
      </c>
      <c r="U232">
        <v>13.6</v>
      </c>
      <c r="V232">
        <v>14.6</v>
      </c>
      <c r="W232">
        <v>15.6</v>
      </c>
      <c r="X232">
        <v>16.600000000000001</v>
      </c>
      <c r="Y232">
        <v>17.600000000000001</v>
      </c>
      <c r="Z232">
        <v>18.600000000000001</v>
      </c>
      <c r="AA232">
        <v>19.600000000000001</v>
      </c>
      <c r="AB232">
        <v>20.6</v>
      </c>
      <c r="AC232">
        <v>21.6</v>
      </c>
      <c r="AD232">
        <v>0</v>
      </c>
      <c r="AE232" s="1">
        <v>44998</v>
      </c>
      <c r="AF232">
        <v>19.600000000000001</v>
      </c>
      <c r="AG232">
        <v>20.6</v>
      </c>
      <c r="AH232">
        <v>21.6</v>
      </c>
      <c r="AI232">
        <v>22.6</v>
      </c>
      <c r="AJ232">
        <v>23.6</v>
      </c>
      <c r="AK232">
        <v>24.6</v>
      </c>
      <c r="AL232">
        <v>25.6</v>
      </c>
      <c r="AM232">
        <v>26.6</v>
      </c>
      <c r="AN232">
        <v>27.6</v>
      </c>
      <c r="AO232">
        <v>28.6</v>
      </c>
      <c r="AP232">
        <v>29.6</v>
      </c>
      <c r="AQ232">
        <v>30.6</v>
      </c>
      <c r="AR232">
        <v>31.6</v>
      </c>
      <c r="AS232">
        <v>0</v>
      </c>
    </row>
    <row r="233" spans="1:45" x14ac:dyDescent="0.25">
      <c r="A233" s="1">
        <v>44999</v>
      </c>
      <c r="B233">
        <v>2.2000000000000002</v>
      </c>
      <c r="C233">
        <v>2.7</v>
      </c>
      <c r="D233">
        <v>3.5</v>
      </c>
      <c r="E233">
        <v>4.5</v>
      </c>
      <c r="F233">
        <v>5.5</v>
      </c>
      <c r="G233">
        <v>6.5</v>
      </c>
      <c r="H233">
        <v>7.5</v>
      </c>
      <c r="I233">
        <v>8.5</v>
      </c>
      <c r="J233">
        <v>9.5</v>
      </c>
      <c r="K233">
        <v>10.5</v>
      </c>
      <c r="L233">
        <v>11.5</v>
      </c>
      <c r="M233">
        <v>12.5</v>
      </c>
      <c r="N233">
        <v>13.5</v>
      </c>
      <c r="O233">
        <v>0</v>
      </c>
      <c r="P233" s="1">
        <v>44999</v>
      </c>
      <c r="Q233">
        <v>11.5</v>
      </c>
      <c r="R233">
        <v>12.5</v>
      </c>
      <c r="S233">
        <v>13.5</v>
      </c>
      <c r="T233">
        <v>14.5</v>
      </c>
      <c r="U233">
        <v>15.5</v>
      </c>
      <c r="V233">
        <v>16.5</v>
      </c>
      <c r="W233">
        <v>17.5</v>
      </c>
      <c r="X233">
        <v>18.5</v>
      </c>
      <c r="Y233">
        <v>19.5</v>
      </c>
      <c r="Z233">
        <v>20.5</v>
      </c>
      <c r="AA233">
        <v>21.5</v>
      </c>
      <c r="AB233">
        <v>22.5</v>
      </c>
      <c r="AC233">
        <v>23.5</v>
      </c>
      <c r="AD233">
        <v>0</v>
      </c>
      <c r="AE233" s="1">
        <v>44999</v>
      </c>
      <c r="AF233">
        <v>21.5</v>
      </c>
      <c r="AG233">
        <v>22.5</v>
      </c>
      <c r="AH233">
        <v>23.5</v>
      </c>
      <c r="AI233">
        <v>24.5</v>
      </c>
      <c r="AJ233">
        <v>25.5</v>
      </c>
      <c r="AK233">
        <v>26.5</v>
      </c>
      <c r="AL233">
        <v>27.5</v>
      </c>
      <c r="AM233">
        <v>28.5</v>
      </c>
      <c r="AN233">
        <v>29.5</v>
      </c>
      <c r="AO233">
        <v>30.5</v>
      </c>
      <c r="AP233">
        <v>31.5</v>
      </c>
      <c r="AQ233">
        <v>32.5</v>
      </c>
      <c r="AR233">
        <v>33.5</v>
      </c>
      <c r="AS233">
        <v>0</v>
      </c>
    </row>
    <row r="234" spans="1:45" x14ac:dyDescent="0.25">
      <c r="A234" s="1">
        <v>45000</v>
      </c>
      <c r="B234">
        <v>2.1</v>
      </c>
      <c r="C234">
        <v>2.7</v>
      </c>
      <c r="D234">
        <v>3.5</v>
      </c>
      <c r="E234">
        <v>4.4000000000000004</v>
      </c>
      <c r="F234">
        <v>5.3</v>
      </c>
      <c r="G234">
        <v>6.3</v>
      </c>
      <c r="H234">
        <v>7.3</v>
      </c>
      <c r="I234">
        <v>8.3000000000000007</v>
      </c>
      <c r="J234">
        <v>9.3000000000000007</v>
      </c>
      <c r="K234">
        <v>10.3</v>
      </c>
      <c r="L234">
        <v>11.3</v>
      </c>
      <c r="M234">
        <v>12.3</v>
      </c>
      <c r="N234">
        <v>13.3</v>
      </c>
      <c r="O234">
        <v>0</v>
      </c>
      <c r="P234" s="1">
        <v>45000</v>
      </c>
      <c r="Q234">
        <v>11.3</v>
      </c>
      <c r="R234">
        <v>12.3</v>
      </c>
      <c r="S234">
        <v>13.3</v>
      </c>
      <c r="T234">
        <v>14.3</v>
      </c>
      <c r="U234">
        <v>15.3</v>
      </c>
      <c r="V234">
        <v>16.3</v>
      </c>
      <c r="W234">
        <v>17.3</v>
      </c>
      <c r="X234">
        <v>18.3</v>
      </c>
      <c r="Y234">
        <v>19.3</v>
      </c>
      <c r="Z234">
        <v>20.3</v>
      </c>
      <c r="AA234">
        <v>21.3</v>
      </c>
      <c r="AB234">
        <v>22.3</v>
      </c>
      <c r="AC234">
        <v>23.3</v>
      </c>
      <c r="AD234">
        <v>0</v>
      </c>
      <c r="AE234" s="1">
        <v>45000</v>
      </c>
      <c r="AF234">
        <v>21.3</v>
      </c>
      <c r="AG234">
        <v>22.3</v>
      </c>
      <c r="AH234">
        <v>23.3</v>
      </c>
      <c r="AI234">
        <v>24.3</v>
      </c>
      <c r="AJ234">
        <v>25.3</v>
      </c>
      <c r="AK234">
        <v>26.3</v>
      </c>
      <c r="AL234">
        <v>27.3</v>
      </c>
      <c r="AM234">
        <v>28.3</v>
      </c>
      <c r="AN234">
        <v>29.3</v>
      </c>
      <c r="AO234">
        <v>30.3</v>
      </c>
      <c r="AP234">
        <v>31.3</v>
      </c>
      <c r="AQ234">
        <v>32.299999999999997</v>
      </c>
      <c r="AR234">
        <v>33.299999999999997</v>
      </c>
      <c r="AS234">
        <v>0</v>
      </c>
    </row>
    <row r="235" spans="1:45" x14ac:dyDescent="0.25">
      <c r="A235" s="1">
        <v>45001</v>
      </c>
      <c r="B235">
        <v>1.2</v>
      </c>
      <c r="C235">
        <v>1.6</v>
      </c>
      <c r="D235">
        <v>2</v>
      </c>
      <c r="E235">
        <v>2.4</v>
      </c>
      <c r="F235">
        <v>2.9</v>
      </c>
      <c r="G235">
        <v>3.3</v>
      </c>
      <c r="H235">
        <v>3.8</v>
      </c>
      <c r="I235">
        <v>4.4000000000000004</v>
      </c>
      <c r="J235">
        <v>5.0999999999999996</v>
      </c>
      <c r="K235">
        <v>5.9</v>
      </c>
      <c r="L235">
        <v>6.8</v>
      </c>
      <c r="M235">
        <v>7.8</v>
      </c>
      <c r="N235">
        <v>8.8000000000000007</v>
      </c>
      <c r="O235">
        <v>0</v>
      </c>
      <c r="P235" s="1">
        <v>45001</v>
      </c>
      <c r="Q235">
        <v>6.8</v>
      </c>
      <c r="R235">
        <v>7.8</v>
      </c>
      <c r="S235">
        <v>8.8000000000000007</v>
      </c>
      <c r="T235">
        <v>9.8000000000000007</v>
      </c>
      <c r="U235">
        <v>10.8</v>
      </c>
      <c r="V235">
        <v>11.8</v>
      </c>
      <c r="W235">
        <v>12.8</v>
      </c>
      <c r="X235">
        <v>13.8</v>
      </c>
      <c r="Y235">
        <v>14.8</v>
      </c>
      <c r="Z235">
        <v>15.8</v>
      </c>
      <c r="AA235">
        <v>16.8</v>
      </c>
      <c r="AB235">
        <v>17.8</v>
      </c>
      <c r="AC235">
        <v>18.8</v>
      </c>
      <c r="AD235">
        <v>0</v>
      </c>
      <c r="AE235" s="1">
        <v>45001</v>
      </c>
      <c r="AF235">
        <v>16.8</v>
      </c>
      <c r="AG235">
        <v>17.8</v>
      </c>
      <c r="AH235">
        <v>18.8</v>
      </c>
      <c r="AI235">
        <v>19.8</v>
      </c>
      <c r="AJ235">
        <v>20.8</v>
      </c>
      <c r="AK235">
        <v>21.8</v>
      </c>
      <c r="AL235">
        <v>22.8</v>
      </c>
      <c r="AM235">
        <v>23.8</v>
      </c>
      <c r="AN235">
        <v>24.8</v>
      </c>
      <c r="AO235">
        <v>25.8</v>
      </c>
      <c r="AP235">
        <v>26.8</v>
      </c>
      <c r="AQ235">
        <v>27.8</v>
      </c>
      <c r="AR235">
        <v>28.8</v>
      </c>
      <c r="AS235">
        <v>0</v>
      </c>
    </row>
    <row r="236" spans="1:45" x14ac:dyDescent="0.25">
      <c r="A236" s="1">
        <v>45002</v>
      </c>
      <c r="B236">
        <v>0</v>
      </c>
      <c r="C236">
        <v>0.1</v>
      </c>
      <c r="D236">
        <v>0.3</v>
      </c>
      <c r="E236">
        <v>0.6</v>
      </c>
      <c r="F236">
        <v>1</v>
      </c>
      <c r="G236">
        <v>1.4</v>
      </c>
      <c r="H236">
        <v>1.8</v>
      </c>
      <c r="I236">
        <v>2.2999999999999998</v>
      </c>
      <c r="J236">
        <v>2.8</v>
      </c>
      <c r="K236">
        <v>3.3</v>
      </c>
      <c r="L236">
        <v>3.9</v>
      </c>
      <c r="M236">
        <v>4.5</v>
      </c>
      <c r="N236">
        <v>5.3</v>
      </c>
      <c r="O236">
        <v>0</v>
      </c>
      <c r="P236" s="1">
        <v>45002</v>
      </c>
      <c r="Q236">
        <v>3.9</v>
      </c>
      <c r="R236">
        <v>4.5</v>
      </c>
      <c r="S236">
        <v>5.3</v>
      </c>
      <c r="T236">
        <v>6.1</v>
      </c>
      <c r="U236">
        <v>7.1</v>
      </c>
      <c r="V236">
        <v>8.1</v>
      </c>
      <c r="W236">
        <v>9.1</v>
      </c>
      <c r="X236">
        <v>10.1</v>
      </c>
      <c r="Y236">
        <v>11.1</v>
      </c>
      <c r="Z236">
        <v>12.1</v>
      </c>
      <c r="AA236">
        <v>13.1</v>
      </c>
      <c r="AB236">
        <v>14.1</v>
      </c>
      <c r="AC236">
        <v>15.1</v>
      </c>
      <c r="AD236">
        <v>0</v>
      </c>
      <c r="AE236" s="1">
        <v>45002</v>
      </c>
      <c r="AF236">
        <v>13.1</v>
      </c>
      <c r="AG236">
        <v>14.1</v>
      </c>
      <c r="AH236">
        <v>15.1</v>
      </c>
      <c r="AI236">
        <v>16.100000000000001</v>
      </c>
      <c r="AJ236">
        <v>17.100000000000001</v>
      </c>
      <c r="AK236">
        <v>18.100000000000001</v>
      </c>
      <c r="AL236">
        <v>19.100000000000001</v>
      </c>
      <c r="AM236">
        <v>20.100000000000001</v>
      </c>
      <c r="AN236">
        <v>21.1</v>
      </c>
      <c r="AO236">
        <v>22.1</v>
      </c>
      <c r="AP236">
        <v>23.1</v>
      </c>
      <c r="AQ236">
        <v>24.1</v>
      </c>
      <c r="AR236">
        <v>25.1</v>
      </c>
      <c r="AS236">
        <v>0</v>
      </c>
    </row>
    <row r="237" spans="1:45" x14ac:dyDescent="0.25">
      <c r="A237" s="1">
        <v>45003</v>
      </c>
      <c r="B237">
        <v>0</v>
      </c>
      <c r="C237">
        <v>0</v>
      </c>
      <c r="D237">
        <v>0</v>
      </c>
      <c r="E237">
        <v>0.1</v>
      </c>
      <c r="F237">
        <v>0.2</v>
      </c>
      <c r="G237">
        <v>0.3</v>
      </c>
      <c r="H237">
        <v>0.4</v>
      </c>
      <c r="I237">
        <v>0.6</v>
      </c>
      <c r="J237">
        <v>1</v>
      </c>
      <c r="K237">
        <v>1.6</v>
      </c>
      <c r="L237">
        <v>2.2999999999999998</v>
      </c>
      <c r="M237">
        <v>3.1</v>
      </c>
      <c r="N237">
        <v>4</v>
      </c>
      <c r="O237">
        <v>0</v>
      </c>
      <c r="P237" s="1">
        <v>45003</v>
      </c>
      <c r="Q237">
        <v>2.2999999999999998</v>
      </c>
      <c r="R237">
        <v>3.1</v>
      </c>
      <c r="S237">
        <v>4</v>
      </c>
      <c r="T237">
        <v>4.8</v>
      </c>
      <c r="U237">
        <v>5.8</v>
      </c>
      <c r="V237">
        <v>6.8</v>
      </c>
      <c r="W237">
        <v>7.8</v>
      </c>
      <c r="X237">
        <v>8.8000000000000007</v>
      </c>
      <c r="Y237">
        <v>9.8000000000000007</v>
      </c>
      <c r="Z237">
        <v>10.8</v>
      </c>
      <c r="AA237">
        <v>11.8</v>
      </c>
      <c r="AB237">
        <v>12.8</v>
      </c>
      <c r="AC237">
        <v>13.8</v>
      </c>
      <c r="AD237">
        <v>0</v>
      </c>
      <c r="AE237" s="1">
        <v>45003</v>
      </c>
      <c r="AF237">
        <v>11.8</v>
      </c>
      <c r="AG237">
        <v>12.8</v>
      </c>
      <c r="AH237">
        <v>13.8</v>
      </c>
      <c r="AI237">
        <v>14.8</v>
      </c>
      <c r="AJ237">
        <v>15.8</v>
      </c>
      <c r="AK237">
        <v>16.8</v>
      </c>
      <c r="AL237">
        <v>17.8</v>
      </c>
      <c r="AM237">
        <v>18.8</v>
      </c>
      <c r="AN237">
        <v>19.8</v>
      </c>
      <c r="AO237">
        <v>20.8</v>
      </c>
      <c r="AP237">
        <v>21.8</v>
      </c>
      <c r="AQ237">
        <v>22.8</v>
      </c>
      <c r="AR237">
        <v>23.8</v>
      </c>
      <c r="AS237">
        <v>0</v>
      </c>
    </row>
    <row r="238" spans="1:45" x14ac:dyDescent="0.25">
      <c r="A238" s="1">
        <v>45004</v>
      </c>
      <c r="B238">
        <v>4.4000000000000004</v>
      </c>
      <c r="C238">
        <v>5.3</v>
      </c>
      <c r="D238">
        <v>6.3</v>
      </c>
      <c r="E238">
        <v>7.3</v>
      </c>
      <c r="F238">
        <v>8.3000000000000007</v>
      </c>
      <c r="G238">
        <v>9.3000000000000007</v>
      </c>
      <c r="H238">
        <v>10.3</v>
      </c>
      <c r="I238">
        <v>11.3</v>
      </c>
      <c r="J238">
        <v>12.3</v>
      </c>
      <c r="K238">
        <v>13.3</v>
      </c>
      <c r="L238">
        <v>14.3</v>
      </c>
      <c r="M238">
        <v>15.3</v>
      </c>
      <c r="N238">
        <v>16.3</v>
      </c>
      <c r="O238">
        <v>1</v>
      </c>
      <c r="P238" s="1">
        <v>45004</v>
      </c>
      <c r="Q238">
        <v>14.3</v>
      </c>
      <c r="R238">
        <v>15.3</v>
      </c>
      <c r="S238">
        <v>16.3</v>
      </c>
      <c r="T238">
        <v>17.3</v>
      </c>
      <c r="U238">
        <v>18.3</v>
      </c>
      <c r="V238">
        <v>19.3</v>
      </c>
      <c r="W238">
        <v>20.3</v>
      </c>
      <c r="X238">
        <v>21.3</v>
      </c>
      <c r="Y238">
        <v>22.3</v>
      </c>
      <c r="Z238">
        <v>23.3</v>
      </c>
      <c r="AA238">
        <v>24.3</v>
      </c>
      <c r="AB238">
        <v>25.3</v>
      </c>
      <c r="AC238">
        <v>26.3</v>
      </c>
      <c r="AD238">
        <v>1</v>
      </c>
      <c r="AE238" s="1">
        <v>45004</v>
      </c>
      <c r="AF238">
        <v>24.3</v>
      </c>
      <c r="AG238">
        <v>25.3</v>
      </c>
      <c r="AH238">
        <v>26.3</v>
      </c>
      <c r="AI238">
        <v>27.3</v>
      </c>
      <c r="AJ238">
        <v>28.3</v>
      </c>
      <c r="AK238">
        <v>29.3</v>
      </c>
      <c r="AL238">
        <v>30.3</v>
      </c>
      <c r="AM238">
        <v>31.3</v>
      </c>
      <c r="AN238">
        <v>32.299999999999997</v>
      </c>
      <c r="AO238">
        <v>33.299999999999997</v>
      </c>
      <c r="AP238">
        <v>34.299999999999997</v>
      </c>
      <c r="AQ238">
        <v>35.299999999999997</v>
      </c>
      <c r="AR238">
        <v>36.299999999999997</v>
      </c>
      <c r="AS238">
        <v>1</v>
      </c>
    </row>
    <row r="239" spans="1:45" x14ac:dyDescent="0.25">
      <c r="A239" s="1">
        <v>45005</v>
      </c>
      <c r="B239">
        <v>3.4</v>
      </c>
      <c r="C239">
        <v>3.8</v>
      </c>
      <c r="D239">
        <v>4.3</v>
      </c>
      <c r="E239">
        <v>4.9000000000000004</v>
      </c>
      <c r="F239">
        <v>5.4</v>
      </c>
      <c r="G239">
        <v>6.1</v>
      </c>
      <c r="H239">
        <v>6.7</v>
      </c>
      <c r="I239">
        <v>7.4</v>
      </c>
      <c r="J239">
        <v>8.1</v>
      </c>
      <c r="K239">
        <v>8.8000000000000007</v>
      </c>
      <c r="L239">
        <v>9.6</v>
      </c>
      <c r="M239">
        <v>10.4</v>
      </c>
      <c r="N239">
        <v>11.3</v>
      </c>
      <c r="O239">
        <v>0</v>
      </c>
      <c r="P239" s="1">
        <v>45005</v>
      </c>
      <c r="Q239">
        <v>9.6</v>
      </c>
      <c r="R239">
        <v>10.4</v>
      </c>
      <c r="S239">
        <v>11.3</v>
      </c>
      <c r="T239">
        <v>12.2</v>
      </c>
      <c r="U239">
        <v>13.2</v>
      </c>
      <c r="V239">
        <v>14.2</v>
      </c>
      <c r="W239">
        <v>15.2</v>
      </c>
      <c r="X239">
        <v>16.2</v>
      </c>
      <c r="Y239">
        <v>17.2</v>
      </c>
      <c r="Z239">
        <v>18.2</v>
      </c>
      <c r="AA239">
        <v>19.2</v>
      </c>
      <c r="AB239">
        <v>20.2</v>
      </c>
      <c r="AC239">
        <v>21.2</v>
      </c>
      <c r="AD239">
        <v>0</v>
      </c>
      <c r="AE239" s="1">
        <v>45005</v>
      </c>
      <c r="AF239">
        <v>19.2</v>
      </c>
      <c r="AG239">
        <v>20.2</v>
      </c>
      <c r="AH239">
        <v>21.2</v>
      </c>
      <c r="AI239">
        <v>22.2</v>
      </c>
      <c r="AJ239">
        <v>23.2</v>
      </c>
      <c r="AK239">
        <v>24.2</v>
      </c>
      <c r="AL239">
        <v>25.2</v>
      </c>
      <c r="AM239">
        <v>26.2</v>
      </c>
      <c r="AN239">
        <v>27.2</v>
      </c>
      <c r="AO239">
        <v>28.2</v>
      </c>
      <c r="AP239">
        <v>29.2</v>
      </c>
      <c r="AQ239">
        <v>30.2</v>
      </c>
      <c r="AR239">
        <v>31.2</v>
      </c>
      <c r="AS239">
        <v>0</v>
      </c>
    </row>
    <row r="240" spans="1:45" x14ac:dyDescent="0.25">
      <c r="A240" s="1">
        <v>45006</v>
      </c>
      <c r="B240">
        <v>0.7</v>
      </c>
      <c r="C240">
        <v>0.9</v>
      </c>
      <c r="D240">
        <v>1.3</v>
      </c>
      <c r="E240">
        <v>1.6</v>
      </c>
      <c r="F240">
        <v>1.9</v>
      </c>
      <c r="G240">
        <v>2.2999999999999998</v>
      </c>
      <c r="H240">
        <v>2.7</v>
      </c>
      <c r="I240">
        <v>3.1</v>
      </c>
      <c r="J240">
        <v>3.5</v>
      </c>
      <c r="K240">
        <v>3.9</v>
      </c>
      <c r="L240">
        <v>4.3</v>
      </c>
      <c r="M240">
        <v>4.8</v>
      </c>
      <c r="N240">
        <v>5.3</v>
      </c>
      <c r="O240">
        <v>0</v>
      </c>
      <c r="P240" s="1">
        <v>45006</v>
      </c>
      <c r="Q240">
        <v>4.3</v>
      </c>
      <c r="R240">
        <v>4.8</v>
      </c>
      <c r="S240">
        <v>5.3</v>
      </c>
      <c r="T240">
        <v>5.9</v>
      </c>
      <c r="U240">
        <v>6.4</v>
      </c>
      <c r="V240">
        <v>7.1</v>
      </c>
      <c r="W240">
        <v>7.7</v>
      </c>
      <c r="X240">
        <v>8.5</v>
      </c>
      <c r="Y240">
        <v>9.3000000000000007</v>
      </c>
      <c r="Z240">
        <v>10.199999999999999</v>
      </c>
      <c r="AA240">
        <v>11.2</v>
      </c>
      <c r="AB240">
        <v>12.2</v>
      </c>
      <c r="AC240">
        <v>13.2</v>
      </c>
      <c r="AD240">
        <v>0</v>
      </c>
      <c r="AE240" s="1">
        <v>45006</v>
      </c>
      <c r="AF240">
        <v>11.2</v>
      </c>
      <c r="AG240">
        <v>12.2</v>
      </c>
      <c r="AH240">
        <v>13.2</v>
      </c>
      <c r="AI240">
        <v>14.2</v>
      </c>
      <c r="AJ240">
        <v>15.2</v>
      </c>
      <c r="AK240">
        <v>16.2</v>
      </c>
      <c r="AL240">
        <v>17.2</v>
      </c>
      <c r="AM240">
        <v>18.2</v>
      </c>
      <c r="AN240">
        <v>19.2</v>
      </c>
      <c r="AO240">
        <v>20.2</v>
      </c>
      <c r="AP240">
        <v>21.2</v>
      </c>
      <c r="AQ240">
        <v>22.2</v>
      </c>
      <c r="AR240">
        <v>23.2</v>
      </c>
      <c r="AS240">
        <v>0</v>
      </c>
    </row>
    <row r="241" spans="1:45" x14ac:dyDescent="0.25">
      <c r="A241" s="1">
        <v>45007</v>
      </c>
      <c r="B241">
        <v>0</v>
      </c>
      <c r="C241">
        <v>0</v>
      </c>
      <c r="D241">
        <v>0.1</v>
      </c>
      <c r="E241">
        <v>0.3</v>
      </c>
      <c r="F241">
        <v>0.5</v>
      </c>
      <c r="G241">
        <v>0.8</v>
      </c>
      <c r="H241">
        <v>1.1000000000000001</v>
      </c>
      <c r="I241">
        <v>1.6</v>
      </c>
      <c r="J241">
        <v>2.2999999999999998</v>
      </c>
      <c r="K241">
        <v>3.1</v>
      </c>
      <c r="L241">
        <v>4</v>
      </c>
      <c r="M241">
        <v>4.9000000000000004</v>
      </c>
      <c r="N241">
        <v>5.8</v>
      </c>
      <c r="O241">
        <v>0</v>
      </c>
      <c r="P241" s="1">
        <v>45007</v>
      </c>
      <c r="Q241">
        <v>4</v>
      </c>
      <c r="R241">
        <v>4.9000000000000004</v>
      </c>
      <c r="S241">
        <v>5.8</v>
      </c>
      <c r="T241">
        <v>6.8</v>
      </c>
      <c r="U241">
        <v>7.8</v>
      </c>
      <c r="V241">
        <v>8.8000000000000007</v>
      </c>
      <c r="W241">
        <v>9.8000000000000007</v>
      </c>
      <c r="X241">
        <v>10.8</v>
      </c>
      <c r="Y241">
        <v>11.8</v>
      </c>
      <c r="Z241">
        <v>12.8</v>
      </c>
      <c r="AA241">
        <v>13.8</v>
      </c>
      <c r="AB241">
        <v>14.8</v>
      </c>
      <c r="AC241">
        <v>15.8</v>
      </c>
      <c r="AD241">
        <v>0</v>
      </c>
      <c r="AE241" s="1">
        <v>45007</v>
      </c>
      <c r="AF241">
        <v>13.8</v>
      </c>
      <c r="AG241">
        <v>14.8</v>
      </c>
      <c r="AH241">
        <v>15.8</v>
      </c>
      <c r="AI241">
        <v>16.8</v>
      </c>
      <c r="AJ241">
        <v>17.8</v>
      </c>
      <c r="AK241">
        <v>18.8</v>
      </c>
      <c r="AL241">
        <v>19.8</v>
      </c>
      <c r="AM241">
        <v>20.8</v>
      </c>
      <c r="AN241">
        <v>21.8</v>
      </c>
      <c r="AO241">
        <v>22.8</v>
      </c>
      <c r="AP241">
        <v>23.8</v>
      </c>
      <c r="AQ241">
        <v>24.8</v>
      </c>
      <c r="AR241">
        <v>25.8</v>
      </c>
      <c r="AS241">
        <v>0</v>
      </c>
    </row>
    <row r="242" spans="1:45" x14ac:dyDescent="0.25">
      <c r="A242" s="1">
        <v>45008</v>
      </c>
      <c r="B242">
        <v>0</v>
      </c>
      <c r="C242">
        <v>0</v>
      </c>
      <c r="D242">
        <v>0</v>
      </c>
      <c r="E242">
        <v>0</v>
      </c>
      <c r="F242">
        <v>0</v>
      </c>
      <c r="G242">
        <v>0</v>
      </c>
      <c r="H242">
        <v>0</v>
      </c>
      <c r="I242">
        <v>0</v>
      </c>
      <c r="J242">
        <v>0.1</v>
      </c>
      <c r="K242">
        <v>0.4</v>
      </c>
      <c r="L242">
        <v>0.7</v>
      </c>
      <c r="M242">
        <v>1.1000000000000001</v>
      </c>
      <c r="N242">
        <v>1.5</v>
      </c>
      <c r="O242">
        <v>0</v>
      </c>
      <c r="P242" s="1">
        <v>45008</v>
      </c>
      <c r="Q242">
        <v>0.7</v>
      </c>
      <c r="R242">
        <v>1.1000000000000001</v>
      </c>
      <c r="S242">
        <v>1.5</v>
      </c>
      <c r="T242">
        <v>1.9</v>
      </c>
      <c r="U242">
        <v>2.4</v>
      </c>
      <c r="V242">
        <v>2.9</v>
      </c>
      <c r="W242">
        <v>3.4</v>
      </c>
      <c r="X242">
        <v>4</v>
      </c>
      <c r="Y242">
        <v>4.8</v>
      </c>
      <c r="Z242">
        <v>5.6</v>
      </c>
      <c r="AA242">
        <v>6.5</v>
      </c>
      <c r="AB242">
        <v>7.5</v>
      </c>
      <c r="AC242">
        <v>8.5</v>
      </c>
      <c r="AD242">
        <v>0</v>
      </c>
      <c r="AE242" s="1">
        <v>45008</v>
      </c>
      <c r="AF242">
        <v>6.5</v>
      </c>
      <c r="AG242">
        <v>7.5</v>
      </c>
      <c r="AH242">
        <v>8.5</v>
      </c>
      <c r="AI242">
        <v>9.5</v>
      </c>
      <c r="AJ242">
        <v>10.5</v>
      </c>
      <c r="AK242">
        <v>11.5</v>
      </c>
      <c r="AL242">
        <v>12.5</v>
      </c>
      <c r="AM242">
        <v>13.5</v>
      </c>
      <c r="AN242">
        <v>14.5</v>
      </c>
      <c r="AO242">
        <v>15.5</v>
      </c>
      <c r="AP242">
        <v>16.5</v>
      </c>
      <c r="AQ242">
        <v>17.5</v>
      </c>
      <c r="AR242">
        <v>18.5</v>
      </c>
      <c r="AS242">
        <v>0</v>
      </c>
    </row>
    <row r="243" spans="1:45" x14ac:dyDescent="0.25">
      <c r="A243" s="1">
        <v>45009</v>
      </c>
      <c r="B243">
        <v>0</v>
      </c>
      <c r="C243">
        <v>0</v>
      </c>
      <c r="D243">
        <v>0</v>
      </c>
      <c r="E243">
        <v>0.1</v>
      </c>
      <c r="F243">
        <v>0.2</v>
      </c>
      <c r="G243">
        <v>0.3</v>
      </c>
      <c r="H243">
        <v>0.5</v>
      </c>
      <c r="I243">
        <v>0.9</v>
      </c>
      <c r="J243">
        <v>1.4</v>
      </c>
      <c r="K243">
        <v>1.9</v>
      </c>
      <c r="L243">
        <v>2.6</v>
      </c>
      <c r="M243">
        <v>3.2</v>
      </c>
      <c r="N243">
        <v>4</v>
      </c>
      <c r="O243">
        <v>0</v>
      </c>
      <c r="P243" s="1">
        <v>45009</v>
      </c>
      <c r="Q243">
        <v>2.6</v>
      </c>
      <c r="R243">
        <v>3.2</v>
      </c>
      <c r="S243">
        <v>4</v>
      </c>
      <c r="T243">
        <v>4.8</v>
      </c>
      <c r="U243">
        <v>5.7</v>
      </c>
      <c r="V243">
        <v>6.7</v>
      </c>
      <c r="W243">
        <v>7.7</v>
      </c>
      <c r="X243">
        <v>8.6999999999999993</v>
      </c>
      <c r="Y243">
        <v>9.6999999999999993</v>
      </c>
      <c r="Z243">
        <v>10.7</v>
      </c>
      <c r="AA243">
        <v>11.7</v>
      </c>
      <c r="AB243">
        <v>12.7</v>
      </c>
      <c r="AC243">
        <v>13.7</v>
      </c>
      <c r="AD243">
        <v>0</v>
      </c>
      <c r="AE243" s="1">
        <v>45009</v>
      </c>
      <c r="AF243">
        <v>11.7</v>
      </c>
      <c r="AG243">
        <v>12.7</v>
      </c>
      <c r="AH243">
        <v>13.7</v>
      </c>
      <c r="AI243">
        <v>14.7</v>
      </c>
      <c r="AJ243">
        <v>15.7</v>
      </c>
      <c r="AK243">
        <v>16.7</v>
      </c>
      <c r="AL243">
        <v>17.7</v>
      </c>
      <c r="AM243">
        <v>18.7</v>
      </c>
      <c r="AN243">
        <v>19.7</v>
      </c>
      <c r="AO243">
        <v>20.7</v>
      </c>
      <c r="AP243">
        <v>21.7</v>
      </c>
      <c r="AQ243">
        <v>22.7</v>
      </c>
      <c r="AR243">
        <v>23.7</v>
      </c>
      <c r="AS243">
        <v>0</v>
      </c>
    </row>
    <row r="244" spans="1:45" x14ac:dyDescent="0.25">
      <c r="A244" s="1">
        <v>45010</v>
      </c>
      <c r="B244">
        <v>1</v>
      </c>
      <c r="C244">
        <v>1.6</v>
      </c>
      <c r="D244">
        <v>2.5</v>
      </c>
      <c r="E244">
        <v>3.5</v>
      </c>
      <c r="F244">
        <v>4.5</v>
      </c>
      <c r="G244">
        <v>5.5</v>
      </c>
      <c r="H244">
        <v>6.5</v>
      </c>
      <c r="I244">
        <v>7.5</v>
      </c>
      <c r="J244">
        <v>8.5</v>
      </c>
      <c r="K244">
        <v>9.5</v>
      </c>
      <c r="L244">
        <v>10.5</v>
      </c>
      <c r="M244">
        <v>11.5</v>
      </c>
      <c r="N244">
        <v>12.5</v>
      </c>
      <c r="O244">
        <v>0</v>
      </c>
      <c r="P244" s="1">
        <v>45010</v>
      </c>
      <c r="Q244">
        <v>10.5</v>
      </c>
      <c r="R244">
        <v>11.5</v>
      </c>
      <c r="S244">
        <v>12.5</v>
      </c>
      <c r="T244">
        <v>13.5</v>
      </c>
      <c r="U244">
        <v>14.5</v>
      </c>
      <c r="V244">
        <v>15.5</v>
      </c>
      <c r="W244">
        <v>16.5</v>
      </c>
      <c r="X244">
        <v>17.5</v>
      </c>
      <c r="Y244">
        <v>18.5</v>
      </c>
      <c r="Z244">
        <v>19.5</v>
      </c>
      <c r="AA244">
        <v>20.5</v>
      </c>
      <c r="AB244">
        <v>21.5</v>
      </c>
      <c r="AC244">
        <v>22.5</v>
      </c>
      <c r="AD244">
        <v>0</v>
      </c>
      <c r="AE244" s="1">
        <v>45010</v>
      </c>
      <c r="AF244">
        <v>20.5</v>
      </c>
      <c r="AG244">
        <v>21.5</v>
      </c>
      <c r="AH244">
        <v>22.5</v>
      </c>
      <c r="AI244">
        <v>23.5</v>
      </c>
      <c r="AJ244">
        <v>24.5</v>
      </c>
      <c r="AK244">
        <v>25.5</v>
      </c>
      <c r="AL244">
        <v>26.5</v>
      </c>
      <c r="AM244">
        <v>27.5</v>
      </c>
      <c r="AN244">
        <v>28.5</v>
      </c>
      <c r="AO244">
        <v>29.5</v>
      </c>
      <c r="AP244">
        <v>30.5</v>
      </c>
      <c r="AQ244">
        <v>31.5</v>
      </c>
      <c r="AR244">
        <v>32.5</v>
      </c>
      <c r="AS244">
        <v>0</v>
      </c>
    </row>
    <row r="245" spans="1:45" x14ac:dyDescent="0.25">
      <c r="A245" s="1">
        <v>45011</v>
      </c>
      <c r="B245">
        <v>0</v>
      </c>
      <c r="C245">
        <v>0</v>
      </c>
      <c r="D245">
        <v>0</v>
      </c>
      <c r="E245">
        <v>0.1</v>
      </c>
      <c r="F245">
        <v>0.4</v>
      </c>
      <c r="G245">
        <v>0.8</v>
      </c>
      <c r="H245">
        <v>1.1000000000000001</v>
      </c>
      <c r="I245">
        <v>1.5</v>
      </c>
      <c r="J245">
        <v>1.9</v>
      </c>
      <c r="K245">
        <v>2.2999999999999998</v>
      </c>
      <c r="L245">
        <v>2.8</v>
      </c>
      <c r="M245">
        <v>3.3</v>
      </c>
      <c r="N245">
        <v>3.9</v>
      </c>
      <c r="O245">
        <v>0</v>
      </c>
      <c r="P245" s="1">
        <v>45011</v>
      </c>
      <c r="Q245">
        <v>2.8</v>
      </c>
      <c r="R245">
        <v>3.3</v>
      </c>
      <c r="S245">
        <v>3.9</v>
      </c>
      <c r="T245">
        <v>4.5</v>
      </c>
      <c r="U245">
        <v>5.2</v>
      </c>
      <c r="V245">
        <v>5.9</v>
      </c>
      <c r="W245">
        <v>6.7</v>
      </c>
      <c r="X245">
        <v>7.6</v>
      </c>
      <c r="Y245">
        <v>8.5</v>
      </c>
      <c r="Z245">
        <v>9.5</v>
      </c>
      <c r="AA245">
        <v>10.5</v>
      </c>
      <c r="AB245">
        <v>11.5</v>
      </c>
      <c r="AC245">
        <v>12.5</v>
      </c>
      <c r="AD245">
        <v>0</v>
      </c>
      <c r="AE245" s="1">
        <v>45011</v>
      </c>
      <c r="AF245">
        <v>10.5</v>
      </c>
      <c r="AG245">
        <v>11.5</v>
      </c>
      <c r="AH245">
        <v>12.5</v>
      </c>
      <c r="AI245">
        <v>13.5</v>
      </c>
      <c r="AJ245">
        <v>14.5</v>
      </c>
      <c r="AK245">
        <v>15.5</v>
      </c>
      <c r="AL245">
        <v>16.5</v>
      </c>
      <c r="AM245">
        <v>17.5</v>
      </c>
      <c r="AN245">
        <v>18.5</v>
      </c>
      <c r="AO245">
        <v>19.5</v>
      </c>
      <c r="AP245">
        <v>20.5</v>
      </c>
      <c r="AQ245">
        <v>21.5</v>
      </c>
      <c r="AR245">
        <v>22.5</v>
      </c>
      <c r="AS245">
        <v>0</v>
      </c>
    </row>
    <row r="246" spans="1:45" x14ac:dyDescent="0.25">
      <c r="A246" s="1">
        <v>45012</v>
      </c>
      <c r="B246">
        <v>0</v>
      </c>
      <c r="C246">
        <v>0</v>
      </c>
      <c r="D246">
        <v>0</v>
      </c>
      <c r="E246">
        <v>0.1</v>
      </c>
      <c r="F246">
        <v>0.2</v>
      </c>
      <c r="G246">
        <v>0.5</v>
      </c>
      <c r="H246">
        <v>0.9</v>
      </c>
      <c r="I246">
        <v>1.5</v>
      </c>
      <c r="J246">
        <v>2.1</v>
      </c>
      <c r="K246">
        <v>2.8</v>
      </c>
      <c r="L246">
        <v>3.5</v>
      </c>
      <c r="M246">
        <v>4.3</v>
      </c>
      <c r="N246">
        <v>5.0999999999999996</v>
      </c>
      <c r="O246">
        <v>1</v>
      </c>
      <c r="P246" s="1">
        <v>45012</v>
      </c>
      <c r="Q246">
        <v>3.5</v>
      </c>
      <c r="R246">
        <v>4.3</v>
      </c>
      <c r="S246">
        <v>5.0999999999999996</v>
      </c>
      <c r="T246">
        <v>5.9</v>
      </c>
      <c r="U246">
        <v>6.9</v>
      </c>
      <c r="V246">
        <v>7.8</v>
      </c>
      <c r="W246">
        <v>8.8000000000000007</v>
      </c>
      <c r="X246">
        <v>9.8000000000000007</v>
      </c>
      <c r="Y246">
        <v>10.8</v>
      </c>
      <c r="Z246">
        <v>11.8</v>
      </c>
      <c r="AA246">
        <v>12.8</v>
      </c>
      <c r="AB246">
        <v>13.8</v>
      </c>
      <c r="AC246">
        <v>14.8</v>
      </c>
      <c r="AD246">
        <v>1</v>
      </c>
      <c r="AE246" s="1">
        <v>45012</v>
      </c>
      <c r="AF246">
        <v>12.8</v>
      </c>
      <c r="AG246">
        <v>13.8</v>
      </c>
      <c r="AH246">
        <v>14.8</v>
      </c>
      <c r="AI246">
        <v>15.8</v>
      </c>
      <c r="AJ246">
        <v>16.8</v>
      </c>
      <c r="AK246">
        <v>17.8</v>
      </c>
      <c r="AL246">
        <v>18.8</v>
      </c>
      <c r="AM246">
        <v>19.8</v>
      </c>
      <c r="AN246">
        <v>20.8</v>
      </c>
      <c r="AO246">
        <v>21.8</v>
      </c>
      <c r="AP246">
        <v>22.8</v>
      </c>
      <c r="AQ246">
        <v>23.8</v>
      </c>
      <c r="AR246">
        <v>24.8</v>
      </c>
      <c r="AS246">
        <v>1</v>
      </c>
    </row>
    <row r="247" spans="1:45" x14ac:dyDescent="0.25">
      <c r="A247" s="1">
        <v>45013</v>
      </c>
      <c r="B247">
        <v>0.3</v>
      </c>
      <c r="C247">
        <v>0.7</v>
      </c>
      <c r="D247">
        <v>1.3</v>
      </c>
      <c r="E247">
        <v>1.9</v>
      </c>
      <c r="F247">
        <v>2.7</v>
      </c>
      <c r="G247">
        <v>3.7</v>
      </c>
      <c r="H247">
        <v>4.7</v>
      </c>
      <c r="I247">
        <v>5.7</v>
      </c>
      <c r="J247">
        <v>6.7</v>
      </c>
      <c r="K247">
        <v>7.7</v>
      </c>
      <c r="L247">
        <v>8.6999999999999993</v>
      </c>
      <c r="M247">
        <v>9.6999999999999993</v>
      </c>
      <c r="N247">
        <v>10.7</v>
      </c>
      <c r="O247">
        <v>0</v>
      </c>
      <c r="P247" s="1">
        <v>45013</v>
      </c>
      <c r="Q247">
        <v>8.6999999999999993</v>
      </c>
      <c r="R247">
        <v>9.6999999999999993</v>
      </c>
      <c r="S247">
        <v>10.7</v>
      </c>
      <c r="T247">
        <v>11.7</v>
      </c>
      <c r="U247">
        <v>12.7</v>
      </c>
      <c r="V247">
        <v>13.7</v>
      </c>
      <c r="W247">
        <v>14.7</v>
      </c>
      <c r="X247">
        <v>15.7</v>
      </c>
      <c r="Y247">
        <v>16.7</v>
      </c>
      <c r="Z247">
        <v>17.7</v>
      </c>
      <c r="AA247">
        <v>18.7</v>
      </c>
      <c r="AB247">
        <v>19.7</v>
      </c>
      <c r="AC247">
        <v>20.7</v>
      </c>
      <c r="AD247">
        <v>0</v>
      </c>
      <c r="AE247" s="1">
        <v>45013</v>
      </c>
      <c r="AF247">
        <v>18.7</v>
      </c>
      <c r="AG247">
        <v>19.7</v>
      </c>
      <c r="AH247">
        <v>20.7</v>
      </c>
      <c r="AI247">
        <v>21.7</v>
      </c>
      <c r="AJ247">
        <v>22.7</v>
      </c>
      <c r="AK247">
        <v>23.7</v>
      </c>
      <c r="AL247">
        <v>24.7</v>
      </c>
      <c r="AM247">
        <v>25.7</v>
      </c>
      <c r="AN247">
        <v>26.7</v>
      </c>
      <c r="AO247">
        <v>27.7</v>
      </c>
      <c r="AP247">
        <v>28.7</v>
      </c>
      <c r="AQ247">
        <v>29.7</v>
      </c>
      <c r="AR247">
        <v>30.7</v>
      </c>
      <c r="AS247">
        <v>0</v>
      </c>
    </row>
    <row r="248" spans="1:45" x14ac:dyDescent="0.25">
      <c r="A248" s="1">
        <v>45014</v>
      </c>
      <c r="B248">
        <v>1.2</v>
      </c>
      <c r="C248">
        <v>1.6</v>
      </c>
      <c r="D248">
        <v>2</v>
      </c>
      <c r="E248">
        <v>2.6</v>
      </c>
      <c r="F248">
        <v>3.2</v>
      </c>
      <c r="G248">
        <v>3.9</v>
      </c>
      <c r="H248">
        <v>4.8</v>
      </c>
      <c r="I248">
        <v>5.8</v>
      </c>
      <c r="J248">
        <v>6.8</v>
      </c>
      <c r="K248">
        <v>7.8</v>
      </c>
      <c r="L248">
        <v>8.8000000000000007</v>
      </c>
      <c r="M248">
        <v>9.8000000000000007</v>
      </c>
      <c r="N248">
        <v>10.8</v>
      </c>
      <c r="O248">
        <v>0</v>
      </c>
      <c r="P248" s="1">
        <v>45014</v>
      </c>
      <c r="Q248">
        <v>8.8000000000000007</v>
      </c>
      <c r="R248">
        <v>9.8000000000000007</v>
      </c>
      <c r="S248">
        <v>10.8</v>
      </c>
      <c r="T248">
        <v>11.8</v>
      </c>
      <c r="U248">
        <v>12.8</v>
      </c>
      <c r="V248">
        <v>13.8</v>
      </c>
      <c r="W248">
        <v>14.8</v>
      </c>
      <c r="X248">
        <v>15.8</v>
      </c>
      <c r="Y248">
        <v>16.8</v>
      </c>
      <c r="Z248">
        <v>17.8</v>
      </c>
      <c r="AA248">
        <v>18.8</v>
      </c>
      <c r="AB248">
        <v>19.8</v>
      </c>
      <c r="AC248">
        <v>20.8</v>
      </c>
      <c r="AD248">
        <v>0</v>
      </c>
      <c r="AE248" s="1">
        <v>45014</v>
      </c>
      <c r="AF248">
        <v>18.8</v>
      </c>
      <c r="AG248">
        <v>19.8</v>
      </c>
      <c r="AH248">
        <v>20.8</v>
      </c>
      <c r="AI248">
        <v>21.8</v>
      </c>
      <c r="AJ248">
        <v>22.8</v>
      </c>
      <c r="AK248">
        <v>23.8</v>
      </c>
      <c r="AL248">
        <v>24.8</v>
      </c>
      <c r="AM248">
        <v>25.8</v>
      </c>
      <c r="AN248">
        <v>26.8</v>
      </c>
      <c r="AO248">
        <v>27.8</v>
      </c>
      <c r="AP248">
        <v>28.8</v>
      </c>
      <c r="AQ248">
        <v>29.8</v>
      </c>
      <c r="AR248">
        <v>30.8</v>
      </c>
      <c r="AS248">
        <v>0</v>
      </c>
    </row>
    <row r="249" spans="1:45" x14ac:dyDescent="0.25">
      <c r="A249" s="1">
        <v>45015</v>
      </c>
      <c r="B249">
        <v>2.2000000000000002</v>
      </c>
      <c r="C249">
        <v>2.9</v>
      </c>
      <c r="D249">
        <v>3.8</v>
      </c>
      <c r="E249">
        <v>4.8</v>
      </c>
      <c r="F249">
        <v>5.8</v>
      </c>
      <c r="G249">
        <v>6.8</v>
      </c>
      <c r="H249">
        <v>7.8</v>
      </c>
      <c r="I249">
        <v>8.8000000000000007</v>
      </c>
      <c r="J249">
        <v>9.8000000000000007</v>
      </c>
      <c r="K249">
        <v>10.8</v>
      </c>
      <c r="L249">
        <v>11.8</v>
      </c>
      <c r="M249">
        <v>12.8</v>
      </c>
      <c r="N249">
        <v>13.8</v>
      </c>
      <c r="O249">
        <v>0</v>
      </c>
      <c r="P249" s="1">
        <v>45015</v>
      </c>
      <c r="Q249">
        <v>11.8</v>
      </c>
      <c r="R249">
        <v>12.8</v>
      </c>
      <c r="S249">
        <v>13.8</v>
      </c>
      <c r="T249">
        <v>14.8</v>
      </c>
      <c r="U249">
        <v>15.8</v>
      </c>
      <c r="V249">
        <v>16.8</v>
      </c>
      <c r="W249">
        <v>17.8</v>
      </c>
      <c r="X249">
        <v>18.8</v>
      </c>
      <c r="Y249">
        <v>19.8</v>
      </c>
      <c r="Z249">
        <v>20.8</v>
      </c>
      <c r="AA249">
        <v>21.8</v>
      </c>
      <c r="AB249">
        <v>22.8</v>
      </c>
      <c r="AC249">
        <v>23.8</v>
      </c>
      <c r="AD249">
        <v>0</v>
      </c>
      <c r="AE249" s="1">
        <v>45015</v>
      </c>
      <c r="AF249">
        <v>21.8</v>
      </c>
      <c r="AG249">
        <v>22.8</v>
      </c>
      <c r="AH249">
        <v>23.8</v>
      </c>
      <c r="AI249">
        <v>24.8</v>
      </c>
      <c r="AJ249">
        <v>25.8</v>
      </c>
      <c r="AK249">
        <v>26.8</v>
      </c>
      <c r="AL249">
        <v>27.8</v>
      </c>
      <c r="AM249">
        <v>28.8</v>
      </c>
      <c r="AN249">
        <v>29.8</v>
      </c>
      <c r="AO249">
        <v>30.8</v>
      </c>
      <c r="AP249">
        <v>31.8</v>
      </c>
      <c r="AQ249">
        <v>32.799999999999997</v>
      </c>
      <c r="AR249">
        <v>33.799999999999997</v>
      </c>
      <c r="AS249">
        <v>0</v>
      </c>
    </row>
    <row r="250" spans="1:45" x14ac:dyDescent="0.25">
      <c r="A250" s="1">
        <v>45016</v>
      </c>
      <c r="B250">
        <v>2.1</v>
      </c>
      <c r="C250">
        <v>2.6</v>
      </c>
      <c r="D250">
        <v>3.3</v>
      </c>
      <c r="E250">
        <v>4</v>
      </c>
      <c r="F250">
        <v>4.8</v>
      </c>
      <c r="G250">
        <v>5.6</v>
      </c>
      <c r="H250">
        <v>6.5</v>
      </c>
      <c r="I250">
        <v>7.5</v>
      </c>
      <c r="J250">
        <v>8.5</v>
      </c>
      <c r="K250">
        <v>9.5</v>
      </c>
      <c r="L250">
        <v>10.5</v>
      </c>
      <c r="M250">
        <v>11.5</v>
      </c>
      <c r="N250">
        <v>12.5</v>
      </c>
      <c r="O250">
        <v>0</v>
      </c>
      <c r="P250" s="1">
        <v>45016</v>
      </c>
      <c r="Q250">
        <v>10.5</v>
      </c>
      <c r="R250">
        <v>11.5</v>
      </c>
      <c r="S250">
        <v>12.5</v>
      </c>
      <c r="T250">
        <v>13.5</v>
      </c>
      <c r="U250">
        <v>14.5</v>
      </c>
      <c r="V250">
        <v>15.5</v>
      </c>
      <c r="W250">
        <v>16.5</v>
      </c>
      <c r="X250">
        <v>17.5</v>
      </c>
      <c r="Y250">
        <v>18.5</v>
      </c>
      <c r="Z250">
        <v>19.5</v>
      </c>
      <c r="AA250">
        <v>20.5</v>
      </c>
      <c r="AB250">
        <v>21.5</v>
      </c>
      <c r="AC250">
        <v>22.5</v>
      </c>
      <c r="AD250">
        <v>0</v>
      </c>
      <c r="AE250" s="1">
        <v>45016</v>
      </c>
      <c r="AF250">
        <v>20.5</v>
      </c>
      <c r="AG250">
        <v>21.5</v>
      </c>
      <c r="AH250">
        <v>22.5</v>
      </c>
      <c r="AI250">
        <v>23.5</v>
      </c>
      <c r="AJ250">
        <v>24.5</v>
      </c>
      <c r="AK250">
        <v>25.5</v>
      </c>
      <c r="AL250">
        <v>26.5</v>
      </c>
      <c r="AM250">
        <v>27.5</v>
      </c>
      <c r="AN250">
        <v>28.5</v>
      </c>
      <c r="AO250">
        <v>29.5</v>
      </c>
      <c r="AP250">
        <v>30.5</v>
      </c>
      <c r="AQ250">
        <v>31.5</v>
      </c>
      <c r="AR250">
        <v>32.5</v>
      </c>
      <c r="AS250">
        <v>0</v>
      </c>
    </row>
    <row r="251" spans="1:45" x14ac:dyDescent="0.25">
      <c r="A251" s="1">
        <v>45017</v>
      </c>
      <c r="B251">
        <v>0</v>
      </c>
      <c r="C251">
        <v>0</v>
      </c>
      <c r="D251">
        <v>0</v>
      </c>
      <c r="E251">
        <v>0.1</v>
      </c>
      <c r="F251">
        <v>0.5</v>
      </c>
      <c r="G251">
        <v>1</v>
      </c>
      <c r="H251">
        <v>1.5</v>
      </c>
      <c r="I251">
        <v>2</v>
      </c>
      <c r="J251">
        <v>2.5</v>
      </c>
      <c r="K251">
        <v>3</v>
      </c>
      <c r="L251">
        <v>3.6</v>
      </c>
      <c r="M251">
        <v>4.0999999999999996</v>
      </c>
      <c r="N251">
        <v>4.8</v>
      </c>
      <c r="O251">
        <v>0</v>
      </c>
      <c r="P251" s="1">
        <v>45017</v>
      </c>
      <c r="Q251">
        <v>3.6</v>
      </c>
      <c r="R251">
        <v>4.0999999999999996</v>
      </c>
      <c r="S251">
        <v>4.8</v>
      </c>
      <c r="T251">
        <v>5.4</v>
      </c>
      <c r="U251">
        <v>6</v>
      </c>
      <c r="V251">
        <v>6.7</v>
      </c>
      <c r="W251">
        <v>7.4</v>
      </c>
      <c r="X251">
        <v>8.1</v>
      </c>
      <c r="Y251">
        <v>8.8000000000000007</v>
      </c>
      <c r="Z251">
        <v>9.6999999999999993</v>
      </c>
      <c r="AA251">
        <v>10.5</v>
      </c>
      <c r="AB251">
        <v>11.4</v>
      </c>
      <c r="AC251">
        <v>12.3</v>
      </c>
      <c r="AD251">
        <v>0</v>
      </c>
      <c r="AE251" s="1">
        <v>45017</v>
      </c>
      <c r="AF251">
        <v>10.5</v>
      </c>
      <c r="AG251">
        <v>11.4</v>
      </c>
      <c r="AH251">
        <v>12.3</v>
      </c>
      <c r="AI251">
        <v>13.3</v>
      </c>
      <c r="AJ251">
        <v>14.3</v>
      </c>
      <c r="AK251">
        <v>15.3</v>
      </c>
      <c r="AL251">
        <v>16.3</v>
      </c>
      <c r="AM251">
        <v>17.3</v>
      </c>
      <c r="AN251">
        <v>18.3</v>
      </c>
      <c r="AO251">
        <v>19.3</v>
      </c>
      <c r="AP251">
        <v>20.3</v>
      </c>
      <c r="AQ251">
        <v>21.3</v>
      </c>
      <c r="AR251">
        <v>22.3</v>
      </c>
      <c r="AS251">
        <v>0</v>
      </c>
    </row>
    <row r="252" spans="1:45" x14ac:dyDescent="0.25">
      <c r="A252" s="1">
        <v>45018</v>
      </c>
      <c r="B252">
        <v>0.2</v>
      </c>
      <c r="C252">
        <v>0.3</v>
      </c>
      <c r="D252">
        <v>0.5</v>
      </c>
      <c r="E252">
        <v>0.7</v>
      </c>
      <c r="F252">
        <v>1</v>
      </c>
      <c r="G252">
        <v>1.4</v>
      </c>
      <c r="H252">
        <v>1.9</v>
      </c>
      <c r="I252">
        <v>2.5</v>
      </c>
      <c r="J252">
        <v>3.3</v>
      </c>
      <c r="K252">
        <v>4.0999999999999996</v>
      </c>
      <c r="L252">
        <v>4.9000000000000004</v>
      </c>
      <c r="M252">
        <v>5.7</v>
      </c>
      <c r="N252">
        <v>6.5</v>
      </c>
      <c r="O252">
        <v>0</v>
      </c>
      <c r="P252" s="1">
        <v>45018</v>
      </c>
      <c r="Q252">
        <v>4.9000000000000004</v>
      </c>
      <c r="R252">
        <v>5.7</v>
      </c>
      <c r="S252">
        <v>6.5</v>
      </c>
      <c r="T252">
        <v>7.4</v>
      </c>
      <c r="U252">
        <v>8.3000000000000007</v>
      </c>
      <c r="V252">
        <v>9.1999999999999993</v>
      </c>
      <c r="W252">
        <v>10.1</v>
      </c>
      <c r="X252">
        <v>11.1</v>
      </c>
      <c r="Y252">
        <v>12.1</v>
      </c>
      <c r="Z252">
        <v>13.1</v>
      </c>
      <c r="AA252">
        <v>14.1</v>
      </c>
      <c r="AB252">
        <v>15.1</v>
      </c>
      <c r="AC252">
        <v>16.100000000000001</v>
      </c>
      <c r="AD252">
        <v>0</v>
      </c>
      <c r="AE252" s="1">
        <v>45018</v>
      </c>
      <c r="AF252">
        <v>14.1</v>
      </c>
      <c r="AG252">
        <v>15.1</v>
      </c>
      <c r="AH252">
        <v>16.100000000000001</v>
      </c>
      <c r="AI252">
        <v>17.100000000000001</v>
      </c>
      <c r="AJ252">
        <v>18.100000000000001</v>
      </c>
      <c r="AK252">
        <v>19.100000000000001</v>
      </c>
      <c r="AL252">
        <v>20.100000000000001</v>
      </c>
      <c r="AM252">
        <v>21.1</v>
      </c>
      <c r="AN252">
        <v>22.1</v>
      </c>
      <c r="AO252">
        <v>23.1</v>
      </c>
      <c r="AP252">
        <v>24.1</v>
      </c>
      <c r="AQ252">
        <v>25.1</v>
      </c>
      <c r="AR252">
        <v>26.1</v>
      </c>
      <c r="AS252">
        <v>0</v>
      </c>
    </row>
    <row r="253" spans="1:45" x14ac:dyDescent="0.25">
      <c r="A253" s="1">
        <v>45019</v>
      </c>
      <c r="B253">
        <v>1.9</v>
      </c>
      <c r="C253">
        <v>2.2000000000000002</v>
      </c>
      <c r="D253">
        <v>2.6</v>
      </c>
      <c r="E253">
        <v>3</v>
      </c>
      <c r="F253">
        <v>3.5</v>
      </c>
      <c r="G253">
        <v>3.9</v>
      </c>
      <c r="H253">
        <v>4.4000000000000004</v>
      </c>
      <c r="I253">
        <v>4.8</v>
      </c>
      <c r="J253">
        <v>5.3</v>
      </c>
      <c r="K253">
        <v>5.9</v>
      </c>
      <c r="L253">
        <v>6.6</v>
      </c>
      <c r="M253">
        <v>7.3</v>
      </c>
      <c r="N253">
        <v>8.1</v>
      </c>
      <c r="O253">
        <v>0</v>
      </c>
      <c r="P253" s="1">
        <v>45019</v>
      </c>
      <c r="Q253">
        <v>6.6</v>
      </c>
      <c r="R253">
        <v>7.3</v>
      </c>
      <c r="S253">
        <v>8.1</v>
      </c>
      <c r="T253">
        <v>9.1</v>
      </c>
      <c r="U253">
        <v>10.1</v>
      </c>
      <c r="V253">
        <v>11.1</v>
      </c>
      <c r="W253">
        <v>12.1</v>
      </c>
      <c r="X253">
        <v>13.1</v>
      </c>
      <c r="Y253">
        <v>14.1</v>
      </c>
      <c r="Z253">
        <v>15.1</v>
      </c>
      <c r="AA253">
        <v>16.100000000000001</v>
      </c>
      <c r="AB253">
        <v>17.100000000000001</v>
      </c>
      <c r="AC253">
        <v>18.100000000000001</v>
      </c>
      <c r="AD253">
        <v>0</v>
      </c>
      <c r="AE253" s="1">
        <v>45019</v>
      </c>
      <c r="AF253">
        <v>16.100000000000001</v>
      </c>
      <c r="AG253">
        <v>17.100000000000001</v>
      </c>
      <c r="AH253">
        <v>18.100000000000001</v>
      </c>
      <c r="AI253">
        <v>19.100000000000001</v>
      </c>
      <c r="AJ253">
        <v>20.100000000000001</v>
      </c>
      <c r="AK253">
        <v>21.1</v>
      </c>
      <c r="AL253">
        <v>22.1</v>
      </c>
      <c r="AM253">
        <v>23.1</v>
      </c>
      <c r="AN253">
        <v>24.1</v>
      </c>
      <c r="AO253">
        <v>25.1</v>
      </c>
      <c r="AP253">
        <v>26.1</v>
      </c>
      <c r="AQ253">
        <v>27.1</v>
      </c>
      <c r="AR253">
        <v>28.1</v>
      </c>
      <c r="AS253">
        <v>0</v>
      </c>
    </row>
    <row r="254" spans="1:45" x14ac:dyDescent="0.25">
      <c r="A254" s="1">
        <v>45020</v>
      </c>
      <c r="B254">
        <v>0</v>
      </c>
      <c r="C254">
        <v>0</v>
      </c>
      <c r="D254">
        <v>0</v>
      </c>
      <c r="E254">
        <v>0</v>
      </c>
      <c r="F254">
        <v>0</v>
      </c>
      <c r="G254">
        <v>0</v>
      </c>
      <c r="H254">
        <v>0.2</v>
      </c>
      <c r="I254">
        <v>0.4</v>
      </c>
      <c r="J254">
        <v>0.7</v>
      </c>
      <c r="K254">
        <v>1.2</v>
      </c>
      <c r="L254">
        <v>1.9</v>
      </c>
      <c r="M254">
        <v>2.6</v>
      </c>
      <c r="N254">
        <v>3.4</v>
      </c>
      <c r="O254">
        <v>0</v>
      </c>
      <c r="P254" s="1">
        <v>45020</v>
      </c>
      <c r="Q254">
        <v>1.9</v>
      </c>
      <c r="R254">
        <v>2.6</v>
      </c>
      <c r="S254">
        <v>3.4</v>
      </c>
      <c r="T254">
        <v>4.3</v>
      </c>
      <c r="U254">
        <v>5.3</v>
      </c>
      <c r="V254">
        <v>6.3</v>
      </c>
      <c r="W254">
        <v>7.3</v>
      </c>
      <c r="X254">
        <v>8.3000000000000007</v>
      </c>
      <c r="Y254">
        <v>9.3000000000000007</v>
      </c>
      <c r="Z254">
        <v>10.3</v>
      </c>
      <c r="AA254">
        <v>11.3</v>
      </c>
      <c r="AB254">
        <v>12.3</v>
      </c>
      <c r="AC254">
        <v>13.3</v>
      </c>
      <c r="AD254">
        <v>0</v>
      </c>
      <c r="AE254" s="1">
        <v>45020</v>
      </c>
      <c r="AF254">
        <v>11.3</v>
      </c>
      <c r="AG254">
        <v>12.3</v>
      </c>
      <c r="AH254">
        <v>13.3</v>
      </c>
      <c r="AI254">
        <v>14.3</v>
      </c>
      <c r="AJ254">
        <v>15.3</v>
      </c>
      <c r="AK254">
        <v>16.3</v>
      </c>
      <c r="AL254">
        <v>17.3</v>
      </c>
      <c r="AM254">
        <v>18.3</v>
      </c>
      <c r="AN254">
        <v>19.3</v>
      </c>
      <c r="AO254">
        <v>20.3</v>
      </c>
      <c r="AP254">
        <v>21.3</v>
      </c>
      <c r="AQ254">
        <v>22.3</v>
      </c>
      <c r="AR254">
        <v>23.3</v>
      </c>
      <c r="AS254">
        <v>0</v>
      </c>
    </row>
    <row r="255" spans="1:45" x14ac:dyDescent="0.25">
      <c r="A255" s="1">
        <v>45021</v>
      </c>
      <c r="B255">
        <v>0</v>
      </c>
      <c r="C255">
        <v>0.1</v>
      </c>
      <c r="D255">
        <v>0.4</v>
      </c>
      <c r="E255">
        <v>0.8</v>
      </c>
      <c r="F255">
        <v>1.4</v>
      </c>
      <c r="G255">
        <v>2</v>
      </c>
      <c r="H255">
        <v>2.7</v>
      </c>
      <c r="I255">
        <v>3.5</v>
      </c>
      <c r="J255">
        <v>4.3</v>
      </c>
      <c r="K255">
        <v>5.0999999999999996</v>
      </c>
      <c r="L255">
        <v>6</v>
      </c>
      <c r="M255">
        <v>7</v>
      </c>
      <c r="N255">
        <v>8</v>
      </c>
      <c r="O255">
        <v>0</v>
      </c>
      <c r="P255" s="1">
        <v>45021</v>
      </c>
      <c r="Q255">
        <v>6</v>
      </c>
      <c r="R255">
        <v>7</v>
      </c>
      <c r="S255">
        <v>8</v>
      </c>
      <c r="T255">
        <v>9</v>
      </c>
      <c r="U255">
        <v>10</v>
      </c>
      <c r="V255">
        <v>11</v>
      </c>
      <c r="W255">
        <v>12</v>
      </c>
      <c r="X255">
        <v>13</v>
      </c>
      <c r="Y255">
        <v>14</v>
      </c>
      <c r="Z255">
        <v>15</v>
      </c>
      <c r="AA255">
        <v>16</v>
      </c>
      <c r="AB255">
        <v>17</v>
      </c>
      <c r="AC255">
        <v>18</v>
      </c>
      <c r="AD255">
        <v>0</v>
      </c>
      <c r="AE255" s="1">
        <v>45021</v>
      </c>
      <c r="AF255">
        <v>16</v>
      </c>
      <c r="AG255">
        <v>17</v>
      </c>
      <c r="AH255">
        <v>18</v>
      </c>
      <c r="AI255">
        <v>19</v>
      </c>
      <c r="AJ255">
        <v>20</v>
      </c>
      <c r="AK255">
        <v>21</v>
      </c>
      <c r="AL255">
        <v>22</v>
      </c>
      <c r="AM255">
        <v>23</v>
      </c>
      <c r="AN255">
        <v>24</v>
      </c>
      <c r="AO255">
        <v>25</v>
      </c>
      <c r="AP255">
        <v>26</v>
      </c>
      <c r="AQ255">
        <v>27</v>
      </c>
      <c r="AR255">
        <v>28</v>
      </c>
      <c r="AS255">
        <v>0</v>
      </c>
    </row>
    <row r="256" spans="1:45" x14ac:dyDescent="0.25">
      <c r="A256" s="1">
        <v>45022</v>
      </c>
      <c r="B256">
        <v>0</v>
      </c>
      <c r="C256">
        <v>0.3</v>
      </c>
      <c r="D256">
        <v>0.6</v>
      </c>
      <c r="E256">
        <v>1.1000000000000001</v>
      </c>
      <c r="F256">
        <v>1.6</v>
      </c>
      <c r="G256">
        <v>2.1</v>
      </c>
      <c r="H256">
        <v>2.7</v>
      </c>
      <c r="I256">
        <v>3.4</v>
      </c>
      <c r="J256">
        <v>4.0999999999999996</v>
      </c>
      <c r="K256">
        <v>5</v>
      </c>
      <c r="L256">
        <v>5.8</v>
      </c>
      <c r="M256">
        <v>6.7</v>
      </c>
      <c r="N256">
        <v>7.5</v>
      </c>
      <c r="O256">
        <v>0</v>
      </c>
      <c r="P256" s="1">
        <v>45022</v>
      </c>
      <c r="Q256">
        <v>5.8</v>
      </c>
      <c r="R256">
        <v>6.7</v>
      </c>
      <c r="S256">
        <v>7.5</v>
      </c>
      <c r="T256">
        <v>8.4</v>
      </c>
      <c r="U256">
        <v>9.3000000000000007</v>
      </c>
      <c r="V256">
        <v>10.199999999999999</v>
      </c>
      <c r="W256">
        <v>11.1</v>
      </c>
      <c r="X256">
        <v>12</v>
      </c>
      <c r="Y256">
        <v>13</v>
      </c>
      <c r="Z256">
        <v>14</v>
      </c>
      <c r="AA256">
        <v>15</v>
      </c>
      <c r="AB256">
        <v>16</v>
      </c>
      <c r="AC256">
        <v>17</v>
      </c>
      <c r="AD256">
        <v>0</v>
      </c>
      <c r="AE256" s="1">
        <v>45022</v>
      </c>
      <c r="AF256">
        <v>15</v>
      </c>
      <c r="AG256">
        <v>16</v>
      </c>
      <c r="AH256">
        <v>17</v>
      </c>
      <c r="AI256">
        <v>18</v>
      </c>
      <c r="AJ256">
        <v>19</v>
      </c>
      <c r="AK256">
        <v>20</v>
      </c>
      <c r="AL256">
        <v>21</v>
      </c>
      <c r="AM256">
        <v>22</v>
      </c>
      <c r="AN256">
        <v>23</v>
      </c>
      <c r="AO256">
        <v>24</v>
      </c>
      <c r="AP256">
        <v>25</v>
      </c>
      <c r="AQ256">
        <v>26</v>
      </c>
      <c r="AR256">
        <v>27</v>
      </c>
      <c r="AS256">
        <v>0</v>
      </c>
    </row>
    <row r="257" spans="1:45" x14ac:dyDescent="0.25">
      <c r="A257" s="1">
        <v>45023</v>
      </c>
      <c r="B257">
        <v>0</v>
      </c>
      <c r="C257">
        <v>0</v>
      </c>
      <c r="D257">
        <v>0</v>
      </c>
      <c r="E257">
        <v>0</v>
      </c>
      <c r="F257">
        <v>0.1</v>
      </c>
      <c r="G257">
        <v>0.1</v>
      </c>
      <c r="H257">
        <v>0.2</v>
      </c>
      <c r="I257">
        <v>0.3</v>
      </c>
      <c r="J257">
        <v>0.4</v>
      </c>
      <c r="K257">
        <v>0.6</v>
      </c>
      <c r="L257">
        <v>0.9</v>
      </c>
      <c r="M257">
        <v>1.1000000000000001</v>
      </c>
      <c r="N257">
        <v>1.5</v>
      </c>
      <c r="O257">
        <v>0</v>
      </c>
      <c r="P257" s="1">
        <v>45023</v>
      </c>
      <c r="Q257">
        <v>0.9</v>
      </c>
      <c r="R257">
        <v>1.1000000000000001</v>
      </c>
      <c r="S257">
        <v>1.5</v>
      </c>
      <c r="T257">
        <v>2</v>
      </c>
      <c r="U257">
        <v>2.7</v>
      </c>
      <c r="V257">
        <v>3.4</v>
      </c>
      <c r="W257">
        <v>4.2</v>
      </c>
      <c r="X257">
        <v>5.0999999999999996</v>
      </c>
      <c r="Y257">
        <v>6</v>
      </c>
      <c r="Z257">
        <v>7</v>
      </c>
      <c r="AA257">
        <v>8</v>
      </c>
      <c r="AB257">
        <v>9</v>
      </c>
      <c r="AC257">
        <v>10</v>
      </c>
      <c r="AD257">
        <v>0</v>
      </c>
      <c r="AE257" s="1">
        <v>45023</v>
      </c>
      <c r="AF257">
        <v>8</v>
      </c>
      <c r="AG257">
        <v>9</v>
      </c>
      <c r="AH257">
        <v>10</v>
      </c>
      <c r="AI257">
        <v>11</v>
      </c>
      <c r="AJ257">
        <v>12</v>
      </c>
      <c r="AK257">
        <v>13</v>
      </c>
      <c r="AL257">
        <v>14</v>
      </c>
      <c r="AM257">
        <v>15</v>
      </c>
      <c r="AN257">
        <v>16</v>
      </c>
      <c r="AO257">
        <v>17</v>
      </c>
      <c r="AP257">
        <v>18</v>
      </c>
      <c r="AQ257">
        <v>19</v>
      </c>
      <c r="AR257">
        <v>20</v>
      </c>
      <c r="AS257">
        <v>0</v>
      </c>
    </row>
    <row r="258" spans="1:45" x14ac:dyDescent="0.25">
      <c r="A258" s="1">
        <v>45024</v>
      </c>
      <c r="B258">
        <v>1.1000000000000001</v>
      </c>
      <c r="C258">
        <v>1.5</v>
      </c>
      <c r="D258">
        <v>1.9</v>
      </c>
      <c r="E258">
        <v>2.5</v>
      </c>
      <c r="F258">
        <v>3.1</v>
      </c>
      <c r="G258">
        <v>3.7</v>
      </c>
      <c r="H258">
        <v>4.4000000000000004</v>
      </c>
      <c r="I258">
        <v>5</v>
      </c>
      <c r="J258">
        <v>5.8</v>
      </c>
      <c r="K258">
        <v>6.5</v>
      </c>
      <c r="L258">
        <v>7.3</v>
      </c>
      <c r="M258">
        <v>8.1999999999999993</v>
      </c>
      <c r="N258">
        <v>9.1999999999999993</v>
      </c>
      <c r="O258">
        <v>0</v>
      </c>
      <c r="P258" s="1">
        <v>45024</v>
      </c>
      <c r="Q258">
        <v>7.3</v>
      </c>
      <c r="R258">
        <v>8.1999999999999993</v>
      </c>
      <c r="S258">
        <v>9.1999999999999993</v>
      </c>
      <c r="T258">
        <v>10.199999999999999</v>
      </c>
      <c r="U258">
        <v>11.2</v>
      </c>
      <c r="V258">
        <v>12.2</v>
      </c>
      <c r="W258">
        <v>13.2</v>
      </c>
      <c r="X258">
        <v>14.2</v>
      </c>
      <c r="Y258">
        <v>15.2</v>
      </c>
      <c r="Z258">
        <v>16.2</v>
      </c>
      <c r="AA258">
        <v>17.2</v>
      </c>
      <c r="AB258">
        <v>18.2</v>
      </c>
      <c r="AC258">
        <v>19.2</v>
      </c>
      <c r="AD258">
        <v>0</v>
      </c>
      <c r="AE258" s="1">
        <v>45024</v>
      </c>
      <c r="AF258">
        <v>17.2</v>
      </c>
      <c r="AG258">
        <v>18.2</v>
      </c>
      <c r="AH258">
        <v>19.2</v>
      </c>
      <c r="AI258">
        <v>20.2</v>
      </c>
      <c r="AJ258">
        <v>21.2</v>
      </c>
      <c r="AK258">
        <v>22.2</v>
      </c>
      <c r="AL258">
        <v>23.2</v>
      </c>
      <c r="AM258">
        <v>24.2</v>
      </c>
      <c r="AN258">
        <v>25.2</v>
      </c>
      <c r="AO258">
        <v>26.2</v>
      </c>
      <c r="AP258">
        <v>27.2</v>
      </c>
      <c r="AQ258">
        <v>28.2</v>
      </c>
      <c r="AR258">
        <v>29.2</v>
      </c>
      <c r="AS258">
        <v>0</v>
      </c>
    </row>
    <row r="259" spans="1:45" x14ac:dyDescent="0.25">
      <c r="A259" s="1">
        <v>45025</v>
      </c>
      <c r="B259">
        <v>0.4</v>
      </c>
      <c r="C259">
        <v>0.7</v>
      </c>
      <c r="D259">
        <v>1.1000000000000001</v>
      </c>
      <c r="E259">
        <v>1.5</v>
      </c>
      <c r="F259">
        <v>2</v>
      </c>
      <c r="G259">
        <v>2.6</v>
      </c>
      <c r="H259">
        <v>3.2</v>
      </c>
      <c r="I259">
        <v>3.9</v>
      </c>
      <c r="J259">
        <v>4.5999999999999996</v>
      </c>
      <c r="K259">
        <v>5.5</v>
      </c>
      <c r="L259">
        <v>6.5</v>
      </c>
      <c r="M259">
        <v>7.5</v>
      </c>
      <c r="N259">
        <v>8.5</v>
      </c>
      <c r="O259">
        <v>0</v>
      </c>
      <c r="P259" s="1">
        <v>45025</v>
      </c>
      <c r="Q259">
        <v>6.5</v>
      </c>
      <c r="R259">
        <v>7.5</v>
      </c>
      <c r="S259">
        <v>8.5</v>
      </c>
      <c r="T259">
        <v>9.5</v>
      </c>
      <c r="U259">
        <v>10.5</v>
      </c>
      <c r="V259">
        <v>11.5</v>
      </c>
      <c r="W259">
        <v>12.5</v>
      </c>
      <c r="X259">
        <v>13.5</v>
      </c>
      <c r="Y259">
        <v>14.5</v>
      </c>
      <c r="Z259">
        <v>15.5</v>
      </c>
      <c r="AA259">
        <v>16.5</v>
      </c>
      <c r="AB259">
        <v>17.5</v>
      </c>
      <c r="AC259">
        <v>18.5</v>
      </c>
      <c r="AD259">
        <v>0</v>
      </c>
      <c r="AE259" s="1">
        <v>45025</v>
      </c>
      <c r="AF259">
        <v>16.5</v>
      </c>
      <c r="AG259">
        <v>17.5</v>
      </c>
      <c r="AH259">
        <v>18.5</v>
      </c>
      <c r="AI259">
        <v>19.5</v>
      </c>
      <c r="AJ259">
        <v>20.5</v>
      </c>
      <c r="AK259">
        <v>21.5</v>
      </c>
      <c r="AL259">
        <v>22.5</v>
      </c>
      <c r="AM259">
        <v>23.5</v>
      </c>
      <c r="AN259">
        <v>24.5</v>
      </c>
      <c r="AO259">
        <v>25.5</v>
      </c>
      <c r="AP259">
        <v>26.5</v>
      </c>
      <c r="AQ259">
        <v>27.5</v>
      </c>
      <c r="AR259">
        <v>28.5</v>
      </c>
      <c r="AS259">
        <v>0</v>
      </c>
    </row>
    <row r="260" spans="1:45" x14ac:dyDescent="0.25">
      <c r="A260" s="1">
        <v>45026</v>
      </c>
      <c r="B260">
        <v>0.1</v>
      </c>
      <c r="C260">
        <v>0.3</v>
      </c>
      <c r="D260">
        <v>0.6</v>
      </c>
      <c r="E260">
        <v>0.9</v>
      </c>
      <c r="F260">
        <v>1.2</v>
      </c>
      <c r="G260">
        <v>1.6</v>
      </c>
      <c r="H260">
        <v>1.9</v>
      </c>
      <c r="I260">
        <v>2.2999999999999998</v>
      </c>
      <c r="J260">
        <v>2.6</v>
      </c>
      <c r="K260">
        <v>3</v>
      </c>
      <c r="L260">
        <v>3.4</v>
      </c>
      <c r="M260">
        <v>3.8</v>
      </c>
      <c r="N260">
        <v>4.2</v>
      </c>
      <c r="O260">
        <v>0</v>
      </c>
      <c r="P260" s="1">
        <v>45026</v>
      </c>
      <c r="Q260">
        <v>3.4</v>
      </c>
      <c r="R260">
        <v>3.8</v>
      </c>
      <c r="S260">
        <v>4.2</v>
      </c>
      <c r="T260">
        <v>4.7</v>
      </c>
      <c r="U260">
        <v>5.3</v>
      </c>
      <c r="V260">
        <v>6</v>
      </c>
      <c r="W260">
        <v>6.8</v>
      </c>
      <c r="X260">
        <v>7.6</v>
      </c>
      <c r="Y260">
        <v>8.4</v>
      </c>
      <c r="Z260">
        <v>9.3000000000000007</v>
      </c>
      <c r="AA260">
        <v>10.199999999999999</v>
      </c>
      <c r="AB260">
        <v>11.2</v>
      </c>
      <c r="AC260">
        <v>12.2</v>
      </c>
      <c r="AD260">
        <v>0</v>
      </c>
      <c r="AE260" s="1">
        <v>45026</v>
      </c>
      <c r="AF260">
        <v>10.199999999999999</v>
      </c>
      <c r="AG260">
        <v>11.2</v>
      </c>
      <c r="AH260">
        <v>12.2</v>
      </c>
      <c r="AI260">
        <v>13.2</v>
      </c>
      <c r="AJ260">
        <v>14.2</v>
      </c>
      <c r="AK260">
        <v>15.2</v>
      </c>
      <c r="AL260">
        <v>16.2</v>
      </c>
      <c r="AM260">
        <v>17.2</v>
      </c>
      <c r="AN260">
        <v>18.2</v>
      </c>
      <c r="AO260">
        <v>19.2</v>
      </c>
      <c r="AP260">
        <v>20.2</v>
      </c>
      <c r="AQ260">
        <v>21.2</v>
      </c>
      <c r="AR260">
        <v>22.2</v>
      </c>
      <c r="AS260">
        <v>0</v>
      </c>
    </row>
    <row r="261" spans="1:45" x14ac:dyDescent="0.25">
      <c r="A261" s="1">
        <v>45027</v>
      </c>
      <c r="B261">
        <v>0</v>
      </c>
      <c r="C261">
        <v>0</v>
      </c>
      <c r="D261">
        <v>0</v>
      </c>
      <c r="E261">
        <v>0</v>
      </c>
      <c r="F261">
        <v>0</v>
      </c>
      <c r="G261">
        <v>0</v>
      </c>
      <c r="H261">
        <v>0</v>
      </c>
      <c r="I261">
        <v>0</v>
      </c>
      <c r="J261">
        <v>0</v>
      </c>
      <c r="K261">
        <v>0.1</v>
      </c>
      <c r="L261">
        <v>0.3</v>
      </c>
      <c r="M261">
        <v>0.5</v>
      </c>
      <c r="N261">
        <v>0.8</v>
      </c>
      <c r="O261">
        <v>0</v>
      </c>
      <c r="P261" s="1">
        <v>45027</v>
      </c>
      <c r="Q261">
        <v>0.3</v>
      </c>
      <c r="R261">
        <v>0.5</v>
      </c>
      <c r="S261">
        <v>0.8</v>
      </c>
      <c r="T261">
        <v>1.2</v>
      </c>
      <c r="U261">
        <v>1.5</v>
      </c>
      <c r="V261">
        <v>1.9</v>
      </c>
      <c r="W261">
        <v>2.2000000000000002</v>
      </c>
      <c r="X261">
        <v>2.6</v>
      </c>
      <c r="Y261">
        <v>2.9</v>
      </c>
      <c r="Z261">
        <v>3.3</v>
      </c>
      <c r="AA261">
        <v>3.7</v>
      </c>
      <c r="AB261">
        <v>4.0999999999999996</v>
      </c>
      <c r="AC261">
        <v>4.5</v>
      </c>
      <c r="AD261">
        <v>0</v>
      </c>
      <c r="AE261" s="1">
        <v>45027</v>
      </c>
      <c r="AF261">
        <v>3.7</v>
      </c>
      <c r="AG261">
        <v>4.0999999999999996</v>
      </c>
      <c r="AH261">
        <v>4.5</v>
      </c>
      <c r="AI261">
        <v>4.9000000000000004</v>
      </c>
      <c r="AJ261">
        <v>5.3</v>
      </c>
      <c r="AK261">
        <v>5.7</v>
      </c>
      <c r="AL261">
        <v>6.1</v>
      </c>
      <c r="AM261">
        <v>6.6</v>
      </c>
      <c r="AN261">
        <v>7.1</v>
      </c>
      <c r="AO261">
        <v>7.6</v>
      </c>
      <c r="AP261">
        <v>8.1999999999999993</v>
      </c>
      <c r="AQ261">
        <v>8.8000000000000007</v>
      </c>
      <c r="AR261">
        <v>9.4</v>
      </c>
      <c r="AS261">
        <v>0</v>
      </c>
    </row>
    <row r="262" spans="1:45" x14ac:dyDescent="0.25">
      <c r="A262" s="1">
        <v>45028</v>
      </c>
      <c r="B262">
        <v>0</v>
      </c>
      <c r="C262">
        <v>0</v>
      </c>
      <c r="D262">
        <v>0</v>
      </c>
      <c r="E262">
        <v>0</v>
      </c>
      <c r="F262">
        <v>0</v>
      </c>
      <c r="G262">
        <v>0</v>
      </c>
      <c r="H262">
        <v>0</v>
      </c>
      <c r="I262">
        <v>0</v>
      </c>
      <c r="J262">
        <v>0</v>
      </c>
      <c r="K262">
        <v>0</v>
      </c>
      <c r="L262">
        <v>0</v>
      </c>
      <c r="M262">
        <v>0</v>
      </c>
      <c r="N262">
        <v>0</v>
      </c>
      <c r="O262">
        <v>0</v>
      </c>
      <c r="P262" s="1">
        <v>45028</v>
      </c>
      <c r="Q262">
        <v>0</v>
      </c>
      <c r="R262">
        <v>0</v>
      </c>
      <c r="S262">
        <v>0</v>
      </c>
      <c r="T262">
        <v>0</v>
      </c>
      <c r="U262">
        <v>0</v>
      </c>
      <c r="V262">
        <v>0</v>
      </c>
      <c r="W262">
        <v>0</v>
      </c>
      <c r="X262">
        <v>0.1</v>
      </c>
      <c r="Y262">
        <v>0.2</v>
      </c>
      <c r="Z262">
        <v>0.3</v>
      </c>
      <c r="AA262">
        <v>0.4</v>
      </c>
      <c r="AB262">
        <v>0.5</v>
      </c>
      <c r="AC262">
        <v>0.6</v>
      </c>
      <c r="AD262">
        <v>0</v>
      </c>
      <c r="AE262" s="1">
        <v>45028</v>
      </c>
      <c r="AF262">
        <v>0.4</v>
      </c>
      <c r="AG262">
        <v>0.5</v>
      </c>
      <c r="AH262">
        <v>0.6</v>
      </c>
      <c r="AI262">
        <v>0.7</v>
      </c>
      <c r="AJ262">
        <v>0.9</v>
      </c>
      <c r="AK262">
        <v>1.3</v>
      </c>
      <c r="AL262">
        <v>1.8</v>
      </c>
      <c r="AM262">
        <v>2.4</v>
      </c>
      <c r="AN262">
        <v>3</v>
      </c>
      <c r="AO262">
        <v>3.7</v>
      </c>
      <c r="AP262">
        <v>4.4000000000000004</v>
      </c>
      <c r="AQ262">
        <v>5.0999999999999996</v>
      </c>
      <c r="AR262">
        <v>5.9</v>
      </c>
      <c r="AS262">
        <v>0</v>
      </c>
    </row>
    <row r="263" spans="1:45" x14ac:dyDescent="0.25">
      <c r="A263" s="1">
        <v>45029</v>
      </c>
      <c r="B263">
        <v>0</v>
      </c>
      <c r="C263">
        <v>0</v>
      </c>
      <c r="D263">
        <v>0</v>
      </c>
      <c r="E263">
        <v>0</v>
      </c>
      <c r="F263">
        <v>0</v>
      </c>
      <c r="G263">
        <v>0</v>
      </c>
      <c r="H263">
        <v>0</v>
      </c>
      <c r="I263">
        <v>0</v>
      </c>
      <c r="J263">
        <v>0</v>
      </c>
      <c r="K263">
        <v>0</v>
      </c>
      <c r="L263">
        <v>0</v>
      </c>
      <c r="M263">
        <v>0</v>
      </c>
      <c r="N263">
        <v>0.1</v>
      </c>
      <c r="O263">
        <v>0</v>
      </c>
      <c r="P263" s="1">
        <v>45029</v>
      </c>
      <c r="Q263">
        <v>0</v>
      </c>
      <c r="R263">
        <v>0</v>
      </c>
      <c r="S263">
        <v>0.1</v>
      </c>
      <c r="T263">
        <v>0.3</v>
      </c>
      <c r="U263">
        <v>0.6</v>
      </c>
      <c r="V263">
        <v>0.9</v>
      </c>
      <c r="W263">
        <v>1.2</v>
      </c>
      <c r="X263">
        <v>1.5</v>
      </c>
      <c r="Y263">
        <v>1.8</v>
      </c>
      <c r="Z263">
        <v>2.2000000000000002</v>
      </c>
      <c r="AA263">
        <v>2.5</v>
      </c>
      <c r="AB263">
        <v>2.9</v>
      </c>
      <c r="AC263">
        <v>3.2</v>
      </c>
      <c r="AD263">
        <v>0</v>
      </c>
      <c r="AE263" s="1">
        <v>45029</v>
      </c>
      <c r="AF263">
        <v>2.5</v>
      </c>
      <c r="AG263">
        <v>2.9</v>
      </c>
      <c r="AH263">
        <v>3.2</v>
      </c>
      <c r="AI263">
        <v>3.6</v>
      </c>
      <c r="AJ263">
        <v>3.9</v>
      </c>
      <c r="AK263">
        <v>4.3</v>
      </c>
      <c r="AL263">
        <v>4.7</v>
      </c>
      <c r="AM263">
        <v>5</v>
      </c>
      <c r="AN263">
        <v>5.4</v>
      </c>
      <c r="AO263">
        <v>5.8</v>
      </c>
      <c r="AP263">
        <v>6.2</v>
      </c>
      <c r="AQ263">
        <v>6.6</v>
      </c>
      <c r="AR263">
        <v>7</v>
      </c>
      <c r="AS263">
        <v>0</v>
      </c>
    </row>
    <row r="264" spans="1:45" x14ac:dyDescent="0.25">
      <c r="A264" s="1">
        <v>45030</v>
      </c>
      <c r="B264">
        <v>0</v>
      </c>
      <c r="C264">
        <v>0</v>
      </c>
      <c r="D264">
        <v>0</v>
      </c>
      <c r="E264">
        <v>0</v>
      </c>
      <c r="F264">
        <v>0</v>
      </c>
      <c r="G264">
        <v>0</v>
      </c>
      <c r="H264">
        <v>0</v>
      </c>
      <c r="I264">
        <v>0</v>
      </c>
      <c r="J264">
        <v>0</v>
      </c>
      <c r="K264">
        <v>0</v>
      </c>
      <c r="L264">
        <v>0</v>
      </c>
      <c r="M264">
        <v>0</v>
      </c>
      <c r="N264">
        <v>0.1</v>
      </c>
      <c r="O264">
        <v>1</v>
      </c>
      <c r="P264" s="1">
        <v>45030</v>
      </c>
      <c r="Q264">
        <v>0</v>
      </c>
      <c r="R264">
        <v>0</v>
      </c>
      <c r="S264">
        <v>0.1</v>
      </c>
      <c r="T264">
        <v>0.2</v>
      </c>
      <c r="U264">
        <v>0.3</v>
      </c>
      <c r="V264">
        <v>0.5</v>
      </c>
      <c r="W264">
        <v>0.8</v>
      </c>
      <c r="X264">
        <v>1</v>
      </c>
      <c r="Y264">
        <v>1.3</v>
      </c>
      <c r="Z264">
        <v>1.5</v>
      </c>
      <c r="AA264">
        <v>1.8</v>
      </c>
      <c r="AB264">
        <v>2.1</v>
      </c>
      <c r="AC264">
        <v>2.2999999999999998</v>
      </c>
      <c r="AD264">
        <v>1</v>
      </c>
      <c r="AE264" s="1">
        <v>45030</v>
      </c>
      <c r="AF264">
        <v>1.8</v>
      </c>
      <c r="AG264">
        <v>2.1</v>
      </c>
      <c r="AH264">
        <v>2.2999999999999998</v>
      </c>
      <c r="AI264">
        <v>2.6</v>
      </c>
      <c r="AJ264">
        <v>2.9</v>
      </c>
      <c r="AK264">
        <v>3.3</v>
      </c>
      <c r="AL264">
        <v>3.6</v>
      </c>
      <c r="AM264">
        <v>4</v>
      </c>
      <c r="AN264">
        <v>4.4000000000000004</v>
      </c>
      <c r="AO264">
        <v>4.8</v>
      </c>
      <c r="AP264">
        <v>5.2</v>
      </c>
      <c r="AQ264">
        <v>5.6</v>
      </c>
      <c r="AR264">
        <v>6.1</v>
      </c>
      <c r="AS264">
        <v>1</v>
      </c>
    </row>
    <row r="265" spans="1:45" x14ac:dyDescent="0.25">
      <c r="A265" s="1">
        <v>45031</v>
      </c>
      <c r="B265">
        <v>0</v>
      </c>
      <c r="C265">
        <v>0</v>
      </c>
      <c r="D265">
        <v>0</v>
      </c>
      <c r="E265">
        <v>0</v>
      </c>
      <c r="F265">
        <v>0</v>
      </c>
      <c r="G265">
        <v>0</v>
      </c>
      <c r="H265">
        <v>0</v>
      </c>
      <c r="I265">
        <v>0</v>
      </c>
      <c r="J265">
        <v>0</v>
      </c>
      <c r="K265">
        <v>0</v>
      </c>
      <c r="L265">
        <v>0.2</v>
      </c>
      <c r="M265">
        <v>0.6</v>
      </c>
      <c r="N265">
        <v>1.1000000000000001</v>
      </c>
      <c r="O265">
        <v>0</v>
      </c>
      <c r="P265" s="1">
        <v>45031</v>
      </c>
      <c r="Q265">
        <v>0.2</v>
      </c>
      <c r="R265">
        <v>0.6</v>
      </c>
      <c r="S265">
        <v>1.1000000000000001</v>
      </c>
      <c r="T265">
        <v>1.7</v>
      </c>
      <c r="U265">
        <v>2.4</v>
      </c>
      <c r="V265">
        <v>3.1</v>
      </c>
      <c r="W265">
        <v>3.8</v>
      </c>
      <c r="X265">
        <v>4.7</v>
      </c>
      <c r="Y265">
        <v>5.7</v>
      </c>
      <c r="Z265">
        <v>6.7</v>
      </c>
      <c r="AA265">
        <v>7.7</v>
      </c>
      <c r="AB265">
        <v>8.6999999999999993</v>
      </c>
      <c r="AC265">
        <v>9.6999999999999993</v>
      </c>
      <c r="AD265">
        <v>0</v>
      </c>
      <c r="AE265" s="1">
        <v>45031</v>
      </c>
      <c r="AF265">
        <v>7.7</v>
      </c>
      <c r="AG265">
        <v>8.6999999999999993</v>
      </c>
      <c r="AH265">
        <v>9.6999999999999993</v>
      </c>
      <c r="AI265">
        <v>10.7</v>
      </c>
      <c r="AJ265">
        <v>11.7</v>
      </c>
      <c r="AK265">
        <v>12.7</v>
      </c>
      <c r="AL265">
        <v>13.7</v>
      </c>
      <c r="AM265">
        <v>14.7</v>
      </c>
      <c r="AN265">
        <v>15.7</v>
      </c>
      <c r="AO265">
        <v>16.7</v>
      </c>
      <c r="AP265">
        <v>17.7</v>
      </c>
      <c r="AQ265">
        <v>18.7</v>
      </c>
      <c r="AR265">
        <v>19.7</v>
      </c>
      <c r="AS265">
        <v>0</v>
      </c>
    </row>
    <row r="266" spans="1:45" x14ac:dyDescent="0.25">
      <c r="A266" s="1">
        <v>45032</v>
      </c>
      <c r="B266">
        <v>0</v>
      </c>
      <c r="C266">
        <v>0</v>
      </c>
      <c r="D266">
        <v>0</v>
      </c>
      <c r="E266">
        <v>0</v>
      </c>
      <c r="F266">
        <v>0</v>
      </c>
      <c r="G266">
        <v>0</v>
      </c>
      <c r="H266">
        <v>0</v>
      </c>
      <c r="I266">
        <v>0</v>
      </c>
      <c r="J266">
        <v>0</v>
      </c>
      <c r="K266">
        <v>0</v>
      </c>
      <c r="L266">
        <v>0.1</v>
      </c>
      <c r="M266">
        <v>0.4</v>
      </c>
      <c r="N266">
        <v>1.1000000000000001</v>
      </c>
      <c r="O266">
        <v>0</v>
      </c>
      <c r="P266" s="1">
        <v>45032</v>
      </c>
      <c r="Q266">
        <v>0.1</v>
      </c>
      <c r="R266">
        <v>0.4</v>
      </c>
      <c r="S266">
        <v>1.1000000000000001</v>
      </c>
      <c r="T266">
        <v>1.9</v>
      </c>
      <c r="U266">
        <v>2.8</v>
      </c>
      <c r="V266">
        <v>3.7</v>
      </c>
      <c r="W266">
        <v>4.7</v>
      </c>
      <c r="X266">
        <v>5.7</v>
      </c>
      <c r="Y266">
        <v>6.7</v>
      </c>
      <c r="Z266">
        <v>7.7</v>
      </c>
      <c r="AA266">
        <v>8.6999999999999993</v>
      </c>
      <c r="AB266">
        <v>9.6999999999999993</v>
      </c>
      <c r="AC266">
        <v>10.7</v>
      </c>
      <c r="AD266">
        <v>0</v>
      </c>
      <c r="AE266" s="1">
        <v>45032</v>
      </c>
      <c r="AF266">
        <v>8.6999999999999993</v>
      </c>
      <c r="AG266">
        <v>9.6999999999999993</v>
      </c>
      <c r="AH266">
        <v>10.7</v>
      </c>
      <c r="AI266">
        <v>11.7</v>
      </c>
      <c r="AJ266">
        <v>12.7</v>
      </c>
      <c r="AK266">
        <v>13.7</v>
      </c>
      <c r="AL266">
        <v>14.7</v>
      </c>
      <c r="AM266">
        <v>15.7</v>
      </c>
      <c r="AN266">
        <v>16.7</v>
      </c>
      <c r="AO266">
        <v>17.7</v>
      </c>
      <c r="AP266">
        <v>18.7</v>
      </c>
      <c r="AQ266">
        <v>19.7</v>
      </c>
      <c r="AR266">
        <v>20.7</v>
      </c>
      <c r="AS266">
        <v>0</v>
      </c>
    </row>
    <row r="267" spans="1:45" x14ac:dyDescent="0.25">
      <c r="A267" s="1">
        <v>45033</v>
      </c>
      <c r="B267">
        <v>0</v>
      </c>
      <c r="C267">
        <v>0</v>
      </c>
      <c r="D267">
        <v>0</v>
      </c>
      <c r="E267">
        <v>0</v>
      </c>
      <c r="F267">
        <v>0</v>
      </c>
      <c r="G267">
        <v>0</v>
      </c>
      <c r="H267">
        <v>0</v>
      </c>
      <c r="I267">
        <v>0</v>
      </c>
      <c r="J267">
        <v>0</v>
      </c>
      <c r="K267">
        <v>0.2</v>
      </c>
      <c r="L267">
        <v>0.8</v>
      </c>
      <c r="M267">
        <v>1.5</v>
      </c>
      <c r="N267">
        <v>2.2999999999999998</v>
      </c>
      <c r="O267">
        <v>0</v>
      </c>
      <c r="P267" s="1">
        <v>45033</v>
      </c>
      <c r="Q267">
        <v>0.8</v>
      </c>
      <c r="R267">
        <v>1.5</v>
      </c>
      <c r="S267">
        <v>2.2999999999999998</v>
      </c>
      <c r="T267">
        <v>3.2</v>
      </c>
      <c r="U267">
        <v>4.2</v>
      </c>
      <c r="V267">
        <v>5.2</v>
      </c>
      <c r="W267">
        <v>6.2</v>
      </c>
      <c r="X267">
        <v>7.2</v>
      </c>
      <c r="Y267">
        <v>8.1999999999999993</v>
      </c>
      <c r="Z267">
        <v>9.1999999999999993</v>
      </c>
      <c r="AA267">
        <v>10.199999999999999</v>
      </c>
      <c r="AB267">
        <v>11.2</v>
      </c>
      <c r="AC267">
        <v>12.2</v>
      </c>
      <c r="AD267">
        <v>0</v>
      </c>
      <c r="AE267" s="1">
        <v>45033</v>
      </c>
      <c r="AF267">
        <v>10.199999999999999</v>
      </c>
      <c r="AG267">
        <v>11.2</v>
      </c>
      <c r="AH267">
        <v>12.2</v>
      </c>
      <c r="AI267">
        <v>13.2</v>
      </c>
      <c r="AJ267">
        <v>14.2</v>
      </c>
      <c r="AK267">
        <v>15.2</v>
      </c>
      <c r="AL267">
        <v>16.2</v>
      </c>
      <c r="AM267">
        <v>17.2</v>
      </c>
      <c r="AN267">
        <v>18.2</v>
      </c>
      <c r="AO267">
        <v>19.2</v>
      </c>
      <c r="AP267">
        <v>20.2</v>
      </c>
      <c r="AQ267">
        <v>21.2</v>
      </c>
      <c r="AR267">
        <v>22.2</v>
      </c>
      <c r="AS267">
        <v>0</v>
      </c>
    </row>
    <row r="268" spans="1:45" x14ac:dyDescent="0.25">
      <c r="A268" s="1">
        <v>45034</v>
      </c>
      <c r="B268">
        <v>0</v>
      </c>
      <c r="C268">
        <v>0</v>
      </c>
      <c r="D268">
        <v>0</v>
      </c>
      <c r="E268">
        <v>0</v>
      </c>
      <c r="F268">
        <v>0</v>
      </c>
      <c r="G268">
        <v>0</v>
      </c>
      <c r="H268">
        <v>0</v>
      </c>
      <c r="I268">
        <v>0</v>
      </c>
      <c r="J268">
        <v>0</v>
      </c>
      <c r="K268">
        <v>0</v>
      </c>
      <c r="L268">
        <v>0</v>
      </c>
      <c r="M268">
        <v>0.1</v>
      </c>
      <c r="N268">
        <v>0.3</v>
      </c>
      <c r="O268">
        <v>0</v>
      </c>
      <c r="P268" s="1">
        <v>45034</v>
      </c>
      <c r="Q268">
        <v>0</v>
      </c>
      <c r="R268">
        <v>0.1</v>
      </c>
      <c r="S268">
        <v>0.3</v>
      </c>
      <c r="T268">
        <v>0.6</v>
      </c>
      <c r="U268">
        <v>1.1000000000000001</v>
      </c>
      <c r="V268">
        <v>1.6</v>
      </c>
      <c r="W268">
        <v>2.2000000000000002</v>
      </c>
      <c r="X268">
        <v>2.8</v>
      </c>
      <c r="Y268">
        <v>3.6</v>
      </c>
      <c r="Z268">
        <v>4.5999999999999996</v>
      </c>
      <c r="AA268">
        <v>5.6</v>
      </c>
      <c r="AB268">
        <v>6.6</v>
      </c>
      <c r="AC268">
        <v>7.6</v>
      </c>
      <c r="AD268">
        <v>0</v>
      </c>
      <c r="AE268" s="1">
        <v>45034</v>
      </c>
      <c r="AF268">
        <v>5.6</v>
      </c>
      <c r="AG268">
        <v>6.6</v>
      </c>
      <c r="AH268">
        <v>7.6</v>
      </c>
      <c r="AI268">
        <v>8.6</v>
      </c>
      <c r="AJ268">
        <v>9.6</v>
      </c>
      <c r="AK268">
        <v>10.6</v>
      </c>
      <c r="AL268">
        <v>11.6</v>
      </c>
      <c r="AM268">
        <v>12.6</v>
      </c>
      <c r="AN268">
        <v>13.6</v>
      </c>
      <c r="AO268">
        <v>14.6</v>
      </c>
      <c r="AP268">
        <v>15.6</v>
      </c>
      <c r="AQ268">
        <v>16.600000000000001</v>
      </c>
      <c r="AR268">
        <v>17.600000000000001</v>
      </c>
      <c r="AS268">
        <v>0</v>
      </c>
    </row>
    <row r="269" spans="1:45" x14ac:dyDescent="0.25">
      <c r="A269" s="1">
        <v>45035</v>
      </c>
      <c r="B269">
        <v>0</v>
      </c>
      <c r="C269">
        <v>0</v>
      </c>
      <c r="D269">
        <v>0</v>
      </c>
      <c r="E269">
        <v>0</v>
      </c>
      <c r="F269">
        <v>0</v>
      </c>
      <c r="G269">
        <v>0</v>
      </c>
      <c r="H269">
        <v>0</v>
      </c>
      <c r="I269">
        <v>0.1</v>
      </c>
      <c r="J269">
        <v>0.3</v>
      </c>
      <c r="K269">
        <v>0.6</v>
      </c>
      <c r="L269">
        <v>1</v>
      </c>
      <c r="M269">
        <v>1.6</v>
      </c>
      <c r="N269">
        <v>2.4</v>
      </c>
      <c r="O269">
        <v>0</v>
      </c>
      <c r="P269" s="1">
        <v>45035</v>
      </c>
      <c r="Q269">
        <v>1</v>
      </c>
      <c r="R269">
        <v>1.6</v>
      </c>
      <c r="S269">
        <v>2.4</v>
      </c>
      <c r="T269">
        <v>3.4</v>
      </c>
      <c r="U269">
        <v>4.4000000000000004</v>
      </c>
      <c r="V269">
        <v>5.4</v>
      </c>
      <c r="W269">
        <v>6.4</v>
      </c>
      <c r="X269">
        <v>7.4</v>
      </c>
      <c r="Y269">
        <v>8.4</v>
      </c>
      <c r="Z269">
        <v>9.4</v>
      </c>
      <c r="AA269">
        <v>10.4</v>
      </c>
      <c r="AB269">
        <v>11.4</v>
      </c>
      <c r="AC269">
        <v>12.4</v>
      </c>
      <c r="AD269">
        <v>0</v>
      </c>
      <c r="AE269" s="1">
        <v>45035</v>
      </c>
      <c r="AF269">
        <v>10.4</v>
      </c>
      <c r="AG269">
        <v>11.4</v>
      </c>
      <c r="AH269">
        <v>12.4</v>
      </c>
      <c r="AI269">
        <v>13.4</v>
      </c>
      <c r="AJ269">
        <v>14.4</v>
      </c>
      <c r="AK269">
        <v>15.4</v>
      </c>
      <c r="AL269">
        <v>16.399999999999999</v>
      </c>
      <c r="AM269">
        <v>17.399999999999999</v>
      </c>
      <c r="AN269">
        <v>18.399999999999999</v>
      </c>
      <c r="AO269">
        <v>19.399999999999999</v>
      </c>
      <c r="AP269">
        <v>20.399999999999999</v>
      </c>
      <c r="AQ269">
        <v>21.4</v>
      </c>
      <c r="AR269">
        <v>22.4</v>
      </c>
      <c r="AS269">
        <v>0</v>
      </c>
    </row>
    <row r="270" spans="1:45" x14ac:dyDescent="0.25">
      <c r="A270" s="1">
        <v>45036</v>
      </c>
      <c r="B270">
        <v>0</v>
      </c>
      <c r="C270">
        <v>0</v>
      </c>
      <c r="D270">
        <v>0</v>
      </c>
      <c r="E270">
        <v>0</v>
      </c>
      <c r="F270">
        <v>0</v>
      </c>
      <c r="G270">
        <v>0.3</v>
      </c>
      <c r="H270">
        <v>0.6</v>
      </c>
      <c r="I270">
        <v>1</v>
      </c>
      <c r="J270">
        <v>1.3</v>
      </c>
      <c r="K270">
        <v>1.8</v>
      </c>
      <c r="L270">
        <v>2.2999999999999998</v>
      </c>
      <c r="M270">
        <v>2.8</v>
      </c>
      <c r="N270">
        <v>3.4</v>
      </c>
      <c r="O270">
        <v>0</v>
      </c>
      <c r="P270" s="1">
        <v>45036</v>
      </c>
      <c r="Q270">
        <v>2.2999999999999998</v>
      </c>
      <c r="R270">
        <v>2.8</v>
      </c>
      <c r="S270">
        <v>3.4</v>
      </c>
      <c r="T270">
        <v>4.2</v>
      </c>
      <c r="U270">
        <v>4.9000000000000004</v>
      </c>
      <c r="V270">
        <v>5.8</v>
      </c>
      <c r="W270">
        <v>6.6</v>
      </c>
      <c r="X270">
        <v>7.6</v>
      </c>
      <c r="Y270">
        <v>8.6</v>
      </c>
      <c r="Z270">
        <v>9.6</v>
      </c>
      <c r="AA270">
        <v>10.6</v>
      </c>
      <c r="AB270">
        <v>11.6</v>
      </c>
      <c r="AC270">
        <v>12.6</v>
      </c>
      <c r="AD270">
        <v>0</v>
      </c>
      <c r="AE270" s="1">
        <v>45036</v>
      </c>
      <c r="AF270">
        <v>10.6</v>
      </c>
      <c r="AG270">
        <v>11.6</v>
      </c>
      <c r="AH270">
        <v>12.6</v>
      </c>
      <c r="AI270">
        <v>13.6</v>
      </c>
      <c r="AJ270">
        <v>14.6</v>
      </c>
      <c r="AK270">
        <v>15.6</v>
      </c>
      <c r="AL270">
        <v>16.600000000000001</v>
      </c>
      <c r="AM270">
        <v>17.600000000000001</v>
      </c>
      <c r="AN270">
        <v>18.600000000000001</v>
      </c>
      <c r="AO270">
        <v>19.600000000000001</v>
      </c>
      <c r="AP270">
        <v>20.6</v>
      </c>
      <c r="AQ270">
        <v>21.6</v>
      </c>
      <c r="AR270">
        <v>22.6</v>
      </c>
      <c r="AS270">
        <v>0</v>
      </c>
    </row>
    <row r="271" spans="1:45" x14ac:dyDescent="0.25">
      <c r="A271" s="1">
        <v>45037</v>
      </c>
      <c r="B271">
        <v>0</v>
      </c>
      <c r="C271">
        <v>0</v>
      </c>
      <c r="D271">
        <v>0</v>
      </c>
      <c r="E271">
        <v>0</v>
      </c>
      <c r="F271">
        <v>0</v>
      </c>
      <c r="G271">
        <v>0</v>
      </c>
      <c r="H271">
        <v>0</v>
      </c>
      <c r="I271">
        <v>0</v>
      </c>
      <c r="J271">
        <v>0.2</v>
      </c>
      <c r="K271">
        <v>0.7</v>
      </c>
      <c r="L271">
        <v>1.4</v>
      </c>
      <c r="M271">
        <v>2.1</v>
      </c>
      <c r="N271">
        <v>3.1</v>
      </c>
      <c r="O271">
        <v>0</v>
      </c>
      <c r="P271" s="1">
        <v>45037</v>
      </c>
      <c r="Q271">
        <v>1.4</v>
      </c>
      <c r="R271">
        <v>2.1</v>
      </c>
      <c r="S271">
        <v>3.1</v>
      </c>
      <c r="T271">
        <v>4.0999999999999996</v>
      </c>
      <c r="U271">
        <v>5.0999999999999996</v>
      </c>
      <c r="V271">
        <v>6.1</v>
      </c>
      <c r="W271">
        <v>7.1</v>
      </c>
      <c r="X271">
        <v>8.1</v>
      </c>
      <c r="Y271">
        <v>9.1</v>
      </c>
      <c r="Z271">
        <v>10.1</v>
      </c>
      <c r="AA271">
        <v>11.1</v>
      </c>
      <c r="AB271">
        <v>12.1</v>
      </c>
      <c r="AC271">
        <v>13.1</v>
      </c>
      <c r="AD271">
        <v>0</v>
      </c>
      <c r="AE271" s="1">
        <v>45037</v>
      </c>
      <c r="AF271">
        <v>11.1</v>
      </c>
      <c r="AG271">
        <v>12.1</v>
      </c>
      <c r="AH271">
        <v>13.1</v>
      </c>
      <c r="AI271">
        <v>14.1</v>
      </c>
      <c r="AJ271">
        <v>15.1</v>
      </c>
      <c r="AK271">
        <v>16.100000000000001</v>
      </c>
      <c r="AL271">
        <v>17.100000000000001</v>
      </c>
      <c r="AM271">
        <v>18.100000000000001</v>
      </c>
      <c r="AN271">
        <v>19.100000000000001</v>
      </c>
      <c r="AO271">
        <v>20.100000000000001</v>
      </c>
      <c r="AP271">
        <v>21.1</v>
      </c>
      <c r="AQ271">
        <v>22.1</v>
      </c>
      <c r="AR271">
        <v>23.1</v>
      </c>
      <c r="AS271">
        <v>0</v>
      </c>
    </row>
    <row r="272" spans="1:45" x14ac:dyDescent="0.25">
      <c r="A272" s="1">
        <v>45038</v>
      </c>
      <c r="B272">
        <v>0</v>
      </c>
      <c r="C272">
        <v>0</v>
      </c>
      <c r="D272">
        <v>0</v>
      </c>
      <c r="E272">
        <v>0</v>
      </c>
      <c r="F272">
        <v>0</v>
      </c>
      <c r="G272">
        <v>0</v>
      </c>
      <c r="H272">
        <v>0</v>
      </c>
      <c r="I272">
        <v>0</v>
      </c>
      <c r="J272">
        <v>0</v>
      </c>
      <c r="K272">
        <v>0.4</v>
      </c>
      <c r="L272">
        <v>1.1000000000000001</v>
      </c>
      <c r="M272">
        <v>2.1</v>
      </c>
      <c r="N272">
        <v>3.1</v>
      </c>
      <c r="O272">
        <v>0</v>
      </c>
      <c r="P272" s="1">
        <v>45038</v>
      </c>
      <c r="Q272">
        <v>1.1000000000000001</v>
      </c>
      <c r="R272">
        <v>2.1</v>
      </c>
      <c r="S272">
        <v>3.1</v>
      </c>
      <c r="T272">
        <v>4.0999999999999996</v>
      </c>
      <c r="U272">
        <v>5.0999999999999996</v>
      </c>
      <c r="V272">
        <v>6.1</v>
      </c>
      <c r="W272">
        <v>7.1</v>
      </c>
      <c r="X272">
        <v>8.1</v>
      </c>
      <c r="Y272">
        <v>9.1</v>
      </c>
      <c r="Z272">
        <v>10.1</v>
      </c>
      <c r="AA272">
        <v>11.1</v>
      </c>
      <c r="AB272">
        <v>12.1</v>
      </c>
      <c r="AC272">
        <v>13.1</v>
      </c>
      <c r="AD272">
        <v>0</v>
      </c>
      <c r="AE272" s="1">
        <v>45038</v>
      </c>
      <c r="AF272">
        <v>11.1</v>
      </c>
      <c r="AG272">
        <v>12.1</v>
      </c>
      <c r="AH272">
        <v>13.1</v>
      </c>
      <c r="AI272">
        <v>14.1</v>
      </c>
      <c r="AJ272">
        <v>15.1</v>
      </c>
      <c r="AK272">
        <v>16.100000000000001</v>
      </c>
      <c r="AL272">
        <v>17.100000000000001</v>
      </c>
      <c r="AM272">
        <v>18.100000000000001</v>
      </c>
      <c r="AN272">
        <v>19.100000000000001</v>
      </c>
      <c r="AO272">
        <v>20.100000000000001</v>
      </c>
      <c r="AP272">
        <v>21.1</v>
      </c>
      <c r="AQ272">
        <v>22.1</v>
      </c>
      <c r="AR272">
        <v>23.1</v>
      </c>
      <c r="AS272">
        <v>0</v>
      </c>
    </row>
    <row r="273" spans="1:45" x14ac:dyDescent="0.25">
      <c r="A273" s="1">
        <v>45039</v>
      </c>
      <c r="B273">
        <v>0</v>
      </c>
      <c r="C273">
        <v>0</v>
      </c>
      <c r="D273">
        <v>0</v>
      </c>
      <c r="E273">
        <v>0</v>
      </c>
      <c r="F273">
        <v>0</v>
      </c>
      <c r="G273">
        <v>0</v>
      </c>
      <c r="H273">
        <v>0</v>
      </c>
      <c r="I273">
        <v>0</v>
      </c>
      <c r="J273">
        <v>0</v>
      </c>
      <c r="K273">
        <v>0</v>
      </c>
      <c r="L273">
        <v>0.3</v>
      </c>
      <c r="M273">
        <v>0.9</v>
      </c>
      <c r="N273">
        <v>1.8</v>
      </c>
      <c r="O273">
        <v>0</v>
      </c>
      <c r="P273" s="1">
        <v>45039</v>
      </c>
      <c r="Q273">
        <v>0.3</v>
      </c>
      <c r="R273">
        <v>0.9</v>
      </c>
      <c r="S273">
        <v>1.8</v>
      </c>
      <c r="T273">
        <v>2.8</v>
      </c>
      <c r="U273">
        <v>3.8</v>
      </c>
      <c r="V273">
        <v>4.8</v>
      </c>
      <c r="W273">
        <v>5.8</v>
      </c>
      <c r="X273">
        <v>6.8</v>
      </c>
      <c r="Y273">
        <v>7.8</v>
      </c>
      <c r="Z273">
        <v>8.8000000000000007</v>
      </c>
      <c r="AA273">
        <v>9.8000000000000007</v>
      </c>
      <c r="AB273">
        <v>10.8</v>
      </c>
      <c r="AC273">
        <v>11.8</v>
      </c>
      <c r="AD273">
        <v>0</v>
      </c>
      <c r="AE273" s="1">
        <v>45039</v>
      </c>
      <c r="AF273">
        <v>9.8000000000000007</v>
      </c>
      <c r="AG273">
        <v>10.8</v>
      </c>
      <c r="AH273">
        <v>11.8</v>
      </c>
      <c r="AI273">
        <v>12.8</v>
      </c>
      <c r="AJ273">
        <v>13.8</v>
      </c>
      <c r="AK273">
        <v>14.8</v>
      </c>
      <c r="AL273">
        <v>15.8</v>
      </c>
      <c r="AM273">
        <v>16.8</v>
      </c>
      <c r="AN273">
        <v>17.8</v>
      </c>
      <c r="AO273">
        <v>18.8</v>
      </c>
      <c r="AP273">
        <v>19.8</v>
      </c>
      <c r="AQ273">
        <v>20.8</v>
      </c>
      <c r="AR273">
        <v>21.8</v>
      </c>
      <c r="AS273">
        <v>0</v>
      </c>
    </row>
    <row r="274" spans="1:45" x14ac:dyDescent="0.25">
      <c r="A274" s="1">
        <v>45040</v>
      </c>
      <c r="B274">
        <v>0</v>
      </c>
      <c r="C274">
        <v>0</v>
      </c>
      <c r="D274">
        <v>0</v>
      </c>
      <c r="E274">
        <v>0</v>
      </c>
      <c r="F274">
        <v>0</v>
      </c>
      <c r="G274">
        <v>0</v>
      </c>
      <c r="H274">
        <v>0</v>
      </c>
      <c r="I274">
        <v>0</v>
      </c>
      <c r="J274">
        <v>0</v>
      </c>
      <c r="K274">
        <v>0.2</v>
      </c>
      <c r="L274">
        <v>0.6</v>
      </c>
      <c r="M274">
        <v>1.2</v>
      </c>
      <c r="N274">
        <v>1.8</v>
      </c>
      <c r="O274">
        <v>0</v>
      </c>
      <c r="P274" s="1">
        <v>45040</v>
      </c>
      <c r="Q274">
        <v>0.6</v>
      </c>
      <c r="R274">
        <v>1.2</v>
      </c>
      <c r="S274">
        <v>1.8</v>
      </c>
      <c r="T274">
        <v>2.5</v>
      </c>
      <c r="U274">
        <v>3.3</v>
      </c>
      <c r="V274">
        <v>4.3</v>
      </c>
      <c r="W274">
        <v>5.3</v>
      </c>
      <c r="X274">
        <v>6.3</v>
      </c>
      <c r="Y274">
        <v>7.3</v>
      </c>
      <c r="Z274">
        <v>8.3000000000000007</v>
      </c>
      <c r="AA274">
        <v>9.3000000000000007</v>
      </c>
      <c r="AB274">
        <v>10.3</v>
      </c>
      <c r="AC274">
        <v>11.3</v>
      </c>
      <c r="AD274">
        <v>0</v>
      </c>
      <c r="AE274" s="1">
        <v>45040</v>
      </c>
      <c r="AF274">
        <v>9.3000000000000007</v>
      </c>
      <c r="AG274">
        <v>10.3</v>
      </c>
      <c r="AH274">
        <v>11.3</v>
      </c>
      <c r="AI274">
        <v>12.3</v>
      </c>
      <c r="AJ274">
        <v>13.3</v>
      </c>
      <c r="AK274">
        <v>14.3</v>
      </c>
      <c r="AL274">
        <v>15.3</v>
      </c>
      <c r="AM274">
        <v>16.3</v>
      </c>
      <c r="AN274">
        <v>17.3</v>
      </c>
      <c r="AO274">
        <v>18.3</v>
      </c>
      <c r="AP274">
        <v>19.3</v>
      </c>
      <c r="AQ274">
        <v>20.3</v>
      </c>
      <c r="AR274">
        <v>21.3</v>
      </c>
      <c r="AS274">
        <v>0</v>
      </c>
    </row>
    <row r="275" spans="1:45" x14ac:dyDescent="0.25">
      <c r="A275" s="1">
        <v>45041</v>
      </c>
      <c r="B275">
        <v>0</v>
      </c>
      <c r="C275">
        <v>0</v>
      </c>
      <c r="D275">
        <v>0</v>
      </c>
      <c r="E275">
        <v>0</v>
      </c>
      <c r="F275">
        <v>0</v>
      </c>
      <c r="G275">
        <v>0</v>
      </c>
      <c r="H275">
        <v>0</v>
      </c>
      <c r="I275">
        <v>0</v>
      </c>
      <c r="J275">
        <v>0</v>
      </c>
      <c r="K275">
        <v>0.2</v>
      </c>
      <c r="L275">
        <v>0.6</v>
      </c>
      <c r="M275">
        <v>1.1000000000000001</v>
      </c>
      <c r="N275">
        <v>1.7</v>
      </c>
      <c r="O275">
        <v>0</v>
      </c>
      <c r="P275" s="1">
        <v>45041</v>
      </c>
      <c r="Q275">
        <v>0.6</v>
      </c>
      <c r="R275">
        <v>1.1000000000000001</v>
      </c>
      <c r="S275">
        <v>1.7</v>
      </c>
      <c r="T275">
        <v>2.4</v>
      </c>
      <c r="U275">
        <v>3.3</v>
      </c>
      <c r="V275">
        <v>4.2</v>
      </c>
      <c r="W275">
        <v>5.0999999999999996</v>
      </c>
      <c r="X275">
        <v>6.1</v>
      </c>
      <c r="Y275">
        <v>7.1</v>
      </c>
      <c r="Z275">
        <v>8.1</v>
      </c>
      <c r="AA275">
        <v>9.1</v>
      </c>
      <c r="AB275">
        <v>10.1</v>
      </c>
      <c r="AC275">
        <v>11.1</v>
      </c>
      <c r="AD275">
        <v>0</v>
      </c>
      <c r="AE275" s="1">
        <v>45041</v>
      </c>
      <c r="AF275">
        <v>9.1</v>
      </c>
      <c r="AG275">
        <v>10.1</v>
      </c>
      <c r="AH275">
        <v>11.1</v>
      </c>
      <c r="AI275">
        <v>12.1</v>
      </c>
      <c r="AJ275">
        <v>13.1</v>
      </c>
      <c r="AK275">
        <v>14.1</v>
      </c>
      <c r="AL275">
        <v>15.1</v>
      </c>
      <c r="AM275">
        <v>16.100000000000001</v>
      </c>
      <c r="AN275">
        <v>17.100000000000001</v>
      </c>
      <c r="AO275">
        <v>18.100000000000001</v>
      </c>
      <c r="AP275">
        <v>19.100000000000001</v>
      </c>
      <c r="AQ275">
        <v>20.100000000000001</v>
      </c>
      <c r="AR275">
        <v>21.1</v>
      </c>
      <c r="AS275">
        <v>0</v>
      </c>
    </row>
    <row r="276" spans="1:45" x14ac:dyDescent="0.25">
      <c r="A276" s="1">
        <v>45042</v>
      </c>
      <c r="B276">
        <v>0</v>
      </c>
      <c r="C276">
        <v>0</v>
      </c>
      <c r="D276">
        <v>0</v>
      </c>
      <c r="E276">
        <v>0</v>
      </c>
      <c r="F276">
        <v>0</v>
      </c>
      <c r="G276">
        <v>0</v>
      </c>
      <c r="H276">
        <v>0</v>
      </c>
      <c r="I276">
        <v>0</v>
      </c>
      <c r="J276">
        <v>0.1</v>
      </c>
      <c r="K276">
        <v>0.5</v>
      </c>
      <c r="L276">
        <v>1.1000000000000001</v>
      </c>
      <c r="M276">
        <v>1.9</v>
      </c>
      <c r="N276">
        <v>2.7</v>
      </c>
      <c r="O276">
        <v>0</v>
      </c>
      <c r="P276" s="1">
        <v>45042</v>
      </c>
      <c r="Q276">
        <v>1.1000000000000001</v>
      </c>
      <c r="R276">
        <v>1.9</v>
      </c>
      <c r="S276">
        <v>2.7</v>
      </c>
      <c r="T276">
        <v>3.6</v>
      </c>
      <c r="U276">
        <v>4.5999999999999996</v>
      </c>
      <c r="V276">
        <v>5.6</v>
      </c>
      <c r="W276">
        <v>6.6</v>
      </c>
      <c r="X276">
        <v>7.6</v>
      </c>
      <c r="Y276">
        <v>8.6</v>
      </c>
      <c r="Z276">
        <v>9.6</v>
      </c>
      <c r="AA276">
        <v>10.6</v>
      </c>
      <c r="AB276">
        <v>11.6</v>
      </c>
      <c r="AC276">
        <v>12.6</v>
      </c>
      <c r="AD276">
        <v>0</v>
      </c>
      <c r="AE276" s="1">
        <v>45042</v>
      </c>
      <c r="AF276">
        <v>10.6</v>
      </c>
      <c r="AG276">
        <v>11.6</v>
      </c>
      <c r="AH276">
        <v>12.6</v>
      </c>
      <c r="AI276">
        <v>13.6</v>
      </c>
      <c r="AJ276">
        <v>14.6</v>
      </c>
      <c r="AK276">
        <v>15.6</v>
      </c>
      <c r="AL276">
        <v>16.600000000000001</v>
      </c>
      <c r="AM276">
        <v>17.600000000000001</v>
      </c>
      <c r="AN276">
        <v>18.600000000000001</v>
      </c>
      <c r="AO276">
        <v>19.600000000000001</v>
      </c>
      <c r="AP276">
        <v>20.6</v>
      </c>
      <c r="AQ276">
        <v>21.6</v>
      </c>
      <c r="AR276">
        <v>22.6</v>
      </c>
      <c r="AS276">
        <v>0</v>
      </c>
    </row>
    <row r="277" spans="1:45" x14ac:dyDescent="0.25">
      <c r="A277" s="1">
        <v>45043</v>
      </c>
      <c r="B277">
        <v>0</v>
      </c>
      <c r="C277">
        <v>0</v>
      </c>
      <c r="D277">
        <v>0</v>
      </c>
      <c r="E277">
        <v>0</v>
      </c>
      <c r="F277">
        <v>0</v>
      </c>
      <c r="G277">
        <v>0</v>
      </c>
      <c r="H277">
        <v>0</v>
      </c>
      <c r="I277">
        <v>0</v>
      </c>
      <c r="J277">
        <v>0</v>
      </c>
      <c r="K277">
        <v>0.3</v>
      </c>
      <c r="L277">
        <v>0.6</v>
      </c>
      <c r="M277">
        <v>1</v>
      </c>
      <c r="N277">
        <v>1.5</v>
      </c>
      <c r="O277">
        <v>0</v>
      </c>
      <c r="P277" s="1">
        <v>45043</v>
      </c>
      <c r="Q277">
        <v>0.6</v>
      </c>
      <c r="R277">
        <v>1</v>
      </c>
      <c r="S277">
        <v>1.5</v>
      </c>
      <c r="T277">
        <v>2.1</v>
      </c>
      <c r="U277">
        <v>2.8</v>
      </c>
      <c r="V277">
        <v>3.7</v>
      </c>
      <c r="W277">
        <v>4.7</v>
      </c>
      <c r="X277">
        <v>5.7</v>
      </c>
      <c r="Y277">
        <v>6.7</v>
      </c>
      <c r="Z277">
        <v>7.7</v>
      </c>
      <c r="AA277">
        <v>8.6999999999999993</v>
      </c>
      <c r="AB277">
        <v>9.6999999999999993</v>
      </c>
      <c r="AC277">
        <v>10.7</v>
      </c>
      <c r="AD277">
        <v>0</v>
      </c>
      <c r="AE277" s="1">
        <v>45043</v>
      </c>
      <c r="AF277">
        <v>8.6999999999999993</v>
      </c>
      <c r="AG277">
        <v>9.6999999999999993</v>
      </c>
      <c r="AH277">
        <v>10.7</v>
      </c>
      <c r="AI277">
        <v>11.7</v>
      </c>
      <c r="AJ277">
        <v>12.7</v>
      </c>
      <c r="AK277">
        <v>13.7</v>
      </c>
      <c r="AL277">
        <v>14.7</v>
      </c>
      <c r="AM277">
        <v>15.7</v>
      </c>
      <c r="AN277">
        <v>16.7</v>
      </c>
      <c r="AO277">
        <v>17.7</v>
      </c>
      <c r="AP277">
        <v>18.7</v>
      </c>
      <c r="AQ277">
        <v>19.7</v>
      </c>
      <c r="AR277">
        <v>20.7</v>
      </c>
      <c r="AS277">
        <v>0</v>
      </c>
    </row>
    <row r="278" spans="1:45" x14ac:dyDescent="0.25">
      <c r="A278" s="1">
        <v>45044</v>
      </c>
      <c r="B278">
        <v>0</v>
      </c>
      <c r="C278">
        <v>0</v>
      </c>
      <c r="D278">
        <v>0</v>
      </c>
      <c r="E278">
        <v>0</v>
      </c>
      <c r="F278">
        <v>0</v>
      </c>
      <c r="G278">
        <v>0</v>
      </c>
      <c r="H278">
        <v>0</v>
      </c>
      <c r="I278">
        <v>0.1</v>
      </c>
      <c r="J278">
        <v>0.2</v>
      </c>
      <c r="K278">
        <v>0.5</v>
      </c>
      <c r="L278">
        <v>0.8</v>
      </c>
      <c r="M278">
        <v>1.2</v>
      </c>
      <c r="N278">
        <v>1.6</v>
      </c>
      <c r="O278">
        <v>0</v>
      </c>
      <c r="P278" s="1">
        <v>45044</v>
      </c>
      <c r="Q278">
        <v>0.8</v>
      </c>
      <c r="R278">
        <v>1.2</v>
      </c>
      <c r="S278">
        <v>1.6</v>
      </c>
      <c r="T278">
        <v>2.2000000000000002</v>
      </c>
      <c r="U278">
        <v>2.9</v>
      </c>
      <c r="V278">
        <v>3.6</v>
      </c>
      <c r="W278">
        <v>4.4000000000000004</v>
      </c>
      <c r="X278">
        <v>5.3</v>
      </c>
      <c r="Y278">
        <v>6.3</v>
      </c>
      <c r="Z278">
        <v>7.3</v>
      </c>
      <c r="AA278">
        <v>8.3000000000000007</v>
      </c>
      <c r="AB278">
        <v>9.3000000000000007</v>
      </c>
      <c r="AC278">
        <v>10.3</v>
      </c>
      <c r="AD278">
        <v>0</v>
      </c>
      <c r="AE278" s="1">
        <v>45044</v>
      </c>
      <c r="AF278">
        <v>8.3000000000000007</v>
      </c>
      <c r="AG278">
        <v>9.3000000000000007</v>
      </c>
      <c r="AH278">
        <v>10.3</v>
      </c>
      <c r="AI278">
        <v>11.3</v>
      </c>
      <c r="AJ278">
        <v>12.3</v>
      </c>
      <c r="AK278">
        <v>13.3</v>
      </c>
      <c r="AL278">
        <v>14.3</v>
      </c>
      <c r="AM278">
        <v>15.3</v>
      </c>
      <c r="AN278">
        <v>16.3</v>
      </c>
      <c r="AO278">
        <v>17.3</v>
      </c>
      <c r="AP278">
        <v>18.3</v>
      </c>
      <c r="AQ278">
        <v>19.3</v>
      </c>
      <c r="AR278">
        <v>20.3</v>
      </c>
      <c r="AS278">
        <v>0</v>
      </c>
    </row>
    <row r="279" spans="1:45" x14ac:dyDescent="0.25">
      <c r="A279" s="1">
        <v>45045</v>
      </c>
      <c r="B279">
        <v>0</v>
      </c>
      <c r="C279">
        <v>0</v>
      </c>
      <c r="D279">
        <v>0</v>
      </c>
      <c r="E279">
        <v>0</v>
      </c>
      <c r="F279">
        <v>0</v>
      </c>
      <c r="G279">
        <v>0</v>
      </c>
      <c r="H279">
        <v>0</v>
      </c>
      <c r="I279">
        <v>0</v>
      </c>
      <c r="J279">
        <v>0</v>
      </c>
      <c r="K279">
        <v>0</v>
      </c>
      <c r="L279">
        <v>0</v>
      </c>
      <c r="M279">
        <v>0.6</v>
      </c>
      <c r="N279">
        <v>1.3</v>
      </c>
      <c r="O279">
        <v>0</v>
      </c>
      <c r="P279" s="1">
        <v>45045</v>
      </c>
      <c r="Q279">
        <v>0</v>
      </c>
      <c r="R279">
        <v>0.6</v>
      </c>
      <c r="S279">
        <v>1.3</v>
      </c>
      <c r="T279">
        <v>2.2000000000000002</v>
      </c>
      <c r="U279">
        <v>3.2</v>
      </c>
      <c r="V279">
        <v>4.2</v>
      </c>
      <c r="W279">
        <v>5.2</v>
      </c>
      <c r="X279">
        <v>6.2</v>
      </c>
      <c r="Y279">
        <v>7.2</v>
      </c>
      <c r="Z279">
        <v>8.1999999999999993</v>
      </c>
      <c r="AA279">
        <v>9.1999999999999993</v>
      </c>
      <c r="AB279">
        <v>10.199999999999999</v>
      </c>
      <c r="AC279">
        <v>11.2</v>
      </c>
      <c r="AD279">
        <v>0</v>
      </c>
      <c r="AE279" s="1">
        <v>45045</v>
      </c>
      <c r="AF279">
        <v>9.1999999999999993</v>
      </c>
      <c r="AG279">
        <v>10.199999999999999</v>
      </c>
      <c r="AH279">
        <v>11.2</v>
      </c>
      <c r="AI279">
        <v>12.2</v>
      </c>
      <c r="AJ279">
        <v>13.2</v>
      </c>
      <c r="AK279">
        <v>14.2</v>
      </c>
      <c r="AL279">
        <v>15.2</v>
      </c>
      <c r="AM279">
        <v>16.2</v>
      </c>
      <c r="AN279">
        <v>17.2</v>
      </c>
      <c r="AO279">
        <v>18.2</v>
      </c>
      <c r="AP279">
        <v>19.2</v>
      </c>
      <c r="AQ279">
        <v>20.2</v>
      </c>
      <c r="AR279">
        <v>21.2</v>
      </c>
      <c r="AS279">
        <v>0</v>
      </c>
    </row>
    <row r="280" spans="1:45" x14ac:dyDescent="0.25">
      <c r="A280" s="1">
        <v>45046</v>
      </c>
      <c r="B280">
        <v>0</v>
      </c>
      <c r="C280">
        <v>0</v>
      </c>
      <c r="D280">
        <v>0</v>
      </c>
      <c r="E280">
        <v>0</v>
      </c>
      <c r="F280">
        <v>0</v>
      </c>
      <c r="G280">
        <v>0</v>
      </c>
      <c r="H280">
        <v>0</v>
      </c>
      <c r="I280">
        <v>0</v>
      </c>
      <c r="J280">
        <v>0</v>
      </c>
      <c r="K280">
        <v>0</v>
      </c>
      <c r="L280">
        <v>0</v>
      </c>
      <c r="M280">
        <v>0.3</v>
      </c>
      <c r="N280">
        <v>1</v>
      </c>
      <c r="O280">
        <v>0</v>
      </c>
      <c r="P280" s="1">
        <v>45046</v>
      </c>
      <c r="Q280">
        <v>0</v>
      </c>
      <c r="R280">
        <v>0.3</v>
      </c>
      <c r="S280">
        <v>1</v>
      </c>
      <c r="T280">
        <v>1.8</v>
      </c>
      <c r="U280">
        <v>2.6</v>
      </c>
      <c r="V280">
        <v>3.6</v>
      </c>
      <c r="W280">
        <v>4.5999999999999996</v>
      </c>
      <c r="X280">
        <v>5.6</v>
      </c>
      <c r="Y280">
        <v>6.6</v>
      </c>
      <c r="Z280">
        <v>7.6</v>
      </c>
      <c r="AA280">
        <v>8.6</v>
      </c>
      <c r="AB280">
        <v>9.6</v>
      </c>
      <c r="AC280">
        <v>10.6</v>
      </c>
      <c r="AD280">
        <v>0</v>
      </c>
      <c r="AE280" s="1">
        <v>45046</v>
      </c>
      <c r="AF280">
        <v>8.6</v>
      </c>
      <c r="AG280">
        <v>9.6</v>
      </c>
      <c r="AH280">
        <v>10.6</v>
      </c>
      <c r="AI280">
        <v>11.6</v>
      </c>
      <c r="AJ280">
        <v>12.6</v>
      </c>
      <c r="AK280">
        <v>13.6</v>
      </c>
      <c r="AL280">
        <v>14.6</v>
      </c>
      <c r="AM280">
        <v>15.6</v>
      </c>
      <c r="AN280">
        <v>16.600000000000001</v>
      </c>
      <c r="AO280">
        <v>17.600000000000001</v>
      </c>
      <c r="AP280">
        <v>18.600000000000001</v>
      </c>
      <c r="AQ280">
        <v>19.600000000000001</v>
      </c>
      <c r="AR280">
        <v>20.6</v>
      </c>
      <c r="AS280">
        <v>0</v>
      </c>
    </row>
    <row r="281" spans="1:45" x14ac:dyDescent="0.25">
      <c r="A281" s="1">
        <v>45047</v>
      </c>
      <c r="B281">
        <v>0</v>
      </c>
      <c r="C281">
        <v>0</v>
      </c>
      <c r="D281">
        <v>0</v>
      </c>
      <c r="E281">
        <v>0</v>
      </c>
      <c r="F281">
        <v>0</v>
      </c>
      <c r="G281">
        <v>0</v>
      </c>
      <c r="H281">
        <v>0</v>
      </c>
      <c r="I281">
        <v>0</v>
      </c>
      <c r="J281">
        <v>0</v>
      </c>
      <c r="K281">
        <v>0</v>
      </c>
      <c r="L281">
        <v>0</v>
      </c>
      <c r="M281">
        <v>0</v>
      </c>
      <c r="N281">
        <v>0</v>
      </c>
      <c r="O281">
        <v>0</v>
      </c>
      <c r="P281" s="1">
        <v>45047</v>
      </c>
      <c r="Q281">
        <v>0</v>
      </c>
      <c r="R281">
        <v>0</v>
      </c>
      <c r="S281">
        <v>0</v>
      </c>
      <c r="T281">
        <v>0.1</v>
      </c>
      <c r="U281">
        <v>0.2</v>
      </c>
      <c r="V281">
        <v>0.3</v>
      </c>
      <c r="W281">
        <v>0.5</v>
      </c>
      <c r="X281">
        <v>0.9</v>
      </c>
      <c r="Y281">
        <v>1.2</v>
      </c>
      <c r="Z281">
        <v>1.7</v>
      </c>
      <c r="AA281">
        <v>2.2999999999999998</v>
      </c>
      <c r="AB281">
        <v>3.1</v>
      </c>
      <c r="AC281">
        <v>3.9</v>
      </c>
      <c r="AD281">
        <v>0</v>
      </c>
      <c r="AE281" s="1">
        <v>45047</v>
      </c>
      <c r="AF281">
        <v>2.2999999999999998</v>
      </c>
      <c r="AG281">
        <v>3.1</v>
      </c>
      <c r="AH281">
        <v>3.9</v>
      </c>
      <c r="AI281">
        <v>4.7</v>
      </c>
      <c r="AJ281">
        <v>5.7</v>
      </c>
      <c r="AK281">
        <v>6.7</v>
      </c>
      <c r="AL281">
        <v>7.7</v>
      </c>
      <c r="AM281">
        <v>8.6999999999999993</v>
      </c>
      <c r="AN281">
        <v>9.6999999999999993</v>
      </c>
      <c r="AO281">
        <v>10.7</v>
      </c>
      <c r="AP281">
        <v>11.7</v>
      </c>
      <c r="AQ281">
        <v>12.7</v>
      </c>
      <c r="AR281">
        <v>13.7</v>
      </c>
      <c r="AS281">
        <v>0</v>
      </c>
    </row>
    <row r="282" spans="1:45" x14ac:dyDescent="0.25">
      <c r="A282" s="1">
        <v>45048</v>
      </c>
      <c r="B282">
        <v>0</v>
      </c>
      <c r="C282">
        <v>0</v>
      </c>
      <c r="D282">
        <v>0</v>
      </c>
      <c r="E282">
        <v>0</v>
      </c>
      <c r="F282">
        <v>0</v>
      </c>
      <c r="G282">
        <v>0</v>
      </c>
      <c r="H282">
        <v>0</v>
      </c>
      <c r="I282">
        <v>0</v>
      </c>
      <c r="J282">
        <v>0</v>
      </c>
      <c r="K282">
        <v>0</v>
      </c>
      <c r="L282">
        <v>0.1</v>
      </c>
      <c r="M282">
        <v>0.4</v>
      </c>
      <c r="N282">
        <v>0.8</v>
      </c>
      <c r="O282">
        <v>0</v>
      </c>
      <c r="P282" s="1">
        <v>45048</v>
      </c>
      <c r="Q282">
        <v>0.1</v>
      </c>
      <c r="R282">
        <v>0.4</v>
      </c>
      <c r="S282">
        <v>0.8</v>
      </c>
      <c r="T282">
        <v>1.5</v>
      </c>
      <c r="U282">
        <v>2.2999999999999998</v>
      </c>
      <c r="V282">
        <v>3.1</v>
      </c>
      <c r="W282">
        <v>3.9</v>
      </c>
      <c r="X282">
        <v>4.8</v>
      </c>
      <c r="Y282">
        <v>5.6</v>
      </c>
      <c r="Z282">
        <v>6.5</v>
      </c>
      <c r="AA282">
        <v>7.5</v>
      </c>
      <c r="AB282">
        <v>8.4</v>
      </c>
      <c r="AC282">
        <v>9.4</v>
      </c>
      <c r="AD282">
        <v>0</v>
      </c>
      <c r="AE282" s="1">
        <v>45048</v>
      </c>
      <c r="AF282">
        <v>7.5</v>
      </c>
      <c r="AG282">
        <v>8.4</v>
      </c>
      <c r="AH282">
        <v>9.4</v>
      </c>
      <c r="AI282">
        <v>10.4</v>
      </c>
      <c r="AJ282">
        <v>11.4</v>
      </c>
      <c r="AK282">
        <v>12.4</v>
      </c>
      <c r="AL282">
        <v>13.4</v>
      </c>
      <c r="AM282">
        <v>14.4</v>
      </c>
      <c r="AN282">
        <v>15.4</v>
      </c>
      <c r="AO282">
        <v>16.399999999999999</v>
      </c>
      <c r="AP282">
        <v>17.399999999999999</v>
      </c>
      <c r="AQ282">
        <v>18.399999999999999</v>
      </c>
      <c r="AR282">
        <v>19.399999999999999</v>
      </c>
      <c r="AS282">
        <v>0</v>
      </c>
    </row>
    <row r="283" spans="1:45" x14ac:dyDescent="0.25">
      <c r="A283" s="1">
        <v>45049</v>
      </c>
      <c r="B283">
        <v>0</v>
      </c>
      <c r="C283">
        <v>0</v>
      </c>
      <c r="D283">
        <v>0</v>
      </c>
      <c r="E283">
        <v>0</v>
      </c>
      <c r="F283">
        <v>0</v>
      </c>
      <c r="G283">
        <v>0</v>
      </c>
      <c r="H283">
        <v>0</v>
      </c>
      <c r="I283">
        <v>0</v>
      </c>
      <c r="J283">
        <v>0.2</v>
      </c>
      <c r="K283">
        <v>0.3</v>
      </c>
      <c r="L283">
        <v>0.7</v>
      </c>
      <c r="M283">
        <v>1.1000000000000001</v>
      </c>
      <c r="N283">
        <v>1.7</v>
      </c>
      <c r="O283">
        <v>0</v>
      </c>
      <c r="P283" s="1">
        <v>45049</v>
      </c>
      <c r="Q283">
        <v>0.7</v>
      </c>
      <c r="R283">
        <v>1.1000000000000001</v>
      </c>
      <c r="S283">
        <v>1.7</v>
      </c>
      <c r="T283">
        <v>2.6</v>
      </c>
      <c r="U283">
        <v>3.5</v>
      </c>
      <c r="V283">
        <v>4.5</v>
      </c>
      <c r="W283">
        <v>5.5</v>
      </c>
      <c r="X283">
        <v>6.5</v>
      </c>
      <c r="Y283">
        <v>7.5</v>
      </c>
      <c r="Z283">
        <v>8.5</v>
      </c>
      <c r="AA283">
        <v>9.5</v>
      </c>
      <c r="AB283">
        <v>10.5</v>
      </c>
      <c r="AC283">
        <v>11.5</v>
      </c>
      <c r="AD283">
        <v>0</v>
      </c>
      <c r="AE283" s="1">
        <v>45049</v>
      </c>
      <c r="AF283">
        <v>9.5</v>
      </c>
      <c r="AG283">
        <v>10.5</v>
      </c>
      <c r="AH283">
        <v>11.5</v>
      </c>
      <c r="AI283">
        <v>12.5</v>
      </c>
      <c r="AJ283">
        <v>13.5</v>
      </c>
      <c r="AK283">
        <v>14.5</v>
      </c>
      <c r="AL283">
        <v>15.5</v>
      </c>
      <c r="AM283">
        <v>16.5</v>
      </c>
      <c r="AN283">
        <v>17.5</v>
      </c>
      <c r="AO283">
        <v>18.5</v>
      </c>
      <c r="AP283">
        <v>19.5</v>
      </c>
      <c r="AQ283">
        <v>20.5</v>
      </c>
      <c r="AR283">
        <v>21.5</v>
      </c>
      <c r="AS283">
        <v>0</v>
      </c>
    </row>
    <row r="284" spans="1:45" x14ac:dyDescent="0.25">
      <c r="A284" s="1">
        <v>45050</v>
      </c>
      <c r="B284">
        <v>0</v>
      </c>
      <c r="C284">
        <v>0</v>
      </c>
      <c r="D284">
        <v>0</v>
      </c>
      <c r="E284">
        <v>0</v>
      </c>
      <c r="F284">
        <v>0</v>
      </c>
      <c r="G284">
        <v>0</v>
      </c>
      <c r="H284">
        <v>0.1</v>
      </c>
      <c r="I284">
        <v>0.4</v>
      </c>
      <c r="J284">
        <v>0.9</v>
      </c>
      <c r="K284">
        <v>1.6</v>
      </c>
      <c r="L284">
        <v>2.2999999999999998</v>
      </c>
      <c r="M284">
        <v>3.2</v>
      </c>
      <c r="N284">
        <v>4.2</v>
      </c>
      <c r="O284">
        <v>0</v>
      </c>
      <c r="P284" s="1">
        <v>45050</v>
      </c>
      <c r="Q284">
        <v>2.2999999999999998</v>
      </c>
      <c r="R284">
        <v>3.2</v>
      </c>
      <c r="S284">
        <v>4.2</v>
      </c>
      <c r="T284">
        <v>5.2</v>
      </c>
      <c r="U284">
        <v>6.2</v>
      </c>
      <c r="V284">
        <v>7.2</v>
      </c>
      <c r="W284">
        <v>8.1999999999999993</v>
      </c>
      <c r="X284">
        <v>9.1999999999999993</v>
      </c>
      <c r="Y284">
        <v>10.199999999999999</v>
      </c>
      <c r="Z284">
        <v>11.2</v>
      </c>
      <c r="AA284">
        <v>12.2</v>
      </c>
      <c r="AB284">
        <v>13.2</v>
      </c>
      <c r="AC284">
        <v>14.2</v>
      </c>
      <c r="AD284">
        <v>0</v>
      </c>
      <c r="AE284" s="1">
        <v>45050</v>
      </c>
      <c r="AF284">
        <v>12.2</v>
      </c>
      <c r="AG284">
        <v>13.2</v>
      </c>
      <c r="AH284">
        <v>14.2</v>
      </c>
      <c r="AI284">
        <v>15.2</v>
      </c>
      <c r="AJ284">
        <v>16.2</v>
      </c>
      <c r="AK284">
        <v>17.2</v>
      </c>
      <c r="AL284">
        <v>18.2</v>
      </c>
      <c r="AM284">
        <v>19.2</v>
      </c>
      <c r="AN284">
        <v>20.2</v>
      </c>
      <c r="AO284">
        <v>21.2</v>
      </c>
      <c r="AP284">
        <v>22.2</v>
      </c>
      <c r="AQ284">
        <v>23.2</v>
      </c>
      <c r="AR284">
        <v>24.2</v>
      </c>
      <c r="AS284">
        <v>0</v>
      </c>
    </row>
    <row r="285" spans="1:45" x14ac:dyDescent="0.25">
      <c r="A285" s="1">
        <v>45051</v>
      </c>
      <c r="B285">
        <v>0</v>
      </c>
      <c r="C285">
        <v>0</v>
      </c>
      <c r="D285">
        <v>0</v>
      </c>
      <c r="E285">
        <v>0</v>
      </c>
      <c r="F285">
        <v>0</v>
      </c>
      <c r="G285">
        <v>0</v>
      </c>
      <c r="H285">
        <v>0</v>
      </c>
      <c r="I285">
        <v>0</v>
      </c>
      <c r="J285">
        <v>0.1</v>
      </c>
      <c r="K285">
        <v>0.3</v>
      </c>
      <c r="L285">
        <v>0.6</v>
      </c>
      <c r="M285">
        <v>1.1000000000000001</v>
      </c>
      <c r="N285">
        <v>1.6</v>
      </c>
      <c r="O285">
        <v>0</v>
      </c>
      <c r="P285" s="1">
        <v>45051</v>
      </c>
      <c r="Q285">
        <v>0.6</v>
      </c>
      <c r="R285">
        <v>1.1000000000000001</v>
      </c>
      <c r="S285">
        <v>1.6</v>
      </c>
      <c r="T285">
        <v>2.2999999999999998</v>
      </c>
      <c r="U285">
        <v>3.2</v>
      </c>
      <c r="V285">
        <v>4.0999999999999996</v>
      </c>
      <c r="W285">
        <v>5.0999999999999996</v>
      </c>
      <c r="X285">
        <v>6.1</v>
      </c>
      <c r="Y285">
        <v>7.1</v>
      </c>
      <c r="Z285">
        <v>8.1</v>
      </c>
      <c r="AA285">
        <v>9.1</v>
      </c>
      <c r="AB285">
        <v>10.1</v>
      </c>
      <c r="AC285">
        <v>11.1</v>
      </c>
      <c r="AD285">
        <v>0</v>
      </c>
      <c r="AE285" s="1">
        <v>45051</v>
      </c>
      <c r="AF285">
        <v>9.1</v>
      </c>
      <c r="AG285">
        <v>10.1</v>
      </c>
      <c r="AH285">
        <v>11.1</v>
      </c>
      <c r="AI285">
        <v>12.1</v>
      </c>
      <c r="AJ285">
        <v>13.1</v>
      </c>
      <c r="AK285">
        <v>14.1</v>
      </c>
      <c r="AL285">
        <v>15.1</v>
      </c>
      <c r="AM285">
        <v>16.100000000000001</v>
      </c>
      <c r="AN285">
        <v>17.100000000000001</v>
      </c>
      <c r="AO285">
        <v>18.100000000000001</v>
      </c>
      <c r="AP285">
        <v>19.100000000000001</v>
      </c>
      <c r="AQ285">
        <v>20.100000000000001</v>
      </c>
      <c r="AR285">
        <v>21.1</v>
      </c>
      <c r="AS285">
        <v>0</v>
      </c>
    </row>
    <row r="286" spans="1:45" x14ac:dyDescent="0.25">
      <c r="A286" s="1">
        <v>45052</v>
      </c>
      <c r="B286">
        <v>0</v>
      </c>
      <c r="C286">
        <v>0</v>
      </c>
      <c r="D286">
        <v>0</v>
      </c>
      <c r="E286">
        <v>0</v>
      </c>
      <c r="F286">
        <v>0</v>
      </c>
      <c r="G286">
        <v>0</v>
      </c>
      <c r="H286">
        <v>0</v>
      </c>
      <c r="I286">
        <v>0</v>
      </c>
      <c r="J286">
        <v>0</v>
      </c>
      <c r="K286">
        <v>0</v>
      </c>
      <c r="L286">
        <v>0</v>
      </c>
      <c r="M286">
        <v>0</v>
      </c>
      <c r="N286">
        <v>0</v>
      </c>
      <c r="O286">
        <v>1</v>
      </c>
      <c r="P286" s="1">
        <v>45052</v>
      </c>
      <c r="Q286">
        <v>0</v>
      </c>
      <c r="R286">
        <v>0</v>
      </c>
      <c r="S286">
        <v>0</v>
      </c>
      <c r="T286">
        <v>0.1</v>
      </c>
      <c r="U286">
        <v>0.3</v>
      </c>
      <c r="V286">
        <v>0.5</v>
      </c>
      <c r="W286">
        <v>0.8</v>
      </c>
      <c r="X286">
        <v>1.1000000000000001</v>
      </c>
      <c r="Y286">
        <v>1.4</v>
      </c>
      <c r="Z286">
        <v>1.8</v>
      </c>
      <c r="AA286">
        <v>2.1</v>
      </c>
      <c r="AB286">
        <v>2.4</v>
      </c>
      <c r="AC286">
        <v>2.8</v>
      </c>
      <c r="AD286">
        <v>1</v>
      </c>
      <c r="AE286" s="1">
        <v>45052</v>
      </c>
      <c r="AF286">
        <v>2.1</v>
      </c>
      <c r="AG286">
        <v>2.4</v>
      </c>
      <c r="AH286">
        <v>2.8</v>
      </c>
      <c r="AI286">
        <v>3.2</v>
      </c>
      <c r="AJ286">
        <v>3.5</v>
      </c>
      <c r="AK286">
        <v>3.9</v>
      </c>
      <c r="AL286">
        <v>4.3</v>
      </c>
      <c r="AM286">
        <v>4.8</v>
      </c>
      <c r="AN286">
        <v>5.3</v>
      </c>
      <c r="AO286">
        <v>5.8</v>
      </c>
      <c r="AP286">
        <v>6.4</v>
      </c>
      <c r="AQ286">
        <v>7</v>
      </c>
      <c r="AR286">
        <v>7.6</v>
      </c>
      <c r="AS286">
        <v>1</v>
      </c>
    </row>
    <row r="287" spans="1:45" x14ac:dyDescent="0.25">
      <c r="A287" s="1">
        <v>45053</v>
      </c>
      <c r="B287">
        <v>0</v>
      </c>
      <c r="C287">
        <v>0</v>
      </c>
      <c r="D287">
        <v>0</v>
      </c>
      <c r="E287">
        <v>0</v>
      </c>
      <c r="F287">
        <v>0</v>
      </c>
      <c r="G287">
        <v>0</v>
      </c>
      <c r="H287">
        <v>0</v>
      </c>
      <c r="I287">
        <v>0</v>
      </c>
      <c r="J287">
        <v>0</v>
      </c>
      <c r="K287">
        <v>0</v>
      </c>
      <c r="L287">
        <v>0</v>
      </c>
      <c r="M287">
        <v>0</v>
      </c>
      <c r="N287">
        <v>0</v>
      </c>
      <c r="O287">
        <v>0</v>
      </c>
      <c r="P287" s="1">
        <v>45053</v>
      </c>
      <c r="Q287">
        <v>0</v>
      </c>
      <c r="R287">
        <v>0</v>
      </c>
      <c r="S287">
        <v>0</v>
      </c>
      <c r="T287">
        <v>0</v>
      </c>
      <c r="U287">
        <v>0</v>
      </c>
      <c r="V287">
        <v>0</v>
      </c>
      <c r="W287">
        <v>0</v>
      </c>
      <c r="X287">
        <v>0</v>
      </c>
      <c r="Y287">
        <v>0</v>
      </c>
      <c r="Z287">
        <v>0</v>
      </c>
      <c r="AA287">
        <v>0</v>
      </c>
      <c r="AB287">
        <v>0.2</v>
      </c>
      <c r="AC287">
        <v>0.4</v>
      </c>
      <c r="AD287">
        <v>0</v>
      </c>
      <c r="AE287" s="1">
        <v>45053</v>
      </c>
      <c r="AF287">
        <v>0</v>
      </c>
      <c r="AG287">
        <v>0.2</v>
      </c>
      <c r="AH287">
        <v>0.4</v>
      </c>
      <c r="AI287">
        <v>0.6</v>
      </c>
      <c r="AJ287">
        <v>0.9</v>
      </c>
      <c r="AK287">
        <v>1.2</v>
      </c>
      <c r="AL287">
        <v>1.6</v>
      </c>
      <c r="AM287">
        <v>2</v>
      </c>
      <c r="AN287">
        <v>2.2999999999999998</v>
      </c>
      <c r="AO287">
        <v>2.8</v>
      </c>
      <c r="AP287">
        <v>3.2</v>
      </c>
      <c r="AQ287">
        <v>3.7</v>
      </c>
      <c r="AR287">
        <v>4.2</v>
      </c>
      <c r="AS287">
        <v>0</v>
      </c>
    </row>
    <row r="288" spans="1:45" x14ac:dyDescent="0.25">
      <c r="A288" s="1">
        <v>45054</v>
      </c>
      <c r="B288">
        <v>0</v>
      </c>
      <c r="C288">
        <v>0</v>
      </c>
      <c r="D288">
        <v>0</v>
      </c>
      <c r="E288">
        <v>0</v>
      </c>
      <c r="F288">
        <v>0</v>
      </c>
      <c r="G288">
        <v>0</v>
      </c>
      <c r="H288">
        <v>0</v>
      </c>
      <c r="I288">
        <v>0</v>
      </c>
      <c r="J288">
        <v>0</v>
      </c>
      <c r="K288">
        <v>0</v>
      </c>
      <c r="L288">
        <v>0</v>
      </c>
      <c r="M288">
        <v>0</v>
      </c>
      <c r="N288">
        <v>0</v>
      </c>
      <c r="O288">
        <v>0</v>
      </c>
      <c r="P288" s="1">
        <v>45054</v>
      </c>
      <c r="Q288">
        <v>0</v>
      </c>
      <c r="R288">
        <v>0</v>
      </c>
      <c r="S288">
        <v>0</v>
      </c>
      <c r="T288">
        <v>0</v>
      </c>
      <c r="U288">
        <v>0</v>
      </c>
      <c r="V288">
        <v>0</v>
      </c>
      <c r="W288">
        <v>0</v>
      </c>
      <c r="X288">
        <v>0.1</v>
      </c>
      <c r="Y288">
        <v>0.2</v>
      </c>
      <c r="Z288">
        <v>0.2</v>
      </c>
      <c r="AA288">
        <v>0.3</v>
      </c>
      <c r="AB288">
        <v>0.4</v>
      </c>
      <c r="AC288">
        <v>0.6</v>
      </c>
      <c r="AD288">
        <v>0</v>
      </c>
      <c r="AE288" s="1">
        <v>45054</v>
      </c>
      <c r="AF288">
        <v>0.3</v>
      </c>
      <c r="AG288">
        <v>0.4</v>
      </c>
      <c r="AH288">
        <v>0.6</v>
      </c>
      <c r="AI288">
        <v>0.9</v>
      </c>
      <c r="AJ288">
        <v>1.2</v>
      </c>
      <c r="AK288">
        <v>1.6</v>
      </c>
      <c r="AL288">
        <v>2</v>
      </c>
      <c r="AM288">
        <v>2.5</v>
      </c>
      <c r="AN288">
        <v>3.1</v>
      </c>
      <c r="AO288">
        <v>3.7</v>
      </c>
      <c r="AP288">
        <v>4.3</v>
      </c>
      <c r="AQ288">
        <v>4.9000000000000004</v>
      </c>
      <c r="AR288">
        <v>5.6</v>
      </c>
      <c r="AS288">
        <v>0</v>
      </c>
    </row>
    <row r="289" spans="1:45" x14ac:dyDescent="0.25">
      <c r="A289" s="1">
        <v>45055</v>
      </c>
      <c r="B289">
        <v>0</v>
      </c>
      <c r="C289">
        <v>0</v>
      </c>
      <c r="D289">
        <v>0</v>
      </c>
      <c r="E289">
        <v>0</v>
      </c>
      <c r="F289">
        <v>0</v>
      </c>
      <c r="G289">
        <v>0</v>
      </c>
      <c r="H289">
        <v>0</v>
      </c>
      <c r="I289">
        <v>0</v>
      </c>
      <c r="J289">
        <v>0</v>
      </c>
      <c r="K289">
        <v>0</v>
      </c>
      <c r="L289">
        <v>0</v>
      </c>
      <c r="M289">
        <v>0</v>
      </c>
      <c r="N289">
        <v>0</v>
      </c>
      <c r="O289">
        <v>0</v>
      </c>
      <c r="P289" s="1">
        <v>45055</v>
      </c>
      <c r="Q289">
        <v>0</v>
      </c>
      <c r="R289">
        <v>0</v>
      </c>
      <c r="S289">
        <v>0</v>
      </c>
      <c r="T289">
        <v>0.1</v>
      </c>
      <c r="U289">
        <v>0.4</v>
      </c>
      <c r="V289">
        <v>0.9</v>
      </c>
      <c r="W289">
        <v>1.5</v>
      </c>
      <c r="X289">
        <v>2.4</v>
      </c>
      <c r="Y289">
        <v>3.4</v>
      </c>
      <c r="Z289">
        <v>4.4000000000000004</v>
      </c>
      <c r="AA289">
        <v>5.4</v>
      </c>
      <c r="AB289">
        <v>6.4</v>
      </c>
      <c r="AC289">
        <v>7.4</v>
      </c>
      <c r="AD289">
        <v>0</v>
      </c>
      <c r="AE289" s="1">
        <v>45055</v>
      </c>
      <c r="AF289">
        <v>5.4</v>
      </c>
      <c r="AG289">
        <v>6.4</v>
      </c>
      <c r="AH289">
        <v>7.4</v>
      </c>
      <c r="AI289">
        <v>8.4</v>
      </c>
      <c r="AJ289">
        <v>9.4</v>
      </c>
      <c r="AK289">
        <v>10.4</v>
      </c>
      <c r="AL289">
        <v>11.4</v>
      </c>
      <c r="AM289">
        <v>12.4</v>
      </c>
      <c r="AN289">
        <v>13.4</v>
      </c>
      <c r="AO289">
        <v>14.4</v>
      </c>
      <c r="AP289">
        <v>15.4</v>
      </c>
      <c r="AQ289">
        <v>16.399999999999999</v>
      </c>
      <c r="AR289">
        <v>17.399999999999999</v>
      </c>
      <c r="AS289">
        <v>0</v>
      </c>
    </row>
    <row r="290" spans="1:45" x14ac:dyDescent="0.25">
      <c r="A290" s="1">
        <v>45056</v>
      </c>
      <c r="B290">
        <v>0</v>
      </c>
      <c r="C290">
        <v>0</v>
      </c>
      <c r="D290">
        <v>0</v>
      </c>
      <c r="E290">
        <v>0</v>
      </c>
      <c r="F290">
        <v>0</v>
      </c>
      <c r="G290">
        <v>0</v>
      </c>
      <c r="H290">
        <v>0</v>
      </c>
      <c r="I290">
        <v>0</v>
      </c>
      <c r="J290">
        <v>0</v>
      </c>
      <c r="K290">
        <v>0</v>
      </c>
      <c r="L290">
        <v>0</v>
      </c>
      <c r="M290">
        <v>0.1</v>
      </c>
      <c r="N290">
        <v>0.3</v>
      </c>
      <c r="O290">
        <v>1</v>
      </c>
      <c r="P290" s="1">
        <v>45056</v>
      </c>
      <c r="Q290">
        <v>0</v>
      </c>
      <c r="R290">
        <v>0.1</v>
      </c>
      <c r="S290">
        <v>0.3</v>
      </c>
      <c r="T290">
        <v>0.5</v>
      </c>
      <c r="U290">
        <v>0.8</v>
      </c>
      <c r="V290">
        <v>1.1000000000000001</v>
      </c>
      <c r="W290">
        <v>1.5</v>
      </c>
      <c r="X290">
        <v>1.8</v>
      </c>
      <c r="Y290">
        <v>2.1</v>
      </c>
      <c r="Z290">
        <v>2.5</v>
      </c>
      <c r="AA290">
        <v>2.9</v>
      </c>
      <c r="AB290">
        <v>3.2</v>
      </c>
      <c r="AC290">
        <v>3.6</v>
      </c>
      <c r="AD290">
        <v>1</v>
      </c>
      <c r="AE290" s="1">
        <v>45056</v>
      </c>
      <c r="AF290">
        <v>2.9</v>
      </c>
      <c r="AG290">
        <v>3.2</v>
      </c>
      <c r="AH290">
        <v>3.6</v>
      </c>
      <c r="AI290">
        <v>4</v>
      </c>
      <c r="AJ290">
        <v>4.4000000000000004</v>
      </c>
      <c r="AK290">
        <v>4.9000000000000004</v>
      </c>
      <c r="AL290">
        <v>5.3</v>
      </c>
      <c r="AM290">
        <v>5.9</v>
      </c>
      <c r="AN290">
        <v>6.4</v>
      </c>
      <c r="AO290">
        <v>7</v>
      </c>
      <c r="AP290">
        <v>7.6</v>
      </c>
      <c r="AQ290">
        <v>8.3000000000000007</v>
      </c>
      <c r="AR290">
        <v>9</v>
      </c>
      <c r="AS290">
        <v>1</v>
      </c>
    </row>
    <row r="291" spans="1:45" x14ac:dyDescent="0.25">
      <c r="A291" s="1">
        <v>45057</v>
      </c>
      <c r="B291">
        <v>0</v>
      </c>
      <c r="C291">
        <v>0</v>
      </c>
      <c r="D291">
        <v>0</v>
      </c>
      <c r="E291">
        <v>0</v>
      </c>
      <c r="F291">
        <v>0</v>
      </c>
      <c r="G291">
        <v>0</v>
      </c>
      <c r="H291">
        <v>0</v>
      </c>
      <c r="I291">
        <v>0</v>
      </c>
      <c r="J291">
        <v>0</v>
      </c>
      <c r="K291">
        <v>0</v>
      </c>
      <c r="L291">
        <v>0</v>
      </c>
      <c r="M291">
        <v>0</v>
      </c>
      <c r="N291">
        <v>0</v>
      </c>
      <c r="O291">
        <v>0</v>
      </c>
      <c r="P291" s="1">
        <v>45057</v>
      </c>
      <c r="Q291">
        <v>0</v>
      </c>
      <c r="R291">
        <v>0</v>
      </c>
      <c r="S291">
        <v>0</v>
      </c>
      <c r="T291">
        <v>0</v>
      </c>
      <c r="U291">
        <v>0</v>
      </c>
      <c r="V291">
        <v>0</v>
      </c>
      <c r="W291">
        <v>0</v>
      </c>
      <c r="X291">
        <v>0</v>
      </c>
      <c r="Y291">
        <v>0</v>
      </c>
      <c r="Z291">
        <v>0</v>
      </c>
      <c r="AA291">
        <v>0</v>
      </c>
      <c r="AB291">
        <v>0.1</v>
      </c>
      <c r="AC291">
        <v>0.3</v>
      </c>
      <c r="AD291">
        <v>0</v>
      </c>
      <c r="AE291" s="1">
        <v>45057</v>
      </c>
      <c r="AF291">
        <v>0</v>
      </c>
      <c r="AG291">
        <v>0.1</v>
      </c>
      <c r="AH291">
        <v>0.3</v>
      </c>
      <c r="AI291">
        <v>0.4</v>
      </c>
      <c r="AJ291">
        <v>0.7</v>
      </c>
      <c r="AK291">
        <v>1</v>
      </c>
      <c r="AL291">
        <v>1.3</v>
      </c>
      <c r="AM291">
        <v>1.7</v>
      </c>
      <c r="AN291">
        <v>2.2999999999999998</v>
      </c>
      <c r="AO291">
        <v>2.9</v>
      </c>
      <c r="AP291">
        <v>3.5</v>
      </c>
      <c r="AQ291">
        <v>4.2</v>
      </c>
      <c r="AR291">
        <v>4.8</v>
      </c>
      <c r="AS291">
        <v>0</v>
      </c>
    </row>
    <row r="292" spans="1:45" x14ac:dyDescent="0.25">
      <c r="A292" s="1">
        <v>45058</v>
      </c>
      <c r="B292">
        <v>0</v>
      </c>
      <c r="C292">
        <v>0</v>
      </c>
      <c r="D292">
        <v>0</v>
      </c>
      <c r="E292">
        <v>0</v>
      </c>
      <c r="F292">
        <v>0</v>
      </c>
      <c r="G292">
        <v>0</v>
      </c>
      <c r="H292">
        <v>0</v>
      </c>
      <c r="I292">
        <v>0</v>
      </c>
      <c r="J292">
        <v>0</v>
      </c>
      <c r="K292">
        <v>0</v>
      </c>
      <c r="L292">
        <v>0</v>
      </c>
      <c r="M292">
        <v>0</v>
      </c>
      <c r="N292">
        <v>0</v>
      </c>
      <c r="O292">
        <v>0</v>
      </c>
      <c r="P292" s="1">
        <v>45058</v>
      </c>
      <c r="Q292">
        <v>0</v>
      </c>
      <c r="R292">
        <v>0</v>
      </c>
      <c r="S292">
        <v>0</v>
      </c>
      <c r="T292">
        <v>0</v>
      </c>
      <c r="U292">
        <v>0</v>
      </c>
      <c r="V292">
        <v>0</v>
      </c>
      <c r="W292">
        <v>0</v>
      </c>
      <c r="X292">
        <v>0</v>
      </c>
      <c r="Y292">
        <v>0</v>
      </c>
      <c r="Z292">
        <v>0</v>
      </c>
      <c r="AA292">
        <v>0</v>
      </c>
      <c r="AB292">
        <v>0</v>
      </c>
      <c r="AC292">
        <v>0.1</v>
      </c>
      <c r="AD292">
        <v>0</v>
      </c>
      <c r="AE292" s="1">
        <v>45058</v>
      </c>
      <c r="AF292">
        <v>0</v>
      </c>
      <c r="AG292">
        <v>0</v>
      </c>
      <c r="AH292">
        <v>0.1</v>
      </c>
      <c r="AI292">
        <v>0.3</v>
      </c>
      <c r="AJ292">
        <v>0.5</v>
      </c>
      <c r="AK292">
        <v>0.7</v>
      </c>
      <c r="AL292">
        <v>1</v>
      </c>
      <c r="AM292">
        <v>1.2</v>
      </c>
      <c r="AN292">
        <v>1.6</v>
      </c>
      <c r="AO292">
        <v>1.9</v>
      </c>
      <c r="AP292">
        <v>2.2999999999999998</v>
      </c>
      <c r="AQ292">
        <v>2.7</v>
      </c>
      <c r="AR292">
        <v>3.2</v>
      </c>
      <c r="AS292">
        <v>0</v>
      </c>
    </row>
    <row r="293" spans="1:45" x14ac:dyDescent="0.25">
      <c r="A293" s="1">
        <v>45059</v>
      </c>
      <c r="B293">
        <v>0</v>
      </c>
      <c r="C293">
        <v>0</v>
      </c>
      <c r="D293">
        <v>0</v>
      </c>
      <c r="E293">
        <v>0</v>
      </c>
      <c r="F293">
        <v>0</v>
      </c>
      <c r="G293">
        <v>0</v>
      </c>
      <c r="H293">
        <v>0</v>
      </c>
      <c r="I293">
        <v>0</v>
      </c>
      <c r="J293">
        <v>0</v>
      </c>
      <c r="K293">
        <v>0</v>
      </c>
      <c r="L293">
        <v>0</v>
      </c>
      <c r="M293">
        <v>0</v>
      </c>
      <c r="N293">
        <v>0</v>
      </c>
      <c r="O293">
        <v>0</v>
      </c>
      <c r="P293" s="1">
        <v>45059</v>
      </c>
      <c r="Q293">
        <v>0</v>
      </c>
      <c r="R293">
        <v>0</v>
      </c>
      <c r="S293">
        <v>0</v>
      </c>
      <c r="T293">
        <v>0</v>
      </c>
      <c r="U293">
        <v>0</v>
      </c>
      <c r="V293">
        <v>0</v>
      </c>
      <c r="W293">
        <v>0</v>
      </c>
      <c r="X293">
        <v>0</v>
      </c>
      <c r="Y293">
        <v>0</v>
      </c>
      <c r="Z293">
        <v>0</v>
      </c>
      <c r="AA293">
        <v>0</v>
      </c>
      <c r="AB293">
        <v>0</v>
      </c>
      <c r="AC293">
        <v>0</v>
      </c>
      <c r="AD293">
        <v>0</v>
      </c>
      <c r="AE293" s="1">
        <v>45059</v>
      </c>
      <c r="AF293">
        <v>0</v>
      </c>
      <c r="AG293">
        <v>0</v>
      </c>
      <c r="AH293">
        <v>0</v>
      </c>
      <c r="AI293">
        <v>0</v>
      </c>
      <c r="AJ293">
        <v>0</v>
      </c>
      <c r="AK293">
        <v>0</v>
      </c>
      <c r="AL293">
        <v>0</v>
      </c>
      <c r="AM293">
        <v>0</v>
      </c>
      <c r="AN293">
        <v>0.1</v>
      </c>
      <c r="AO293">
        <v>0.2</v>
      </c>
      <c r="AP293">
        <v>0.4</v>
      </c>
      <c r="AQ293">
        <v>0.7</v>
      </c>
      <c r="AR293">
        <v>1.1000000000000001</v>
      </c>
      <c r="AS293">
        <v>0</v>
      </c>
    </row>
    <row r="294" spans="1:45" x14ac:dyDescent="0.25">
      <c r="A294" s="1">
        <v>45060</v>
      </c>
      <c r="B294">
        <v>0</v>
      </c>
      <c r="C294">
        <v>0</v>
      </c>
      <c r="D294">
        <v>0</v>
      </c>
      <c r="E294">
        <v>0</v>
      </c>
      <c r="F294">
        <v>0</v>
      </c>
      <c r="G294">
        <v>0</v>
      </c>
      <c r="H294">
        <v>0</v>
      </c>
      <c r="I294">
        <v>0</v>
      </c>
      <c r="J294">
        <v>0</v>
      </c>
      <c r="K294">
        <v>0</v>
      </c>
      <c r="L294">
        <v>0</v>
      </c>
      <c r="M294">
        <v>0</v>
      </c>
      <c r="N294">
        <v>0</v>
      </c>
      <c r="O294">
        <v>0</v>
      </c>
      <c r="P294" s="1">
        <v>45060</v>
      </c>
      <c r="Q294">
        <v>0</v>
      </c>
      <c r="R294">
        <v>0</v>
      </c>
      <c r="S294">
        <v>0</v>
      </c>
      <c r="T294">
        <v>0</v>
      </c>
      <c r="U294">
        <v>0.1</v>
      </c>
      <c r="V294">
        <v>0.3</v>
      </c>
      <c r="W294">
        <v>0.5</v>
      </c>
      <c r="X294">
        <v>0.8</v>
      </c>
      <c r="Y294">
        <v>1.1000000000000001</v>
      </c>
      <c r="Z294">
        <v>1.5</v>
      </c>
      <c r="AA294">
        <v>2</v>
      </c>
      <c r="AB294">
        <v>2.5</v>
      </c>
      <c r="AC294">
        <v>3.1</v>
      </c>
      <c r="AD294">
        <v>0</v>
      </c>
      <c r="AE294" s="1">
        <v>45060</v>
      </c>
      <c r="AF294">
        <v>2</v>
      </c>
      <c r="AG294">
        <v>2.5</v>
      </c>
      <c r="AH294">
        <v>3.1</v>
      </c>
      <c r="AI294">
        <v>3.7</v>
      </c>
      <c r="AJ294">
        <v>4.4000000000000004</v>
      </c>
      <c r="AK294">
        <v>5.2</v>
      </c>
      <c r="AL294">
        <v>6</v>
      </c>
      <c r="AM294">
        <v>6.8</v>
      </c>
      <c r="AN294">
        <v>7.8</v>
      </c>
      <c r="AO294">
        <v>8.8000000000000007</v>
      </c>
      <c r="AP294">
        <v>9.8000000000000007</v>
      </c>
      <c r="AQ294">
        <v>10.8</v>
      </c>
      <c r="AR294">
        <v>11.8</v>
      </c>
      <c r="AS294">
        <v>0</v>
      </c>
    </row>
    <row r="295" spans="1:45" x14ac:dyDescent="0.25">
      <c r="A295" s="1">
        <v>45061</v>
      </c>
      <c r="B295">
        <v>0</v>
      </c>
      <c r="C295">
        <v>0</v>
      </c>
      <c r="D295">
        <v>0</v>
      </c>
      <c r="E295">
        <v>0</v>
      </c>
      <c r="F295">
        <v>0</v>
      </c>
      <c r="G295">
        <v>0</v>
      </c>
      <c r="H295">
        <v>0</v>
      </c>
      <c r="I295">
        <v>0</v>
      </c>
      <c r="J295">
        <v>0</v>
      </c>
      <c r="K295">
        <v>0</v>
      </c>
      <c r="L295">
        <v>0</v>
      </c>
      <c r="M295">
        <v>0</v>
      </c>
      <c r="N295">
        <v>0</v>
      </c>
      <c r="O295">
        <v>0</v>
      </c>
      <c r="P295" s="1">
        <v>45061</v>
      </c>
      <c r="Q295">
        <v>0</v>
      </c>
      <c r="R295">
        <v>0</v>
      </c>
      <c r="S295">
        <v>0</v>
      </c>
      <c r="T295">
        <v>0</v>
      </c>
      <c r="U295">
        <v>0.1</v>
      </c>
      <c r="V295">
        <v>0.2</v>
      </c>
      <c r="W295">
        <v>0.5</v>
      </c>
      <c r="X295">
        <v>0.8</v>
      </c>
      <c r="Y295">
        <v>1.1000000000000001</v>
      </c>
      <c r="Z295">
        <v>1.4</v>
      </c>
      <c r="AA295">
        <v>1.8</v>
      </c>
      <c r="AB295">
        <v>2.1</v>
      </c>
      <c r="AC295">
        <v>2.5</v>
      </c>
      <c r="AD295">
        <v>0</v>
      </c>
      <c r="AE295" s="1">
        <v>45061</v>
      </c>
      <c r="AF295">
        <v>1.8</v>
      </c>
      <c r="AG295">
        <v>2.1</v>
      </c>
      <c r="AH295">
        <v>2.5</v>
      </c>
      <c r="AI295">
        <v>2.9</v>
      </c>
      <c r="AJ295">
        <v>3.3</v>
      </c>
      <c r="AK295">
        <v>3.7</v>
      </c>
      <c r="AL295">
        <v>4.2</v>
      </c>
      <c r="AM295">
        <v>4.7</v>
      </c>
      <c r="AN295">
        <v>5.3</v>
      </c>
      <c r="AO295">
        <v>5.9</v>
      </c>
      <c r="AP295">
        <v>6.5</v>
      </c>
      <c r="AQ295">
        <v>7.2</v>
      </c>
      <c r="AR295">
        <v>7.9</v>
      </c>
      <c r="AS295">
        <v>0</v>
      </c>
    </row>
    <row r="296" spans="1:45" x14ac:dyDescent="0.25">
      <c r="A296" s="1">
        <v>45062</v>
      </c>
      <c r="B296">
        <v>0</v>
      </c>
      <c r="C296">
        <v>0</v>
      </c>
      <c r="D296">
        <v>0</v>
      </c>
      <c r="E296">
        <v>0</v>
      </c>
      <c r="F296">
        <v>0</v>
      </c>
      <c r="G296">
        <v>0</v>
      </c>
      <c r="H296">
        <v>0</v>
      </c>
      <c r="I296">
        <v>0</v>
      </c>
      <c r="J296">
        <v>0</v>
      </c>
      <c r="K296">
        <v>0</v>
      </c>
      <c r="L296">
        <v>0</v>
      </c>
      <c r="M296">
        <v>0</v>
      </c>
      <c r="N296">
        <v>0</v>
      </c>
      <c r="O296">
        <v>0</v>
      </c>
      <c r="P296" s="1">
        <v>45062</v>
      </c>
      <c r="Q296">
        <v>0</v>
      </c>
      <c r="R296">
        <v>0</v>
      </c>
      <c r="S296">
        <v>0</v>
      </c>
      <c r="T296">
        <v>0</v>
      </c>
      <c r="U296">
        <v>0</v>
      </c>
      <c r="V296">
        <v>0</v>
      </c>
      <c r="W296">
        <v>0</v>
      </c>
      <c r="X296">
        <v>0</v>
      </c>
      <c r="Y296">
        <v>0</v>
      </c>
      <c r="Z296">
        <v>0</v>
      </c>
      <c r="AA296">
        <v>0</v>
      </c>
      <c r="AB296">
        <v>0</v>
      </c>
      <c r="AC296">
        <v>0</v>
      </c>
      <c r="AD296">
        <v>0</v>
      </c>
      <c r="AE296" s="1">
        <v>45062</v>
      </c>
      <c r="AF296">
        <v>0</v>
      </c>
      <c r="AG296">
        <v>0</v>
      </c>
      <c r="AH296">
        <v>0</v>
      </c>
      <c r="AI296">
        <v>0</v>
      </c>
      <c r="AJ296">
        <v>0.1</v>
      </c>
      <c r="AK296">
        <v>0.4</v>
      </c>
      <c r="AL296">
        <v>0.7</v>
      </c>
      <c r="AM296">
        <v>1.1000000000000001</v>
      </c>
      <c r="AN296">
        <v>1.5</v>
      </c>
      <c r="AO296">
        <v>1.9</v>
      </c>
      <c r="AP296">
        <v>2.2999999999999998</v>
      </c>
      <c r="AQ296">
        <v>2.9</v>
      </c>
      <c r="AR296">
        <v>3.5</v>
      </c>
      <c r="AS296">
        <v>0</v>
      </c>
    </row>
    <row r="297" spans="1:45" x14ac:dyDescent="0.25">
      <c r="A297" s="1">
        <v>45063</v>
      </c>
      <c r="B297">
        <v>0</v>
      </c>
      <c r="C297">
        <v>0</v>
      </c>
      <c r="D297">
        <v>0</v>
      </c>
      <c r="E297">
        <v>0</v>
      </c>
      <c r="F297">
        <v>0</v>
      </c>
      <c r="G297">
        <v>0</v>
      </c>
      <c r="H297">
        <v>0</v>
      </c>
      <c r="I297">
        <v>0.1</v>
      </c>
      <c r="J297">
        <v>0.2</v>
      </c>
      <c r="K297">
        <v>0.3</v>
      </c>
      <c r="L297">
        <v>0.4</v>
      </c>
      <c r="M297">
        <v>0.6</v>
      </c>
      <c r="N297">
        <v>0.8</v>
      </c>
      <c r="O297">
        <v>0</v>
      </c>
      <c r="P297" s="1">
        <v>45063</v>
      </c>
      <c r="Q297">
        <v>0.4</v>
      </c>
      <c r="R297">
        <v>0.6</v>
      </c>
      <c r="S297">
        <v>0.8</v>
      </c>
      <c r="T297">
        <v>1.1000000000000001</v>
      </c>
      <c r="U297">
        <v>1.5</v>
      </c>
      <c r="V297">
        <v>1.9</v>
      </c>
      <c r="W297">
        <v>2.4</v>
      </c>
      <c r="X297">
        <v>2.9</v>
      </c>
      <c r="Y297">
        <v>3.6</v>
      </c>
      <c r="Z297">
        <v>4.3</v>
      </c>
      <c r="AA297">
        <v>5.3</v>
      </c>
      <c r="AB297">
        <v>6.2</v>
      </c>
      <c r="AC297">
        <v>7.2</v>
      </c>
      <c r="AD297">
        <v>0</v>
      </c>
      <c r="AE297" s="1">
        <v>45063</v>
      </c>
      <c r="AF297">
        <v>5.3</v>
      </c>
      <c r="AG297">
        <v>6.2</v>
      </c>
      <c r="AH297">
        <v>7.2</v>
      </c>
      <c r="AI297">
        <v>8.1999999999999993</v>
      </c>
      <c r="AJ297">
        <v>9.1</v>
      </c>
      <c r="AK297">
        <v>10.1</v>
      </c>
      <c r="AL297">
        <v>11.1</v>
      </c>
      <c r="AM297">
        <v>12.1</v>
      </c>
      <c r="AN297">
        <v>13.1</v>
      </c>
      <c r="AO297">
        <v>14.1</v>
      </c>
      <c r="AP297">
        <v>15.1</v>
      </c>
      <c r="AQ297">
        <v>16.100000000000001</v>
      </c>
      <c r="AR297">
        <v>17.100000000000001</v>
      </c>
      <c r="AS297">
        <v>0</v>
      </c>
    </row>
    <row r="298" spans="1:45" x14ac:dyDescent="0.25">
      <c r="A298" s="1">
        <v>45064</v>
      </c>
      <c r="B298">
        <v>0</v>
      </c>
      <c r="C298">
        <v>0</v>
      </c>
      <c r="D298">
        <v>0</v>
      </c>
      <c r="E298">
        <v>0</v>
      </c>
      <c r="F298">
        <v>0.1</v>
      </c>
      <c r="G298">
        <v>0.2</v>
      </c>
      <c r="H298">
        <v>0.5</v>
      </c>
      <c r="I298">
        <v>0.8</v>
      </c>
      <c r="J298">
        <v>1.1000000000000001</v>
      </c>
      <c r="K298">
        <v>1.5</v>
      </c>
      <c r="L298">
        <v>1.8</v>
      </c>
      <c r="M298">
        <v>2.2000000000000002</v>
      </c>
      <c r="N298">
        <v>2.6</v>
      </c>
      <c r="O298">
        <v>0</v>
      </c>
      <c r="P298" s="1">
        <v>45064</v>
      </c>
      <c r="Q298">
        <v>1.8</v>
      </c>
      <c r="R298">
        <v>2.2000000000000002</v>
      </c>
      <c r="S298">
        <v>2.6</v>
      </c>
      <c r="T298">
        <v>3.1</v>
      </c>
      <c r="U298">
        <v>3.6</v>
      </c>
      <c r="V298">
        <v>4.2</v>
      </c>
      <c r="W298">
        <v>4.8</v>
      </c>
      <c r="X298">
        <v>5.5</v>
      </c>
      <c r="Y298">
        <v>6.2</v>
      </c>
      <c r="Z298">
        <v>6.9</v>
      </c>
      <c r="AA298">
        <v>7.7</v>
      </c>
      <c r="AB298">
        <v>8.5</v>
      </c>
      <c r="AC298">
        <v>9.4</v>
      </c>
      <c r="AD298">
        <v>0</v>
      </c>
      <c r="AE298" s="1">
        <v>45064</v>
      </c>
      <c r="AF298">
        <v>7.7</v>
      </c>
      <c r="AG298">
        <v>8.5</v>
      </c>
      <c r="AH298">
        <v>9.4</v>
      </c>
      <c r="AI298">
        <v>10.4</v>
      </c>
      <c r="AJ298">
        <v>11.4</v>
      </c>
      <c r="AK298">
        <v>12.4</v>
      </c>
      <c r="AL298">
        <v>13.4</v>
      </c>
      <c r="AM298">
        <v>14.4</v>
      </c>
      <c r="AN298">
        <v>15.4</v>
      </c>
      <c r="AO298">
        <v>16.399999999999999</v>
      </c>
      <c r="AP298">
        <v>17.399999999999999</v>
      </c>
      <c r="AQ298">
        <v>18.399999999999999</v>
      </c>
      <c r="AR298">
        <v>19.399999999999999</v>
      </c>
      <c r="AS298">
        <v>0</v>
      </c>
    </row>
    <row r="299" spans="1:45" x14ac:dyDescent="0.25">
      <c r="A299" s="1">
        <v>45065</v>
      </c>
      <c r="B299">
        <v>0</v>
      </c>
      <c r="C299">
        <v>0</v>
      </c>
      <c r="D299">
        <v>0</v>
      </c>
      <c r="E299">
        <v>0</v>
      </c>
      <c r="F299">
        <v>0</v>
      </c>
      <c r="G299">
        <v>0</v>
      </c>
      <c r="H299">
        <v>0</v>
      </c>
      <c r="I299">
        <v>0</v>
      </c>
      <c r="J299">
        <v>0.1</v>
      </c>
      <c r="K299">
        <v>0.2</v>
      </c>
      <c r="L299">
        <v>0.4</v>
      </c>
      <c r="M299">
        <v>0.7</v>
      </c>
      <c r="N299">
        <v>1</v>
      </c>
      <c r="O299">
        <v>0</v>
      </c>
      <c r="P299" s="1">
        <v>45065</v>
      </c>
      <c r="Q299">
        <v>0.4</v>
      </c>
      <c r="R299">
        <v>0.7</v>
      </c>
      <c r="S299">
        <v>1</v>
      </c>
      <c r="T299">
        <v>1.3</v>
      </c>
      <c r="U299">
        <v>1.6</v>
      </c>
      <c r="V299">
        <v>2</v>
      </c>
      <c r="W299">
        <v>2.2999999999999998</v>
      </c>
      <c r="X299">
        <v>2.7</v>
      </c>
      <c r="Y299">
        <v>3</v>
      </c>
      <c r="Z299">
        <v>3.5</v>
      </c>
      <c r="AA299">
        <v>4.0999999999999996</v>
      </c>
      <c r="AB299">
        <v>4.5999999999999996</v>
      </c>
      <c r="AC299">
        <v>5.2</v>
      </c>
      <c r="AD299">
        <v>0</v>
      </c>
      <c r="AE299" s="1">
        <v>45065</v>
      </c>
      <c r="AF299">
        <v>4.0999999999999996</v>
      </c>
      <c r="AG299">
        <v>4.5999999999999996</v>
      </c>
      <c r="AH299">
        <v>5.2</v>
      </c>
      <c r="AI299">
        <v>5.8</v>
      </c>
      <c r="AJ299">
        <v>6.5</v>
      </c>
      <c r="AK299">
        <v>7.2</v>
      </c>
      <c r="AL299">
        <v>7.9</v>
      </c>
      <c r="AM299">
        <v>8.6</v>
      </c>
      <c r="AN299">
        <v>9.4</v>
      </c>
      <c r="AO299">
        <v>10.199999999999999</v>
      </c>
      <c r="AP299">
        <v>11.2</v>
      </c>
      <c r="AQ299">
        <v>12.2</v>
      </c>
      <c r="AR299">
        <v>13.2</v>
      </c>
      <c r="AS299">
        <v>0</v>
      </c>
    </row>
    <row r="300" spans="1:45" x14ac:dyDescent="0.25">
      <c r="A300" s="1">
        <v>45066</v>
      </c>
      <c r="B300">
        <v>0</v>
      </c>
      <c r="C300">
        <v>0</v>
      </c>
      <c r="D300">
        <v>0</v>
      </c>
      <c r="E300">
        <v>0</v>
      </c>
      <c r="F300">
        <v>0</v>
      </c>
      <c r="G300">
        <v>0</v>
      </c>
      <c r="H300">
        <v>0</v>
      </c>
      <c r="I300">
        <v>0</v>
      </c>
      <c r="J300">
        <v>0</v>
      </c>
      <c r="K300">
        <v>0</v>
      </c>
      <c r="L300">
        <v>0</v>
      </c>
      <c r="M300">
        <v>0</v>
      </c>
      <c r="N300">
        <v>0</v>
      </c>
      <c r="O300">
        <v>0</v>
      </c>
      <c r="P300" s="1">
        <v>45066</v>
      </c>
      <c r="Q300">
        <v>0</v>
      </c>
      <c r="R300">
        <v>0</v>
      </c>
      <c r="S300">
        <v>0</v>
      </c>
      <c r="T300">
        <v>0</v>
      </c>
      <c r="U300">
        <v>0</v>
      </c>
      <c r="V300">
        <v>0</v>
      </c>
      <c r="W300">
        <v>0.1</v>
      </c>
      <c r="X300">
        <v>0.4</v>
      </c>
      <c r="Y300">
        <v>0.6</v>
      </c>
      <c r="Z300">
        <v>0.9</v>
      </c>
      <c r="AA300">
        <v>1.3</v>
      </c>
      <c r="AB300">
        <v>1.7</v>
      </c>
      <c r="AC300">
        <v>2.2000000000000002</v>
      </c>
      <c r="AD300">
        <v>0</v>
      </c>
      <c r="AE300" s="1">
        <v>45066</v>
      </c>
      <c r="AF300">
        <v>1.3</v>
      </c>
      <c r="AG300">
        <v>1.7</v>
      </c>
      <c r="AH300">
        <v>2.2000000000000002</v>
      </c>
      <c r="AI300">
        <v>2.8</v>
      </c>
      <c r="AJ300">
        <v>3.4</v>
      </c>
      <c r="AK300">
        <v>4.0999999999999996</v>
      </c>
      <c r="AL300">
        <v>4.9000000000000004</v>
      </c>
      <c r="AM300">
        <v>5.9</v>
      </c>
      <c r="AN300">
        <v>6.9</v>
      </c>
      <c r="AO300">
        <v>7.9</v>
      </c>
      <c r="AP300">
        <v>8.9</v>
      </c>
      <c r="AQ300">
        <v>9.9</v>
      </c>
      <c r="AR300">
        <v>10.9</v>
      </c>
      <c r="AS300">
        <v>0</v>
      </c>
    </row>
    <row r="301" spans="1:45" x14ac:dyDescent="0.25">
      <c r="A301" s="1">
        <v>45067</v>
      </c>
      <c r="B301">
        <v>0</v>
      </c>
      <c r="C301">
        <v>0</v>
      </c>
      <c r="D301">
        <v>0</v>
      </c>
      <c r="E301">
        <v>0</v>
      </c>
      <c r="F301">
        <v>0</v>
      </c>
      <c r="G301">
        <v>0</v>
      </c>
      <c r="H301">
        <v>0</v>
      </c>
      <c r="I301">
        <v>0</v>
      </c>
      <c r="J301">
        <v>0</v>
      </c>
      <c r="K301">
        <v>0</v>
      </c>
      <c r="L301">
        <v>0</v>
      </c>
      <c r="M301">
        <v>0</v>
      </c>
      <c r="N301">
        <v>0</v>
      </c>
      <c r="O301">
        <v>0</v>
      </c>
      <c r="P301" s="1">
        <v>45067</v>
      </c>
      <c r="Q301">
        <v>0</v>
      </c>
      <c r="R301">
        <v>0</v>
      </c>
      <c r="S301">
        <v>0</v>
      </c>
      <c r="T301">
        <v>0</v>
      </c>
      <c r="U301">
        <v>0</v>
      </c>
      <c r="V301">
        <v>0</v>
      </c>
      <c r="W301">
        <v>0</v>
      </c>
      <c r="X301">
        <v>0</v>
      </c>
      <c r="Y301">
        <v>0</v>
      </c>
      <c r="Z301">
        <v>0</v>
      </c>
      <c r="AA301">
        <v>0</v>
      </c>
      <c r="AB301">
        <v>0</v>
      </c>
      <c r="AC301">
        <v>0</v>
      </c>
      <c r="AD301">
        <v>0</v>
      </c>
      <c r="AE301" s="1">
        <v>45067</v>
      </c>
      <c r="AF301">
        <v>0</v>
      </c>
      <c r="AG301">
        <v>0</v>
      </c>
      <c r="AH301">
        <v>0</v>
      </c>
      <c r="AI301">
        <v>0.1</v>
      </c>
      <c r="AJ301">
        <v>0.2</v>
      </c>
      <c r="AK301">
        <v>0.3</v>
      </c>
      <c r="AL301">
        <v>0.6</v>
      </c>
      <c r="AM301">
        <v>1.1000000000000001</v>
      </c>
      <c r="AN301">
        <v>1.6</v>
      </c>
      <c r="AO301">
        <v>2.2000000000000002</v>
      </c>
      <c r="AP301">
        <v>2.8</v>
      </c>
      <c r="AQ301">
        <v>3.5</v>
      </c>
      <c r="AR301">
        <v>4.0999999999999996</v>
      </c>
      <c r="AS301">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7F0C-75AC-4E96-A87B-CA576568D3D0}">
  <dimension ref="A1:AS301"/>
  <sheetViews>
    <sheetView workbookViewId="0">
      <selection activeCell="AR1" sqref="AR1:AR1048576"/>
    </sheetView>
    <sheetView workbookViewId="1"/>
  </sheetViews>
  <sheetFormatPr defaultRowHeight="15" x14ac:dyDescent="0.25"/>
  <cols>
    <col min="1" max="1" width="11" customWidth="1"/>
    <col min="16" max="16" width="11.140625" customWidth="1"/>
    <col min="31" max="45" width="11.42578125" customWidth="1"/>
  </cols>
  <sheetData>
    <row r="1" spans="1:45" x14ac:dyDescent="0.25">
      <c r="A1" t="s">
        <v>112</v>
      </c>
      <c r="B1" t="s">
        <v>130</v>
      </c>
      <c r="P1" t="s">
        <v>112</v>
      </c>
      <c r="Q1" t="s">
        <v>114</v>
      </c>
      <c r="AE1" t="s">
        <v>112</v>
      </c>
      <c r="AF1" t="s">
        <v>115</v>
      </c>
    </row>
    <row r="2" spans="1:45" x14ac:dyDescent="0.25">
      <c r="A2" t="s">
        <v>116</v>
      </c>
      <c r="B2" t="s">
        <v>117</v>
      </c>
      <c r="P2" t="s">
        <v>116</v>
      </c>
      <c r="Q2" t="s">
        <v>117</v>
      </c>
      <c r="AE2" t="s">
        <v>116</v>
      </c>
      <c r="AF2" t="s">
        <v>117</v>
      </c>
    </row>
    <row r="3" spans="1:45" x14ac:dyDescent="0.25">
      <c r="A3" t="s">
        <v>118</v>
      </c>
      <c r="B3" t="s">
        <v>119</v>
      </c>
      <c r="P3" t="s">
        <v>118</v>
      </c>
      <c r="Q3" t="s">
        <v>119</v>
      </c>
      <c r="AE3" t="s">
        <v>118</v>
      </c>
      <c r="AF3" t="s">
        <v>119</v>
      </c>
    </row>
    <row r="4" spans="1:45" x14ac:dyDescent="0.25">
      <c r="A4" t="s">
        <v>120</v>
      </c>
      <c r="B4" t="s">
        <v>128</v>
      </c>
      <c r="P4" t="s">
        <v>120</v>
      </c>
      <c r="Q4" t="s">
        <v>128</v>
      </c>
      <c r="AE4" t="s">
        <v>120</v>
      </c>
      <c r="AF4" t="s">
        <v>128</v>
      </c>
    </row>
    <row r="5" spans="1:45" x14ac:dyDescent="0.25">
      <c r="A5" t="s">
        <v>122</v>
      </c>
      <c r="B5" t="s">
        <v>129</v>
      </c>
      <c r="P5" t="s">
        <v>122</v>
      </c>
      <c r="Q5" t="s">
        <v>129</v>
      </c>
      <c r="AE5" t="s">
        <v>122</v>
      </c>
      <c r="AF5" t="s">
        <v>129</v>
      </c>
    </row>
    <row r="6" spans="1:45" x14ac:dyDescent="0.25">
      <c r="B6" t="s">
        <v>124</v>
      </c>
      <c r="Q6" t="s">
        <v>124</v>
      </c>
      <c r="AF6" t="s">
        <v>124</v>
      </c>
    </row>
    <row r="7" spans="1:45" x14ac:dyDescent="0.25">
      <c r="A7" t="s">
        <v>131</v>
      </c>
      <c r="B7" t="s">
        <v>20</v>
      </c>
      <c r="C7" t="s">
        <v>21</v>
      </c>
      <c r="D7" t="s">
        <v>22</v>
      </c>
      <c r="E7" t="s">
        <v>23</v>
      </c>
      <c r="F7" t="s">
        <v>24</v>
      </c>
      <c r="G7" t="s">
        <v>25</v>
      </c>
      <c r="H7" t="s">
        <v>26</v>
      </c>
      <c r="I7" t="s">
        <v>27</v>
      </c>
      <c r="J7" t="s">
        <v>28</v>
      </c>
      <c r="K7" t="s">
        <v>29</v>
      </c>
      <c r="L7" t="s">
        <v>30</v>
      </c>
      <c r="M7" t="s">
        <v>31</v>
      </c>
      <c r="N7" t="s">
        <v>32</v>
      </c>
      <c r="O7" t="s">
        <v>127</v>
      </c>
      <c r="P7" t="s">
        <v>131</v>
      </c>
      <c r="Q7" t="s">
        <v>30</v>
      </c>
      <c r="R7" t="s">
        <v>31</v>
      </c>
      <c r="S7" t="s">
        <v>32</v>
      </c>
      <c r="T7" t="s">
        <v>33</v>
      </c>
      <c r="U7" t="s">
        <v>34</v>
      </c>
      <c r="V7" t="s">
        <v>35</v>
      </c>
      <c r="W7" t="s">
        <v>36</v>
      </c>
      <c r="X7" t="s">
        <v>37</v>
      </c>
      <c r="Y7" t="s">
        <v>38</v>
      </c>
      <c r="Z7" t="s">
        <v>39</v>
      </c>
      <c r="AA7" t="s">
        <v>40</v>
      </c>
      <c r="AB7" t="s">
        <v>41</v>
      </c>
      <c r="AC7" t="s">
        <v>42</v>
      </c>
      <c r="AD7" t="s">
        <v>127</v>
      </c>
      <c r="AE7" t="s">
        <v>131</v>
      </c>
      <c r="AF7" t="s">
        <v>40</v>
      </c>
      <c r="AG7" t="s">
        <v>41</v>
      </c>
      <c r="AH7" t="s">
        <v>42</v>
      </c>
      <c r="AI7" t="s">
        <v>43</v>
      </c>
      <c r="AJ7" t="s">
        <v>44</v>
      </c>
      <c r="AK7" t="s">
        <v>45</v>
      </c>
      <c r="AL7" t="s">
        <v>46</v>
      </c>
      <c r="AM7" t="s">
        <v>47</v>
      </c>
      <c r="AN7" t="s">
        <v>48</v>
      </c>
      <c r="AO7" t="s">
        <v>49</v>
      </c>
      <c r="AP7" t="s">
        <v>50</v>
      </c>
      <c r="AQ7" t="s">
        <v>51</v>
      </c>
      <c r="AR7" t="s">
        <v>52</v>
      </c>
      <c r="AS7" t="s">
        <v>127</v>
      </c>
    </row>
    <row r="8" spans="1:45" x14ac:dyDescent="0.25">
      <c r="A8" s="1">
        <v>44774</v>
      </c>
      <c r="B8">
        <v>0</v>
      </c>
      <c r="C8">
        <v>0</v>
      </c>
      <c r="D8">
        <v>0</v>
      </c>
      <c r="E8">
        <v>0</v>
      </c>
      <c r="F8">
        <v>0</v>
      </c>
      <c r="G8">
        <v>0</v>
      </c>
      <c r="H8">
        <v>0</v>
      </c>
      <c r="I8">
        <v>0</v>
      </c>
      <c r="J8">
        <v>0</v>
      </c>
      <c r="K8">
        <v>0</v>
      </c>
      <c r="L8">
        <v>0</v>
      </c>
      <c r="M8">
        <v>0</v>
      </c>
      <c r="N8">
        <v>0</v>
      </c>
      <c r="O8">
        <v>0</v>
      </c>
      <c r="P8" s="1">
        <v>44774</v>
      </c>
      <c r="Q8">
        <v>0</v>
      </c>
      <c r="R8">
        <v>0</v>
      </c>
      <c r="S8">
        <v>0</v>
      </c>
      <c r="T8">
        <v>0</v>
      </c>
      <c r="U8">
        <v>0</v>
      </c>
      <c r="V8">
        <v>0</v>
      </c>
      <c r="W8">
        <v>0</v>
      </c>
      <c r="X8">
        <v>0</v>
      </c>
      <c r="Y8">
        <v>0</v>
      </c>
      <c r="Z8">
        <v>0</v>
      </c>
      <c r="AA8">
        <v>0</v>
      </c>
      <c r="AB8">
        <v>0</v>
      </c>
      <c r="AC8">
        <v>0</v>
      </c>
      <c r="AD8">
        <v>0</v>
      </c>
      <c r="AE8" s="1">
        <v>44774</v>
      </c>
      <c r="AF8">
        <v>0</v>
      </c>
      <c r="AG8">
        <v>0</v>
      </c>
      <c r="AH8">
        <v>0</v>
      </c>
      <c r="AI8">
        <v>0</v>
      </c>
      <c r="AJ8">
        <v>0</v>
      </c>
      <c r="AK8">
        <v>0</v>
      </c>
      <c r="AL8">
        <v>0</v>
      </c>
      <c r="AM8">
        <v>0</v>
      </c>
      <c r="AN8">
        <v>0</v>
      </c>
      <c r="AO8">
        <v>0</v>
      </c>
      <c r="AP8">
        <v>0</v>
      </c>
      <c r="AQ8">
        <v>0.1</v>
      </c>
      <c r="AR8">
        <v>0.3</v>
      </c>
      <c r="AS8">
        <v>0</v>
      </c>
    </row>
    <row r="9" spans="1:45" x14ac:dyDescent="0.25">
      <c r="A9" s="1">
        <v>44775</v>
      </c>
      <c r="B9">
        <v>0</v>
      </c>
      <c r="C9">
        <v>0</v>
      </c>
      <c r="D9">
        <v>0</v>
      </c>
      <c r="E9">
        <v>0</v>
      </c>
      <c r="F9">
        <v>0</v>
      </c>
      <c r="G9">
        <v>0</v>
      </c>
      <c r="H9">
        <v>0</v>
      </c>
      <c r="I9">
        <v>0</v>
      </c>
      <c r="J9">
        <v>0</v>
      </c>
      <c r="K9">
        <v>0</v>
      </c>
      <c r="L9">
        <v>0</v>
      </c>
      <c r="M9">
        <v>0</v>
      </c>
      <c r="N9">
        <v>0</v>
      </c>
      <c r="O9">
        <v>0</v>
      </c>
      <c r="P9" s="1">
        <v>44775</v>
      </c>
      <c r="Q9">
        <v>0</v>
      </c>
      <c r="R9">
        <v>0</v>
      </c>
      <c r="S9">
        <v>0</v>
      </c>
      <c r="T9">
        <v>0</v>
      </c>
      <c r="U9">
        <v>0</v>
      </c>
      <c r="V9">
        <v>0</v>
      </c>
      <c r="W9">
        <v>0</v>
      </c>
      <c r="X9">
        <v>0</v>
      </c>
      <c r="Y9">
        <v>0</v>
      </c>
      <c r="Z9">
        <v>0</v>
      </c>
      <c r="AA9">
        <v>0</v>
      </c>
      <c r="AB9">
        <v>0</v>
      </c>
      <c r="AC9">
        <v>0</v>
      </c>
      <c r="AD9">
        <v>0</v>
      </c>
      <c r="AE9" s="1">
        <v>44775</v>
      </c>
      <c r="AF9">
        <v>0</v>
      </c>
      <c r="AG9">
        <v>0</v>
      </c>
      <c r="AH9">
        <v>0</v>
      </c>
      <c r="AI9">
        <v>0</v>
      </c>
      <c r="AJ9">
        <v>0</v>
      </c>
      <c r="AK9">
        <v>0</v>
      </c>
      <c r="AL9">
        <v>0</v>
      </c>
      <c r="AM9">
        <v>0</v>
      </c>
      <c r="AN9">
        <v>0</v>
      </c>
      <c r="AO9">
        <v>0</v>
      </c>
      <c r="AP9">
        <v>0.3</v>
      </c>
      <c r="AQ9">
        <v>0.6</v>
      </c>
      <c r="AR9">
        <v>0.9</v>
      </c>
      <c r="AS9">
        <v>0</v>
      </c>
    </row>
    <row r="10" spans="1:45" x14ac:dyDescent="0.25">
      <c r="A10" s="1">
        <v>44776</v>
      </c>
      <c r="B10">
        <v>0</v>
      </c>
      <c r="C10">
        <v>0</v>
      </c>
      <c r="D10">
        <v>0</v>
      </c>
      <c r="E10">
        <v>0</v>
      </c>
      <c r="F10">
        <v>0</v>
      </c>
      <c r="G10">
        <v>0</v>
      </c>
      <c r="H10">
        <v>0</v>
      </c>
      <c r="I10">
        <v>0</v>
      </c>
      <c r="J10">
        <v>0</v>
      </c>
      <c r="K10">
        <v>0</v>
      </c>
      <c r="L10">
        <v>0</v>
      </c>
      <c r="M10">
        <v>0</v>
      </c>
      <c r="N10">
        <v>0</v>
      </c>
      <c r="O10">
        <v>1</v>
      </c>
      <c r="P10" s="1">
        <v>44776</v>
      </c>
      <c r="Q10">
        <v>0</v>
      </c>
      <c r="R10">
        <v>0</v>
      </c>
      <c r="S10">
        <v>0</v>
      </c>
      <c r="T10">
        <v>0</v>
      </c>
      <c r="U10">
        <v>0</v>
      </c>
      <c r="V10">
        <v>0</v>
      </c>
      <c r="W10">
        <v>0</v>
      </c>
      <c r="X10">
        <v>0</v>
      </c>
      <c r="Y10">
        <v>0</v>
      </c>
      <c r="Z10">
        <v>0</v>
      </c>
      <c r="AA10">
        <v>0</v>
      </c>
      <c r="AB10">
        <v>0</v>
      </c>
      <c r="AC10">
        <v>0</v>
      </c>
      <c r="AD10">
        <v>1</v>
      </c>
      <c r="AE10" s="1">
        <v>44776</v>
      </c>
      <c r="AF10">
        <v>0</v>
      </c>
      <c r="AG10">
        <v>0</v>
      </c>
      <c r="AH10">
        <v>0</v>
      </c>
      <c r="AI10">
        <v>0</v>
      </c>
      <c r="AJ10">
        <v>0</v>
      </c>
      <c r="AK10">
        <v>0</v>
      </c>
      <c r="AL10">
        <v>0</v>
      </c>
      <c r="AM10">
        <v>0</v>
      </c>
      <c r="AN10">
        <v>0</v>
      </c>
      <c r="AO10">
        <v>0</v>
      </c>
      <c r="AP10">
        <v>0.1</v>
      </c>
      <c r="AQ10">
        <v>0.3</v>
      </c>
      <c r="AR10">
        <v>0.6</v>
      </c>
      <c r="AS10">
        <v>1</v>
      </c>
    </row>
    <row r="11" spans="1:45" x14ac:dyDescent="0.25">
      <c r="A11" s="1">
        <v>44777</v>
      </c>
      <c r="B11">
        <v>0</v>
      </c>
      <c r="C11">
        <v>0</v>
      </c>
      <c r="D11">
        <v>0</v>
      </c>
      <c r="E11">
        <v>0</v>
      </c>
      <c r="F11">
        <v>0</v>
      </c>
      <c r="G11">
        <v>0</v>
      </c>
      <c r="H11">
        <v>0</v>
      </c>
      <c r="I11">
        <v>0</v>
      </c>
      <c r="J11">
        <v>0</v>
      </c>
      <c r="K11">
        <v>0</v>
      </c>
      <c r="L11">
        <v>0</v>
      </c>
      <c r="M11">
        <v>0</v>
      </c>
      <c r="N11">
        <v>0</v>
      </c>
      <c r="O11">
        <v>0</v>
      </c>
      <c r="P11" s="1">
        <v>44777</v>
      </c>
      <c r="Q11">
        <v>0</v>
      </c>
      <c r="R11">
        <v>0</v>
      </c>
      <c r="S11">
        <v>0</v>
      </c>
      <c r="T11">
        <v>0</v>
      </c>
      <c r="U11">
        <v>0</v>
      </c>
      <c r="V11">
        <v>0</v>
      </c>
      <c r="W11">
        <v>0</v>
      </c>
      <c r="X11">
        <v>0</v>
      </c>
      <c r="Y11">
        <v>0</v>
      </c>
      <c r="Z11">
        <v>0</v>
      </c>
      <c r="AA11">
        <v>0</v>
      </c>
      <c r="AB11">
        <v>0</v>
      </c>
      <c r="AC11">
        <v>0</v>
      </c>
      <c r="AD11">
        <v>0</v>
      </c>
      <c r="AE11" s="1">
        <v>44777</v>
      </c>
      <c r="AF11">
        <v>0</v>
      </c>
      <c r="AG11">
        <v>0</v>
      </c>
      <c r="AH11">
        <v>0</v>
      </c>
      <c r="AI11">
        <v>0</v>
      </c>
      <c r="AJ11">
        <v>0</v>
      </c>
      <c r="AK11">
        <v>0</v>
      </c>
      <c r="AL11">
        <v>0</v>
      </c>
      <c r="AM11">
        <v>0</v>
      </c>
      <c r="AN11">
        <v>0.1</v>
      </c>
      <c r="AO11">
        <v>0.3</v>
      </c>
      <c r="AP11">
        <v>0.5</v>
      </c>
      <c r="AQ11">
        <v>0.7</v>
      </c>
      <c r="AR11">
        <v>1</v>
      </c>
      <c r="AS11">
        <v>0</v>
      </c>
    </row>
    <row r="12" spans="1:45" x14ac:dyDescent="0.25">
      <c r="A12" s="1">
        <v>44778</v>
      </c>
      <c r="B12">
        <v>0</v>
      </c>
      <c r="C12">
        <v>0</v>
      </c>
      <c r="D12">
        <v>0</v>
      </c>
      <c r="E12">
        <v>0</v>
      </c>
      <c r="F12">
        <v>0</v>
      </c>
      <c r="G12">
        <v>0</v>
      </c>
      <c r="H12">
        <v>0</v>
      </c>
      <c r="I12">
        <v>0</v>
      </c>
      <c r="J12">
        <v>0</v>
      </c>
      <c r="K12">
        <v>0</v>
      </c>
      <c r="L12">
        <v>0</v>
      </c>
      <c r="M12">
        <v>0</v>
      </c>
      <c r="N12">
        <v>0</v>
      </c>
      <c r="O12">
        <v>0</v>
      </c>
      <c r="P12" s="1">
        <v>44778</v>
      </c>
      <c r="Q12">
        <v>0</v>
      </c>
      <c r="R12">
        <v>0</v>
      </c>
      <c r="S12">
        <v>0</v>
      </c>
      <c r="T12">
        <v>0</v>
      </c>
      <c r="U12">
        <v>0</v>
      </c>
      <c r="V12">
        <v>0</v>
      </c>
      <c r="W12">
        <v>0</v>
      </c>
      <c r="X12">
        <v>0</v>
      </c>
      <c r="Y12">
        <v>0</v>
      </c>
      <c r="Z12">
        <v>0</v>
      </c>
      <c r="AA12">
        <v>0</v>
      </c>
      <c r="AB12">
        <v>0</v>
      </c>
      <c r="AC12">
        <v>0</v>
      </c>
      <c r="AD12">
        <v>0</v>
      </c>
      <c r="AE12" s="1">
        <v>44778</v>
      </c>
      <c r="AF12">
        <v>0</v>
      </c>
      <c r="AG12">
        <v>0</v>
      </c>
      <c r="AH12">
        <v>0</v>
      </c>
      <c r="AI12">
        <v>0</v>
      </c>
      <c r="AJ12">
        <v>0</v>
      </c>
      <c r="AK12">
        <v>0</v>
      </c>
      <c r="AL12">
        <v>0</v>
      </c>
      <c r="AM12">
        <v>0</v>
      </c>
      <c r="AN12">
        <v>0</v>
      </c>
      <c r="AO12">
        <v>0</v>
      </c>
      <c r="AP12">
        <v>0</v>
      </c>
      <c r="AQ12">
        <v>0</v>
      </c>
      <c r="AR12">
        <v>0</v>
      </c>
      <c r="AS12">
        <v>0</v>
      </c>
    </row>
    <row r="13" spans="1:45" x14ac:dyDescent="0.25">
      <c r="A13" s="1">
        <v>44779</v>
      </c>
      <c r="B13">
        <v>0</v>
      </c>
      <c r="C13">
        <v>0</v>
      </c>
      <c r="D13">
        <v>0</v>
      </c>
      <c r="E13">
        <v>0</v>
      </c>
      <c r="F13">
        <v>0</v>
      </c>
      <c r="G13">
        <v>0</v>
      </c>
      <c r="H13">
        <v>0</v>
      </c>
      <c r="I13">
        <v>0</v>
      </c>
      <c r="J13">
        <v>0</v>
      </c>
      <c r="K13">
        <v>0</v>
      </c>
      <c r="L13">
        <v>0</v>
      </c>
      <c r="M13">
        <v>0</v>
      </c>
      <c r="N13">
        <v>0</v>
      </c>
      <c r="O13">
        <v>0</v>
      </c>
      <c r="P13" s="1">
        <v>44779</v>
      </c>
      <c r="Q13">
        <v>0</v>
      </c>
      <c r="R13">
        <v>0</v>
      </c>
      <c r="S13">
        <v>0</v>
      </c>
      <c r="T13">
        <v>0</v>
      </c>
      <c r="U13">
        <v>0</v>
      </c>
      <c r="V13">
        <v>0</v>
      </c>
      <c r="W13">
        <v>0</v>
      </c>
      <c r="X13">
        <v>0</v>
      </c>
      <c r="Y13">
        <v>0</v>
      </c>
      <c r="Z13">
        <v>0</v>
      </c>
      <c r="AA13">
        <v>0</v>
      </c>
      <c r="AB13">
        <v>0</v>
      </c>
      <c r="AC13">
        <v>0</v>
      </c>
      <c r="AD13">
        <v>0</v>
      </c>
      <c r="AE13" s="1">
        <v>44779</v>
      </c>
      <c r="AF13">
        <v>0</v>
      </c>
      <c r="AG13">
        <v>0</v>
      </c>
      <c r="AH13">
        <v>0</v>
      </c>
      <c r="AI13">
        <v>0</v>
      </c>
      <c r="AJ13">
        <v>0</v>
      </c>
      <c r="AK13">
        <v>0</v>
      </c>
      <c r="AL13">
        <v>0</v>
      </c>
      <c r="AM13">
        <v>0</v>
      </c>
      <c r="AN13">
        <v>0</v>
      </c>
      <c r="AO13">
        <v>0</v>
      </c>
      <c r="AP13">
        <v>0</v>
      </c>
      <c r="AQ13">
        <v>0</v>
      </c>
      <c r="AR13">
        <v>0.1</v>
      </c>
      <c r="AS13">
        <v>0</v>
      </c>
    </row>
    <row r="14" spans="1:45" x14ac:dyDescent="0.25">
      <c r="A14" s="1">
        <v>44780</v>
      </c>
      <c r="B14">
        <v>0</v>
      </c>
      <c r="C14">
        <v>0</v>
      </c>
      <c r="D14">
        <v>0</v>
      </c>
      <c r="E14">
        <v>0</v>
      </c>
      <c r="F14">
        <v>0</v>
      </c>
      <c r="G14">
        <v>0</v>
      </c>
      <c r="H14">
        <v>0</v>
      </c>
      <c r="I14">
        <v>0</v>
      </c>
      <c r="J14">
        <v>0</v>
      </c>
      <c r="K14">
        <v>0</v>
      </c>
      <c r="L14">
        <v>0</v>
      </c>
      <c r="M14">
        <v>0</v>
      </c>
      <c r="N14">
        <v>0</v>
      </c>
      <c r="O14">
        <v>0</v>
      </c>
      <c r="P14" s="1">
        <v>44780</v>
      </c>
      <c r="Q14">
        <v>0</v>
      </c>
      <c r="R14">
        <v>0</v>
      </c>
      <c r="S14">
        <v>0</v>
      </c>
      <c r="T14">
        <v>0</v>
      </c>
      <c r="U14">
        <v>0</v>
      </c>
      <c r="V14">
        <v>0</v>
      </c>
      <c r="W14">
        <v>0</v>
      </c>
      <c r="X14">
        <v>0</v>
      </c>
      <c r="Y14">
        <v>0</v>
      </c>
      <c r="Z14">
        <v>0</v>
      </c>
      <c r="AA14">
        <v>0</v>
      </c>
      <c r="AB14">
        <v>0</v>
      </c>
      <c r="AC14">
        <v>0</v>
      </c>
      <c r="AD14">
        <v>0</v>
      </c>
      <c r="AE14" s="1">
        <v>44780</v>
      </c>
      <c r="AF14">
        <v>0</v>
      </c>
      <c r="AG14">
        <v>0</v>
      </c>
      <c r="AH14">
        <v>0</v>
      </c>
      <c r="AI14">
        <v>0</v>
      </c>
      <c r="AJ14">
        <v>0</v>
      </c>
      <c r="AK14">
        <v>0</v>
      </c>
      <c r="AL14">
        <v>0</v>
      </c>
      <c r="AM14">
        <v>0</v>
      </c>
      <c r="AN14">
        <v>0</v>
      </c>
      <c r="AO14">
        <v>0</v>
      </c>
      <c r="AP14">
        <v>0</v>
      </c>
      <c r="AQ14">
        <v>0</v>
      </c>
      <c r="AR14">
        <v>0</v>
      </c>
      <c r="AS14">
        <v>0</v>
      </c>
    </row>
    <row r="15" spans="1:45" x14ac:dyDescent="0.25">
      <c r="A15" s="1">
        <v>44781</v>
      </c>
      <c r="B15">
        <v>0</v>
      </c>
      <c r="C15">
        <v>0</v>
      </c>
      <c r="D15">
        <v>0</v>
      </c>
      <c r="E15">
        <v>0</v>
      </c>
      <c r="F15">
        <v>0</v>
      </c>
      <c r="G15">
        <v>0</v>
      </c>
      <c r="H15">
        <v>0</v>
      </c>
      <c r="I15">
        <v>0</v>
      </c>
      <c r="J15">
        <v>0</v>
      </c>
      <c r="K15">
        <v>0</v>
      </c>
      <c r="L15">
        <v>0</v>
      </c>
      <c r="M15">
        <v>0</v>
      </c>
      <c r="N15">
        <v>0</v>
      </c>
      <c r="O15">
        <v>0</v>
      </c>
      <c r="P15" s="1">
        <v>44781</v>
      </c>
      <c r="Q15">
        <v>0</v>
      </c>
      <c r="R15">
        <v>0</v>
      </c>
      <c r="S15">
        <v>0</v>
      </c>
      <c r="T15">
        <v>0</v>
      </c>
      <c r="U15">
        <v>0</v>
      </c>
      <c r="V15">
        <v>0</v>
      </c>
      <c r="W15">
        <v>0</v>
      </c>
      <c r="X15">
        <v>0</v>
      </c>
      <c r="Y15">
        <v>0</v>
      </c>
      <c r="Z15">
        <v>0</v>
      </c>
      <c r="AA15">
        <v>0</v>
      </c>
      <c r="AB15">
        <v>0</v>
      </c>
      <c r="AC15">
        <v>0</v>
      </c>
      <c r="AD15">
        <v>0</v>
      </c>
      <c r="AE15" s="1">
        <v>44781</v>
      </c>
      <c r="AF15">
        <v>0</v>
      </c>
      <c r="AG15">
        <v>0</v>
      </c>
      <c r="AH15">
        <v>0</v>
      </c>
      <c r="AI15">
        <v>0</v>
      </c>
      <c r="AJ15">
        <v>0</v>
      </c>
      <c r="AK15">
        <v>0</v>
      </c>
      <c r="AL15">
        <v>0</v>
      </c>
      <c r="AM15">
        <v>0</v>
      </c>
      <c r="AN15">
        <v>0</v>
      </c>
      <c r="AO15">
        <v>0</v>
      </c>
      <c r="AP15">
        <v>0</v>
      </c>
      <c r="AQ15">
        <v>0</v>
      </c>
      <c r="AR15">
        <v>0</v>
      </c>
      <c r="AS15">
        <v>0</v>
      </c>
    </row>
    <row r="16" spans="1:45" x14ac:dyDescent="0.25">
      <c r="A16" s="1">
        <v>44782</v>
      </c>
      <c r="B16">
        <v>0</v>
      </c>
      <c r="C16">
        <v>0</v>
      </c>
      <c r="D16">
        <v>0</v>
      </c>
      <c r="E16">
        <v>0</v>
      </c>
      <c r="F16">
        <v>0</v>
      </c>
      <c r="G16">
        <v>0</v>
      </c>
      <c r="H16">
        <v>0</v>
      </c>
      <c r="I16">
        <v>0</v>
      </c>
      <c r="J16">
        <v>0</v>
      </c>
      <c r="K16">
        <v>0</v>
      </c>
      <c r="L16">
        <v>0</v>
      </c>
      <c r="M16">
        <v>0</v>
      </c>
      <c r="N16">
        <v>0</v>
      </c>
      <c r="O16">
        <v>0</v>
      </c>
      <c r="P16" s="1">
        <v>44782</v>
      </c>
      <c r="Q16">
        <v>0</v>
      </c>
      <c r="R16">
        <v>0</v>
      </c>
      <c r="S16">
        <v>0</v>
      </c>
      <c r="T16">
        <v>0</v>
      </c>
      <c r="U16">
        <v>0</v>
      </c>
      <c r="V16">
        <v>0</v>
      </c>
      <c r="W16">
        <v>0</v>
      </c>
      <c r="X16">
        <v>0</v>
      </c>
      <c r="Y16">
        <v>0</v>
      </c>
      <c r="Z16">
        <v>0</v>
      </c>
      <c r="AA16">
        <v>0</v>
      </c>
      <c r="AB16">
        <v>0</v>
      </c>
      <c r="AC16">
        <v>0</v>
      </c>
      <c r="AD16">
        <v>0</v>
      </c>
      <c r="AE16" s="1">
        <v>44782</v>
      </c>
      <c r="AF16">
        <v>0</v>
      </c>
      <c r="AG16">
        <v>0</v>
      </c>
      <c r="AH16">
        <v>0</v>
      </c>
      <c r="AI16">
        <v>0</v>
      </c>
      <c r="AJ16">
        <v>0</v>
      </c>
      <c r="AK16">
        <v>0</v>
      </c>
      <c r="AL16">
        <v>0</v>
      </c>
      <c r="AM16">
        <v>0</v>
      </c>
      <c r="AN16">
        <v>0</v>
      </c>
      <c r="AO16">
        <v>0</v>
      </c>
      <c r="AP16">
        <v>0</v>
      </c>
      <c r="AQ16">
        <v>0.1</v>
      </c>
      <c r="AR16">
        <v>0.2</v>
      </c>
      <c r="AS16">
        <v>0</v>
      </c>
    </row>
    <row r="17" spans="1:45" x14ac:dyDescent="0.25">
      <c r="A17" s="1">
        <v>44783</v>
      </c>
      <c r="B17">
        <v>0</v>
      </c>
      <c r="C17">
        <v>0</v>
      </c>
      <c r="D17">
        <v>0</v>
      </c>
      <c r="E17">
        <v>0</v>
      </c>
      <c r="F17">
        <v>0</v>
      </c>
      <c r="G17">
        <v>0</v>
      </c>
      <c r="H17">
        <v>0</v>
      </c>
      <c r="I17">
        <v>0</v>
      </c>
      <c r="J17">
        <v>0</v>
      </c>
      <c r="K17">
        <v>0</v>
      </c>
      <c r="L17">
        <v>0</v>
      </c>
      <c r="M17">
        <v>0</v>
      </c>
      <c r="N17">
        <v>0</v>
      </c>
      <c r="O17">
        <v>0</v>
      </c>
      <c r="P17" s="1">
        <v>44783</v>
      </c>
      <c r="Q17">
        <v>0</v>
      </c>
      <c r="R17">
        <v>0</v>
      </c>
      <c r="S17">
        <v>0</v>
      </c>
      <c r="T17">
        <v>0</v>
      </c>
      <c r="U17">
        <v>0</v>
      </c>
      <c r="V17">
        <v>0</v>
      </c>
      <c r="W17">
        <v>0</v>
      </c>
      <c r="X17">
        <v>0</v>
      </c>
      <c r="Y17">
        <v>0</v>
      </c>
      <c r="Z17">
        <v>0</v>
      </c>
      <c r="AA17">
        <v>0</v>
      </c>
      <c r="AB17">
        <v>0</v>
      </c>
      <c r="AC17">
        <v>0</v>
      </c>
      <c r="AD17">
        <v>0</v>
      </c>
      <c r="AE17" s="1">
        <v>44783</v>
      </c>
      <c r="AF17">
        <v>0</v>
      </c>
      <c r="AG17">
        <v>0</v>
      </c>
      <c r="AH17">
        <v>0</v>
      </c>
      <c r="AI17">
        <v>0</v>
      </c>
      <c r="AJ17">
        <v>0</v>
      </c>
      <c r="AK17">
        <v>0</v>
      </c>
      <c r="AL17">
        <v>0</v>
      </c>
      <c r="AM17">
        <v>0</v>
      </c>
      <c r="AN17">
        <v>0</v>
      </c>
      <c r="AO17">
        <v>0.1</v>
      </c>
      <c r="AP17">
        <v>0.6</v>
      </c>
      <c r="AQ17">
        <v>1.1000000000000001</v>
      </c>
      <c r="AR17">
        <v>1.7</v>
      </c>
      <c r="AS17">
        <v>0</v>
      </c>
    </row>
    <row r="18" spans="1:45" x14ac:dyDescent="0.25">
      <c r="A18" s="1">
        <v>44784</v>
      </c>
      <c r="B18">
        <v>0</v>
      </c>
      <c r="C18">
        <v>0</v>
      </c>
      <c r="D18">
        <v>0</v>
      </c>
      <c r="E18">
        <v>0</v>
      </c>
      <c r="F18">
        <v>0</v>
      </c>
      <c r="G18">
        <v>0</v>
      </c>
      <c r="H18">
        <v>0</v>
      </c>
      <c r="I18">
        <v>0</v>
      </c>
      <c r="J18">
        <v>0</v>
      </c>
      <c r="K18">
        <v>0</v>
      </c>
      <c r="L18">
        <v>0</v>
      </c>
      <c r="M18">
        <v>0</v>
      </c>
      <c r="N18">
        <v>0</v>
      </c>
      <c r="O18">
        <v>0</v>
      </c>
      <c r="P18" s="1">
        <v>44784</v>
      </c>
      <c r="Q18">
        <v>0</v>
      </c>
      <c r="R18">
        <v>0</v>
      </c>
      <c r="S18">
        <v>0</v>
      </c>
      <c r="T18">
        <v>0</v>
      </c>
      <c r="U18">
        <v>0</v>
      </c>
      <c r="V18">
        <v>0</v>
      </c>
      <c r="W18">
        <v>0</v>
      </c>
      <c r="X18">
        <v>0</v>
      </c>
      <c r="Y18">
        <v>0</v>
      </c>
      <c r="Z18">
        <v>0</v>
      </c>
      <c r="AA18">
        <v>0</v>
      </c>
      <c r="AB18">
        <v>0</v>
      </c>
      <c r="AC18">
        <v>0</v>
      </c>
      <c r="AD18">
        <v>0</v>
      </c>
      <c r="AE18" s="1">
        <v>44784</v>
      </c>
      <c r="AF18">
        <v>0</v>
      </c>
      <c r="AG18">
        <v>0</v>
      </c>
      <c r="AH18">
        <v>0</v>
      </c>
      <c r="AI18">
        <v>0</v>
      </c>
      <c r="AJ18">
        <v>0</v>
      </c>
      <c r="AK18">
        <v>0</v>
      </c>
      <c r="AL18">
        <v>0</v>
      </c>
      <c r="AM18">
        <v>0</v>
      </c>
      <c r="AN18">
        <v>0</v>
      </c>
      <c r="AO18">
        <v>0</v>
      </c>
      <c r="AP18">
        <v>0.3</v>
      </c>
      <c r="AQ18">
        <v>0.6</v>
      </c>
      <c r="AR18">
        <v>0.9</v>
      </c>
      <c r="AS18">
        <v>0</v>
      </c>
    </row>
    <row r="19" spans="1:45" x14ac:dyDescent="0.25">
      <c r="A19" s="1">
        <v>44785</v>
      </c>
      <c r="B19">
        <v>0</v>
      </c>
      <c r="C19">
        <v>0</v>
      </c>
      <c r="D19">
        <v>0</v>
      </c>
      <c r="E19">
        <v>0</v>
      </c>
      <c r="F19">
        <v>0</v>
      </c>
      <c r="G19">
        <v>0</v>
      </c>
      <c r="H19">
        <v>0</v>
      </c>
      <c r="I19">
        <v>0</v>
      </c>
      <c r="J19">
        <v>0</v>
      </c>
      <c r="K19">
        <v>0</v>
      </c>
      <c r="L19">
        <v>0</v>
      </c>
      <c r="M19">
        <v>0</v>
      </c>
      <c r="N19">
        <v>0</v>
      </c>
      <c r="O19">
        <v>0</v>
      </c>
      <c r="P19" s="1">
        <v>44785</v>
      </c>
      <c r="Q19">
        <v>0</v>
      </c>
      <c r="R19">
        <v>0</v>
      </c>
      <c r="S19">
        <v>0</v>
      </c>
      <c r="T19">
        <v>0</v>
      </c>
      <c r="U19">
        <v>0</v>
      </c>
      <c r="V19">
        <v>0</v>
      </c>
      <c r="W19">
        <v>0</v>
      </c>
      <c r="X19">
        <v>0</v>
      </c>
      <c r="Y19">
        <v>0</v>
      </c>
      <c r="Z19">
        <v>0</v>
      </c>
      <c r="AA19">
        <v>0</v>
      </c>
      <c r="AB19">
        <v>0</v>
      </c>
      <c r="AC19">
        <v>0</v>
      </c>
      <c r="AD19">
        <v>0</v>
      </c>
      <c r="AE19" s="1">
        <v>44785</v>
      </c>
      <c r="AF19">
        <v>0</v>
      </c>
      <c r="AG19">
        <v>0</v>
      </c>
      <c r="AH19">
        <v>0</v>
      </c>
      <c r="AI19">
        <v>0</v>
      </c>
      <c r="AJ19">
        <v>0.1</v>
      </c>
      <c r="AK19">
        <v>0.2</v>
      </c>
      <c r="AL19">
        <v>0.3</v>
      </c>
      <c r="AM19">
        <v>0.5</v>
      </c>
      <c r="AN19">
        <v>0.8</v>
      </c>
      <c r="AO19">
        <v>1.1000000000000001</v>
      </c>
      <c r="AP19">
        <v>1.4</v>
      </c>
      <c r="AQ19">
        <v>1.9</v>
      </c>
      <c r="AR19">
        <v>2.4</v>
      </c>
      <c r="AS19">
        <v>0</v>
      </c>
    </row>
    <row r="20" spans="1:45" x14ac:dyDescent="0.25">
      <c r="A20" s="1">
        <v>44786</v>
      </c>
      <c r="B20">
        <v>0</v>
      </c>
      <c r="C20">
        <v>0</v>
      </c>
      <c r="D20">
        <v>0</v>
      </c>
      <c r="E20">
        <v>0</v>
      </c>
      <c r="F20">
        <v>0</v>
      </c>
      <c r="G20">
        <v>0</v>
      </c>
      <c r="H20">
        <v>0</v>
      </c>
      <c r="I20">
        <v>0</v>
      </c>
      <c r="J20">
        <v>0</v>
      </c>
      <c r="K20">
        <v>0</v>
      </c>
      <c r="L20">
        <v>0</v>
      </c>
      <c r="M20">
        <v>0</v>
      </c>
      <c r="N20">
        <v>0</v>
      </c>
      <c r="O20">
        <v>0</v>
      </c>
      <c r="P20" s="1">
        <v>44786</v>
      </c>
      <c r="Q20">
        <v>0</v>
      </c>
      <c r="R20">
        <v>0</v>
      </c>
      <c r="S20">
        <v>0</v>
      </c>
      <c r="T20">
        <v>0</v>
      </c>
      <c r="U20">
        <v>0</v>
      </c>
      <c r="V20">
        <v>0</v>
      </c>
      <c r="W20">
        <v>0</v>
      </c>
      <c r="X20">
        <v>0</v>
      </c>
      <c r="Y20">
        <v>0</v>
      </c>
      <c r="Z20">
        <v>0</v>
      </c>
      <c r="AA20">
        <v>0</v>
      </c>
      <c r="AB20">
        <v>0.2</v>
      </c>
      <c r="AC20">
        <v>0.5</v>
      </c>
      <c r="AD20">
        <v>0</v>
      </c>
      <c r="AE20" s="1">
        <v>44786</v>
      </c>
      <c r="AF20">
        <v>0</v>
      </c>
      <c r="AG20">
        <v>0.2</v>
      </c>
      <c r="AH20">
        <v>0.5</v>
      </c>
      <c r="AI20">
        <v>0.9</v>
      </c>
      <c r="AJ20">
        <v>1.3</v>
      </c>
      <c r="AK20">
        <v>1.7</v>
      </c>
      <c r="AL20">
        <v>2.2000000000000002</v>
      </c>
      <c r="AM20">
        <v>2.7</v>
      </c>
      <c r="AN20">
        <v>3.2</v>
      </c>
      <c r="AO20">
        <v>3.7</v>
      </c>
      <c r="AP20">
        <v>4.3</v>
      </c>
      <c r="AQ20">
        <v>4.8</v>
      </c>
      <c r="AR20">
        <v>5.4</v>
      </c>
      <c r="AS20">
        <v>0</v>
      </c>
    </row>
    <row r="21" spans="1:45" x14ac:dyDescent="0.25">
      <c r="A21" s="1">
        <v>44787</v>
      </c>
      <c r="B21">
        <v>0</v>
      </c>
      <c r="C21">
        <v>0</v>
      </c>
      <c r="D21">
        <v>0</v>
      </c>
      <c r="E21">
        <v>0</v>
      </c>
      <c r="F21">
        <v>0</v>
      </c>
      <c r="G21">
        <v>0</v>
      </c>
      <c r="H21">
        <v>0</v>
      </c>
      <c r="I21">
        <v>0</v>
      </c>
      <c r="J21">
        <v>0</v>
      </c>
      <c r="K21">
        <v>0</v>
      </c>
      <c r="L21">
        <v>0</v>
      </c>
      <c r="M21">
        <v>0</v>
      </c>
      <c r="N21">
        <v>0</v>
      </c>
      <c r="O21">
        <v>0</v>
      </c>
      <c r="P21" s="1">
        <v>44787</v>
      </c>
      <c r="Q21">
        <v>0</v>
      </c>
      <c r="R21">
        <v>0</v>
      </c>
      <c r="S21">
        <v>0</v>
      </c>
      <c r="T21">
        <v>0</v>
      </c>
      <c r="U21">
        <v>0</v>
      </c>
      <c r="V21">
        <v>0</v>
      </c>
      <c r="W21">
        <v>0.1</v>
      </c>
      <c r="X21">
        <v>0.3</v>
      </c>
      <c r="Y21">
        <v>0.6</v>
      </c>
      <c r="Z21">
        <v>0.8</v>
      </c>
      <c r="AA21">
        <v>1.1000000000000001</v>
      </c>
      <c r="AB21">
        <v>1.4</v>
      </c>
      <c r="AC21">
        <v>1.7</v>
      </c>
      <c r="AD21">
        <v>0</v>
      </c>
      <c r="AE21" s="1">
        <v>44787</v>
      </c>
      <c r="AF21">
        <v>1.1000000000000001</v>
      </c>
      <c r="AG21">
        <v>1.4</v>
      </c>
      <c r="AH21">
        <v>1.7</v>
      </c>
      <c r="AI21">
        <v>2.1</v>
      </c>
      <c r="AJ21">
        <v>2.4</v>
      </c>
      <c r="AK21">
        <v>2.7</v>
      </c>
      <c r="AL21">
        <v>3.1</v>
      </c>
      <c r="AM21">
        <v>3.4</v>
      </c>
      <c r="AN21">
        <v>3.8</v>
      </c>
      <c r="AO21">
        <v>4.0999999999999996</v>
      </c>
      <c r="AP21">
        <v>4.5</v>
      </c>
      <c r="AQ21">
        <v>5</v>
      </c>
      <c r="AR21">
        <v>5.4</v>
      </c>
      <c r="AS21">
        <v>0</v>
      </c>
    </row>
    <row r="22" spans="1:45" x14ac:dyDescent="0.25">
      <c r="A22" s="1">
        <v>44788</v>
      </c>
      <c r="B22">
        <v>0</v>
      </c>
      <c r="C22">
        <v>0</v>
      </c>
      <c r="D22">
        <v>0</v>
      </c>
      <c r="E22">
        <v>0</v>
      </c>
      <c r="F22">
        <v>0</v>
      </c>
      <c r="G22">
        <v>0</v>
      </c>
      <c r="H22">
        <v>0</v>
      </c>
      <c r="I22">
        <v>0</v>
      </c>
      <c r="J22">
        <v>0</v>
      </c>
      <c r="K22">
        <v>0</v>
      </c>
      <c r="L22">
        <v>0</v>
      </c>
      <c r="M22">
        <v>0</v>
      </c>
      <c r="N22">
        <v>0</v>
      </c>
      <c r="O22">
        <v>0</v>
      </c>
      <c r="P22" s="1">
        <v>44788</v>
      </c>
      <c r="Q22">
        <v>0</v>
      </c>
      <c r="R22">
        <v>0</v>
      </c>
      <c r="S22">
        <v>0</v>
      </c>
      <c r="T22">
        <v>0</v>
      </c>
      <c r="U22">
        <v>0</v>
      </c>
      <c r="V22">
        <v>0</v>
      </c>
      <c r="W22">
        <v>0</v>
      </c>
      <c r="X22">
        <v>0.1</v>
      </c>
      <c r="Y22">
        <v>0.2</v>
      </c>
      <c r="Z22">
        <v>0.3</v>
      </c>
      <c r="AA22">
        <v>0.5</v>
      </c>
      <c r="AB22">
        <v>0.7</v>
      </c>
      <c r="AC22">
        <v>0.9</v>
      </c>
      <c r="AD22">
        <v>0</v>
      </c>
      <c r="AE22" s="1">
        <v>44788</v>
      </c>
      <c r="AF22">
        <v>0.5</v>
      </c>
      <c r="AG22">
        <v>0.7</v>
      </c>
      <c r="AH22">
        <v>0.9</v>
      </c>
      <c r="AI22">
        <v>1.2</v>
      </c>
      <c r="AJ22">
        <v>1.4</v>
      </c>
      <c r="AK22">
        <v>1.7</v>
      </c>
      <c r="AL22">
        <v>2</v>
      </c>
      <c r="AM22">
        <v>2.2999999999999998</v>
      </c>
      <c r="AN22">
        <v>2.7</v>
      </c>
      <c r="AO22">
        <v>3.2</v>
      </c>
      <c r="AP22">
        <v>3.6</v>
      </c>
      <c r="AQ22">
        <v>4.0999999999999996</v>
      </c>
      <c r="AR22">
        <v>4.5999999999999996</v>
      </c>
      <c r="AS22">
        <v>0</v>
      </c>
    </row>
    <row r="23" spans="1:45" x14ac:dyDescent="0.25">
      <c r="A23" s="1">
        <v>44789</v>
      </c>
      <c r="B23">
        <v>0</v>
      </c>
      <c r="C23">
        <v>0</v>
      </c>
      <c r="D23">
        <v>0</v>
      </c>
      <c r="E23">
        <v>0</v>
      </c>
      <c r="F23">
        <v>0</v>
      </c>
      <c r="G23">
        <v>0</v>
      </c>
      <c r="H23">
        <v>0</v>
      </c>
      <c r="I23">
        <v>0</v>
      </c>
      <c r="J23">
        <v>0</v>
      </c>
      <c r="K23">
        <v>0</v>
      </c>
      <c r="L23">
        <v>0</v>
      </c>
      <c r="M23">
        <v>0</v>
      </c>
      <c r="N23">
        <v>0</v>
      </c>
      <c r="O23">
        <v>0</v>
      </c>
      <c r="P23" s="1">
        <v>44789</v>
      </c>
      <c r="Q23">
        <v>0</v>
      </c>
      <c r="R23">
        <v>0</v>
      </c>
      <c r="S23">
        <v>0</v>
      </c>
      <c r="T23">
        <v>0</v>
      </c>
      <c r="U23">
        <v>0</v>
      </c>
      <c r="V23">
        <v>0</v>
      </c>
      <c r="W23">
        <v>0</v>
      </c>
      <c r="X23">
        <v>0.1</v>
      </c>
      <c r="Y23">
        <v>0.2</v>
      </c>
      <c r="Z23">
        <v>0.4</v>
      </c>
      <c r="AA23">
        <v>0.7</v>
      </c>
      <c r="AB23">
        <v>0.9</v>
      </c>
      <c r="AC23">
        <v>1.2</v>
      </c>
      <c r="AD23">
        <v>0</v>
      </c>
      <c r="AE23" s="1">
        <v>44789</v>
      </c>
      <c r="AF23">
        <v>0.7</v>
      </c>
      <c r="AG23">
        <v>0.9</v>
      </c>
      <c r="AH23">
        <v>1.2</v>
      </c>
      <c r="AI23">
        <v>1.5</v>
      </c>
      <c r="AJ23">
        <v>1.8</v>
      </c>
      <c r="AK23">
        <v>2.1</v>
      </c>
      <c r="AL23">
        <v>2.4</v>
      </c>
      <c r="AM23">
        <v>2.8</v>
      </c>
      <c r="AN23">
        <v>3.2</v>
      </c>
      <c r="AO23">
        <v>3.5</v>
      </c>
      <c r="AP23">
        <v>4</v>
      </c>
      <c r="AQ23">
        <v>4.5</v>
      </c>
      <c r="AR23">
        <v>5</v>
      </c>
      <c r="AS23">
        <v>0</v>
      </c>
    </row>
    <row r="24" spans="1:45" x14ac:dyDescent="0.25">
      <c r="A24" s="1">
        <v>44790</v>
      </c>
      <c r="B24">
        <v>0</v>
      </c>
      <c r="C24">
        <v>0</v>
      </c>
      <c r="D24">
        <v>0</v>
      </c>
      <c r="E24">
        <v>0</v>
      </c>
      <c r="F24">
        <v>0</v>
      </c>
      <c r="G24">
        <v>0</v>
      </c>
      <c r="H24">
        <v>0</v>
      </c>
      <c r="I24">
        <v>0</v>
      </c>
      <c r="J24">
        <v>0</v>
      </c>
      <c r="K24">
        <v>0</v>
      </c>
      <c r="L24">
        <v>0</v>
      </c>
      <c r="M24">
        <v>0</v>
      </c>
      <c r="N24">
        <v>0</v>
      </c>
      <c r="O24">
        <v>0</v>
      </c>
      <c r="P24" s="1">
        <v>44790</v>
      </c>
      <c r="Q24">
        <v>0</v>
      </c>
      <c r="R24">
        <v>0</v>
      </c>
      <c r="S24">
        <v>0</v>
      </c>
      <c r="T24">
        <v>0</v>
      </c>
      <c r="U24">
        <v>0</v>
      </c>
      <c r="V24">
        <v>0</v>
      </c>
      <c r="W24">
        <v>0</v>
      </c>
      <c r="X24">
        <v>0</v>
      </c>
      <c r="Y24">
        <v>0</v>
      </c>
      <c r="Z24">
        <v>0</v>
      </c>
      <c r="AA24">
        <v>0</v>
      </c>
      <c r="AB24">
        <v>0</v>
      </c>
      <c r="AC24">
        <v>0</v>
      </c>
      <c r="AD24">
        <v>0</v>
      </c>
      <c r="AE24" s="1">
        <v>44790</v>
      </c>
      <c r="AF24">
        <v>0</v>
      </c>
      <c r="AG24">
        <v>0</v>
      </c>
      <c r="AH24">
        <v>0</v>
      </c>
      <c r="AI24">
        <v>0</v>
      </c>
      <c r="AJ24">
        <v>0</v>
      </c>
      <c r="AK24">
        <v>0.1</v>
      </c>
      <c r="AL24">
        <v>0.3</v>
      </c>
      <c r="AM24">
        <v>0.6</v>
      </c>
      <c r="AN24">
        <v>0.9</v>
      </c>
      <c r="AO24">
        <v>1.2</v>
      </c>
      <c r="AP24">
        <v>1.7</v>
      </c>
      <c r="AQ24">
        <v>2.2000000000000002</v>
      </c>
      <c r="AR24">
        <v>2.7</v>
      </c>
      <c r="AS24">
        <v>0</v>
      </c>
    </row>
    <row r="25" spans="1:45" x14ac:dyDescent="0.25">
      <c r="A25" s="1">
        <v>44791</v>
      </c>
      <c r="B25">
        <v>0</v>
      </c>
      <c r="C25">
        <v>0</v>
      </c>
      <c r="D25">
        <v>0</v>
      </c>
      <c r="E25">
        <v>0</v>
      </c>
      <c r="F25">
        <v>0</v>
      </c>
      <c r="G25">
        <v>0</v>
      </c>
      <c r="H25">
        <v>0</v>
      </c>
      <c r="I25">
        <v>0</v>
      </c>
      <c r="J25">
        <v>0</v>
      </c>
      <c r="K25">
        <v>0</v>
      </c>
      <c r="L25">
        <v>0</v>
      </c>
      <c r="M25">
        <v>0</v>
      </c>
      <c r="N25">
        <v>0</v>
      </c>
      <c r="O25">
        <v>0</v>
      </c>
      <c r="P25" s="1">
        <v>44791</v>
      </c>
      <c r="Q25">
        <v>0</v>
      </c>
      <c r="R25">
        <v>0</v>
      </c>
      <c r="S25">
        <v>0</v>
      </c>
      <c r="T25">
        <v>0</v>
      </c>
      <c r="U25">
        <v>0</v>
      </c>
      <c r="V25">
        <v>0</v>
      </c>
      <c r="W25">
        <v>0</v>
      </c>
      <c r="X25">
        <v>0</v>
      </c>
      <c r="Y25">
        <v>0</v>
      </c>
      <c r="Z25">
        <v>0</v>
      </c>
      <c r="AA25">
        <v>0</v>
      </c>
      <c r="AB25">
        <v>0</v>
      </c>
      <c r="AC25">
        <v>0</v>
      </c>
      <c r="AD25">
        <v>0</v>
      </c>
      <c r="AE25" s="1">
        <v>44791</v>
      </c>
      <c r="AF25">
        <v>0</v>
      </c>
      <c r="AG25">
        <v>0</v>
      </c>
      <c r="AH25">
        <v>0</v>
      </c>
      <c r="AI25">
        <v>0</v>
      </c>
      <c r="AJ25">
        <v>0</v>
      </c>
      <c r="AK25">
        <v>0</v>
      </c>
      <c r="AL25">
        <v>0</v>
      </c>
      <c r="AM25">
        <v>0.1</v>
      </c>
      <c r="AN25">
        <v>0.4</v>
      </c>
      <c r="AO25">
        <v>0.7</v>
      </c>
      <c r="AP25">
        <v>1</v>
      </c>
      <c r="AQ25">
        <v>1.4</v>
      </c>
      <c r="AR25">
        <v>1.9</v>
      </c>
      <c r="AS25">
        <v>0</v>
      </c>
    </row>
    <row r="26" spans="1:45" x14ac:dyDescent="0.25">
      <c r="A26" s="1">
        <v>44792</v>
      </c>
      <c r="B26">
        <v>0</v>
      </c>
      <c r="C26">
        <v>0</v>
      </c>
      <c r="D26">
        <v>0</v>
      </c>
      <c r="E26">
        <v>0</v>
      </c>
      <c r="F26">
        <v>0</v>
      </c>
      <c r="G26">
        <v>0</v>
      </c>
      <c r="H26">
        <v>0</v>
      </c>
      <c r="I26">
        <v>0</v>
      </c>
      <c r="J26">
        <v>0</v>
      </c>
      <c r="K26">
        <v>0</v>
      </c>
      <c r="L26">
        <v>0</v>
      </c>
      <c r="M26">
        <v>0</v>
      </c>
      <c r="N26">
        <v>0</v>
      </c>
      <c r="O26">
        <v>0</v>
      </c>
      <c r="P26" s="1">
        <v>44792</v>
      </c>
      <c r="Q26">
        <v>0</v>
      </c>
      <c r="R26">
        <v>0</v>
      </c>
      <c r="S26">
        <v>0</v>
      </c>
      <c r="T26">
        <v>0</v>
      </c>
      <c r="U26">
        <v>0</v>
      </c>
      <c r="V26">
        <v>0</v>
      </c>
      <c r="W26">
        <v>0</v>
      </c>
      <c r="X26">
        <v>0</v>
      </c>
      <c r="Y26">
        <v>0</v>
      </c>
      <c r="Z26">
        <v>0</v>
      </c>
      <c r="AA26">
        <v>0</v>
      </c>
      <c r="AB26">
        <v>0</v>
      </c>
      <c r="AC26">
        <v>0</v>
      </c>
      <c r="AD26">
        <v>0</v>
      </c>
      <c r="AE26" s="1">
        <v>44792</v>
      </c>
      <c r="AF26">
        <v>0</v>
      </c>
      <c r="AG26">
        <v>0</v>
      </c>
      <c r="AH26">
        <v>0</v>
      </c>
      <c r="AI26">
        <v>0</v>
      </c>
      <c r="AJ26">
        <v>0</v>
      </c>
      <c r="AK26">
        <v>0</v>
      </c>
      <c r="AL26">
        <v>0.1</v>
      </c>
      <c r="AM26">
        <v>0.2</v>
      </c>
      <c r="AN26">
        <v>0.4</v>
      </c>
      <c r="AO26">
        <v>0.6</v>
      </c>
      <c r="AP26">
        <v>1</v>
      </c>
      <c r="AQ26">
        <v>1.4</v>
      </c>
      <c r="AR26">
        <v>1.8</v>
      </c>
      <c r="AS26">
        <v>0</v>
      </c>
    </row>
    <row r="27" spans="1:45" x14ac:dyDescent="0.25">
      <c r="A27" s="1">
        <v>44793</v>
      </c>
      <c r="B27">
        <v>0</v>
      </c>
      <c r="C27">
        <v>0</v>
      </c>
      <c r="D27">
        <v>0</v>
      </c>
      <c r="E27">
        <v>0</v>
      </c>
      <c r="F27">
        <v>0</v>
      </c>
      <c r="G27">
        <v>0</v>
      </c>
      <c r="H27">
        <v>0</v>
      </c>
      <c r="I27">
        <v>0</v>
      </c>
      <c r="J27">
        <v>0</v>
      </c>
      <c r="K27">
        <v>0</v>
      </c>
      <c r="L27">
        <v>0</v>
      </c>
      <c r="M27">
        <v>0</v>
      </c>
      <c r="N27">
        <v>0</v>
      </c>
      <c r="O27">
        <v>0</v>
      </c>
      <c r="P27" s="1">
        <v>44793</v>
      </c>
      <c r="Q27">
        <v>0</v>
      </c>
      <c r="R27">
        <v>0</v>
      </c>
      <c r="S27">
        <v>0</v>
      </c>
      <c r="T27">
        <v>0</v>
      </c>
      <c r="U27">
        <v>0</v>
      </c>
      <c r="V27">
        <v>0</v>
      </c>
      <c r="W27">
        <v>0</v>
      </c>
      <c r="X27">
        <v>0</v>
      </c>
      <c r="Y27">
        <v>0</v>
      </c>
      <c r="Z27">
        <v>0</v>
      </c>
      <c r="AA27">
        <v>0</v>
      </c>
      <c r="AB27">
        <v>0</v>
      </c>
      <c r="AC27">
        <v>0</v>
      </c>
      <c r="AD27">
        <v>0</v>
      </c>
      <c r="AE27" s="1">
        <v>44793</v>
      </c>
      <c r="AF27">
        <v>0</v>
      </c>
      <c r="AG27">
        <v>0</v>
      </c>
      <c r="AH27">
        <v>0</v>
      </c>
      <c r="AI27">
        <v>0</v>
      </c>
      <c r="AJ27">
        <v>0.1</v>
      </c>
      <c r="AK27">
        <v>0.2</v>
      </c>
      <c r="AL27">
        <v>0.4</v>
      </c>
      <c r="AM27">
        <v>0.6</v>
      </c>
      <c r="AN27">
        <v>0.9</v>
      </c>
      <c r="AO27">
        <v>1.2</v>
      </c>
      <c r="AP27">
        <v>1.6</v>
      </c>
      <c r="AQ27">
        <v>1.9</v>
      </c>
      <c r="AR27">
        <v>2.2999999999999998</v>
      </c>
      <c r="AS27">
        <v>0</v>
      </c>
    </row>
    <row r="28" spans="1:45" x14ac:dyDescent="0.25">
      <c r="A28" s="1">
        <v>44794</v>
      </c>
      <c r="B28">
        <v>0</v>
      </c>
      <c r="C28">
        <v>0</v>
      </c>
      <c r="D28">
        <v>0</v>
      </c>
      <c r="E28">
        <v>0</v>
      </c>
      <c r="F28">
        <v>0</v>
      </c>
      <c r="G28">
        <v>0</v>
      </c>
      <c r="H28">
        <v>0</v>
      </c>
      <c r="I28">
        <v>0</v>
      </c>
      <c r="J28">
        <v>0</v>
      </c>
      <c r="K28">
        <v>0</v>
      </c>
      <c r="L28">
        <v>0</v>
      </c>
      <c r="M28">
        <v>0</v>
      </c>
      <c r="N28">
        <v>0</v>
      </c>
      <c r="O28">
        <v>0</v>
      </c>
      <c r="P28" s="1">
        <v>44794</v>
      </c>
      <c r="Q28">
        <v>0</v>
      </c>
      <c r="R28">
        <v>0</v>
      </c>
      <c r="S28">
        <v>0</v>
      </c>
      <c r="T28">
        <v>0</v>
      </c>
      <c r="U28">
        <v>0</v>
      </c>
      <c r="V28">
        <v>0</v>
      </c>
      <c r="W28">
        <v>0</v>
      </c>
      <c r="X28">
        <v>0</v>
      </c>
      <c r="Y28">
        <v>0</v>
      </c>
      <c r="Z28">
        <v>0</v>
      </c>
      <c r="AA28">
        <v>0</v>
      </c>
      <c r="AB28">
        <v>0</v>
      </c>
      <c r="AC28">
        <v>0</v>
      </c>
      <c r="AD28">
        <v>0</v>
      </c>
      <c r="AE28" s="1">
        <v>44794</v>
      </c>
      <c r="AF28">
        <v>0</v>
      </c>
      <c r="AG28">
        <v>0</v>
      </c>
      <c r="AH28">
        <v>0</v>
      </c>
      <c r="AI28">
        <v>0</v>
      </c>
      <c r="AJ28">
        <v>0</v>
      </c>
      <c r="AK28">
        <v>0</v>
      </c>
      <c r="AL28">
        <v>0</v>
      </c>
      <c r="AM28">
        <v>0</v>
      </c>
      <c r="AN28">
        <v>0</v>
      </c>
      <c r="AO28">
        <v>0</v>
      </c>
      <c r="AP28">
        <v>0.1</v>
      </c>
      <c r="AQ28">
        <v>0.3</v>
      </c>
      <c r="AR28">
        <v>0.5</v>
      </c>
      <c r="AS28">
        <v>0</v>
      </c>
    </row>
    <row r="29" spans="1:45" x14ac:dyDescent="0.25">
      <c r="A29" s="1">
        <v>44795</v>
      </c>
      <c r="B29">
        <v>0</v>
      </c>
      <c r="C29">
        <v>0</v>
      </c>
      <c r="D29">
        <v>0</v>
      </c>
      <c r="E29">
        <v>0</v>
      </c>
      <c r="F29">
        <v>0</v>
      </c>
      <c r="G29">
        <v>0</v>
      </c>
      <c r="H29">
        <v>0</v>
      </c>
      <c r="I29">
        <v>0</v>
      </c>
      <c r="J29">
        <v>0</v>
      </c>
      <c r="K29">
        <v>0</v>
      </c>
      <c r="L29">
        <v>0</v>
      </c>
      <c r="M29">
        <v>0</v>
      </c>
      <c r="N29">
        <v>0</v>
      </c>
      <c r="O29">
        <v>0</v>
      </c>
      <c r="P29" s="1">
        <v>44795</v>
      </c>
      <c r="Q29">
        <v>0</v>
      </c>
      <c r="R29">
        <v>0</v>
      </c>
      <c r="S29">
        <v>0</v>
      </c>
      <c r="T29">
        <v>0</v>
      </c>
      <c r="U29">
        <v>0</v>
      </c>
      <c r="V29">
        <v>0</v>
      </c>
      <c r="W29">
        <v>0</v>
      </c>
      <c r="X29">
        <v>0</v>
      </c>
      <c r="Y29">
        <v>0</v>
      </c>
      <c r="Z29">
        <v>0</v>
      </c>
      <c r="AA29">
        <v>0</v>
      </c>
      <c r="AB29">
        <v>0</v>
      </c>
      <c r="AC29">
        <v>0</v>
      </c>
      <c r="AD29">
        <v>0</v>
      </c>
      <c r="AE29" s="1">
        <v>44795</v>
      </c>
      <c r="AF29">
        <v>0</v>
      </c>
      <c r="AG29">
        <v>0</v>
      </c>
      <c r="AH29">
        <v>0</v>
      </c>
      <c r="AI29">
        <v>0</v>
      </c>
      <c r="AJ29">
        <v>0</v>
      </c>
      <c r="AK29">
        <v>0.1</v>
      </c>
      <c r="AL29">
        <v>0.1</v>
      </c>
      <c r="AM29">
        <v>0.2</v>
      </c>
      <c r="AN29">
        <v>0.3</v>
      </c>
      <c r="AO29">
        <v>0.6</v>
      </c>
      <c r="AP29">
        <v>0.9</v>
      </c>
      <c r="AQ29">
        <v>1.2</v>
      </c>
      <c r="AR29">
        <v>1.7</v>
      </c>
      <c r="AS29">
        <v>0</v>
      </c>
    </row>
    <row r="30" spans="1:45" x14ac:dyDescent="0.25">
      <c r="A30" s="1">
        <v>44796</v>
      </c>
      <c r="B30">
        <v>0</v>
      </c>
      <c r="C30">
        <v>0</v>
      </c>
      <c r="D30">
        <v>0</v>
      </c>
      <c r="E30">
        <v>0</v>
      </c>
      <c r="F30">
        <v>0</v>
      </c>
      <c r="G30">
        <v>0</v>
      </c>
      <c r="H30">
        <v>0</v>
      </c>
      <c r="I30">
        <v>0</v>
      </c>
      <c r="J30">
        <v>0</v>
      </c>
      <c r="K30">
        <v>0</v>
      </c>
      <c r="L30">
        <v>0</v>
      </c>
      <c r="M30">
        <v>0</v>
      </c>
      <c r="N30">
        <v>0</v>
      </c>
      <c r="O30">
        <v>0</v>
      </c>
      <c r="P30" s="1">
        <v>44796</v>
      </c>
      <c r="Q30">
        <v>0</v>
      </c>
      <c r="R30">
        <v>0</v>
      </c>
      <c r="S30">
        <v>0</v>
      </c>
      <c r="T30">
        <v>0</v>
      </c>
      <c r="U30">
        <v>0</v>
      </c>
      <c r="V30">
        <v>0</v>
      </c>
      <c r="W30">
        <v>0</v>
      </c>
      <c r="X30">
        <v>0</v>
      </c>
      <c r="Y30">
        <v>0</v>
      </c>
      <c r="Z30">
        <v>0</v>
      </c>
      <c r="AA30">
        <v>0</v>
      </c>
      <c r="AB30">
        <v>0</v>
      </c>
      <c r="AC30">
        <v>0</v>
      </c>
      <c r="AD30">
        <v>0</v>
      </c>
      <c r="AE30" s="1">
        <v>44796</v>
      </c>
      <c r="AF30">
        <v>0</v>
      </c>
      <c r="AG30">
        <v>0</v>
      </c>
      <c r="AH30">
        <v>0</v>
      </c>
      <c r="AI30">
        <v>0</v>
      </c>
      <c r="AJ30">
        <v>0</v>
      </c>
      <c r="AK30">
        <v>0</v>
      </c>
      <c r="AL30">
        <v>0</v>
      </c>
      <c r="AM30">
        <v>0</v>
      </c>
      <c r="AN30">
        <v>0</v>
      </c>
      <c r="AO30">
        <v>0</v>
      </c>
      <c r="AP30">
        <v>0.2</v>
      </c>
      <c r="AQ30">
        <v>0.5</v>
      </c>
      <c r="AR30">
        <v>1</v>
      </c>
      <c r="AS30">
        <v>0</v>
      </c>
    </row>
    <row r="31" spans="1:45" x14ac:dyDescent="0.25">
      <c r="A31" s="1">
        <v>44797</v>
      </c>
      <c r="B31">
        <v>0</v>
      </c>
      <c r="C31">
        <v>0</v>
      </c>
      <c r="D31">
        <v>0</v>
      </c>
      <c r="E31">
        <v>0</v>
      </c>
      <c r="F31">
        <v>0</v>
      </c>
      <c r="G31">
        <v>0</v>
      </c>
      <c r="H31">
        <v>0</v>
      </c>
      <c r="I31">
        <v>0</v>
      </c>
      <c r="J31">
        <v>0</v>
      </c>
      <c r="K31">
        <v>0</v>
      </c>
      <c r="L31">
        <v>0</v>
      </c>
      <c r="M31">
        <v>0</v>
      </c>
      <c r="N31">
        <v>0</v>
      </c>
      <c r="O31">
        <v>0</v>
      </c>
      <c r="P31" s="1">
        <v>44797</v>
      </c>
      <c r="Q31">
        <v>0</v>
      </c>
      <c r="R31">
        <v>0</v>
      </c>
      <c r="S31">
        <v>0</v>
      </c>
      <c r="T31">
        <v>0</v>
      </c>
      <c r="U31">
        <v>0</v>
      </c>
      <c r="V31">
        <v>0</v>
      </c>
      <c r="W31">
        <v>0</v>
      </c>
      <c r="X31">
        <v>0</v>
      </c>
      <c r="Y31">
        <v>0</v>
      </c>
      <c r="Z31">
        <v>0</v>
      </c>
      <c r="AA31">
        <v>0</v>
      </c>
      <c r="AB31">
        <v>0</v>
      </c>
      <c r="AC31">
        <v>0</v>
      </c>
      <c r="AD31">
        <v>0</v>
      </c>
      <c r="AE31" s="1">
        <v>44797</v>
      </c>
      <c r="AF31">
        <v>0</v>
      </c>
      <c r="AG31">
        <v>0</v>
      </c>
      <c r="AH31">
        <v>0</v>
      </c>
      <c r="AI31">
        <v>0</v>
      </c>
      <c r="AJ31">
        <v>0</v>
      </c>
      <c r="AK31">
        <v>0</v>
      </c>
      <c r="AL31">
        <v>0</v>
      </c>
      <c r="AM31">
        <v>0</v>
      </c>
      <c r="AN31">
        <v>0.1</v>
      </c>
      <c r="AO31">
        <v>0.4</v>
      </c>
      <c r="AP31">
        <v>0.7</v>
      </c>
      <c r="AQ31">
        <v>1.1000000000000001</v>
      </c>
      <c r="AR31">
        <v>1.5</v>
      </c>
      <c r="AS31">
        <v>0</v>
      </c>
    </row>
    <row r="32" spans="1:45" x14ac:dyDescent="0.25">
      <c r="A32" s="1">
        <v>44798</v>
      </c>
      <c r="B32">
        <v>0</v>
      </c>
      <c r="C32">
        <v>0</v>
      </c>
      <c r="D32">
        <v>0</v>
      </c>
      <c r="E32">
        <v>0</v>
      </c>
      <c r="F32">
        <v>0</v>
      </c>
      <c r="G32">
        <v>0</v>
      </c>
      <c r="H32">
        <v>0</v>
      </c>
      <c r="I32">
        <v>0</v>
      </c>
      <c r="J32">
        <v>0</v>
      </c>
      <c r="K32">
        <v>0</v>
      </c>
      <c r="L32">
        <v>0</v>
      </c>
      <c r="M32">
        <v>0</v>
      </c>
      <c r="N32">
        <v>0</v>
      </c>
      <c r="O32">
        <v>0</v>
      </c>
      <c r="P32" s="1">
        <v>44798</v>
      </c>
      <c r="Q32">
        <v>0</v>
      </c>
      <c r="R32">
        <v>0</v>
      </c>
      <c r="S32">
        <v>0</v>
      </c>
      <c r="T32">
        <v>0</v>
      </c>
      <c r="U32">
        <v>0</v>
      </c>
      <c r="V32">
        <v>0</v>
      </c>
      <c r="W32">
        <v>0</v>
      </c>
      <c r="X32">
        <v>0</v>
      </c>
      <c r="Y32">
        <v>0</v>
      </c>
      <c r="Z32">
        <v>0</v>
      </c>
      <c r="AA32">
        <v>0</v>
      </c>
      <c r="AB32">
        <v>0</v>
      </c>
      <c r="AC32">
        <v>0</v>
      </c>
      <c r="AD32">
        <v>0</v>
      </c>
      <c r="AE32" s="1">
        <v>44798</v>
      </c>
      <c r="AF32">
        <v>0</v>
      </c>
      <c r="AG32">
        <v>0</v>
      </c>
      <c r="AH32">
        <v>0</v>
      </c>
      <c r="AI32">
        <v>0</v>
      </c>
      <c r="AJ32">
        <v>0</v>
      </c>
      <c r="AK32">
        <v>0</v>
      </c>
      <c r="AL32">
        <v>0</v>
      </c>
      <c r="AM32">
        <v>0.2</v>
      </c>
      <c r="AN32">
        <v>0.4</v>
      </c>
      <c r="AO32">
        <v>0.7</v>
      </c>
      <c r="AP32">
        <v>1</v>
      </c>
      <c r="AQ32">
        <v>1.3</v>
      </c>
      <c r="AR32">
        <v>1.7</v>
      </c>
      <c r="AS32">
        <v>0</v>
      </c>
    </row>
    <row r="33" spans="1:45" x14ac:dyDescent="0.25">
      <c r="A33" s="1">
        <v>44799</v>
      </c>
      <c r="B33">
        <v>0</v>
      </c>
      <c r="C33">
        <v>0</v>
      </c>
      <c r="D33">
        <v>0</v>
      </c>
      <c r="E33">
        <v>0</v>
      </c>
      <c r="F33">
        <v>0</v>
      </c>
      <c r="G33">
        <v>0</v>
      </c>
      <c r="H33">
        <v>0</v>
      </c>
      <c r="I33">
        <v>0</v>
      </c>
      <c r="J33">
        <v>0</v>
      </c>
      <c r="K33">
        <v>0</v>
      </c>
      <c r="L33">
        <v>0</v>
      </c>
      <c r="M33">
        <v>0</v>
      </c>
      <c r="N33">
        <v>0</v>
      </c>
      <c r="O33">
        <v>0</v>
      </c>
      <c r="P33" s="1">
        <v>44799</v>
      </c>
      <c r="Q33">
        <v>0</v>
      </c>
      <c r="R33">
        <v>0</v>
      </c>
      <c r="S33">
        <v>0</v>
      </c>
      <c r="T33">
        <v>0</v>
      </c>
      <c r="U33">
        <v>0</v>
      </c>
      <c r="V33">
        <v>0</v>
      </c>
      <c r="W33">
        <v>0</v>
      </c>
      <c r="X33">
        <v>0</v>
      </c>
      <c r="Y33">
        <v>0</v>
      </c>
      <c r="Z33">
        <v>0</v>
      </c>
      <c r="AA33">
        <v>0</v>
      </c>
      <c r="AB33">
        <v>0</v>
      </c>
      <c r="AC33">
        <v>0</v>
      </c>
      <c r="AD33">
        <v>0</v>
      </c>
      <c r="AE33" s="1">
        <v>44799</v>
      </c>
      <c r="AF33">
        <v>0</v>
      </c>
      <c r="AG33">
        <v>0</v>
      </c>
      <c r="AH33">
        <v>0</v>
      </c>
      <c r="AI33">
        <v>0</v>
      </c>
      <c r="AJ33">
        <v>0</v>
      </c>
      <c r="AK33">
        <v>0</v>
      </c>
      <c r="AL33">
        <v>0</v>
      </c>
      <c r="AM33">
        <v>0.2</v>
      </c>
      <c r="AN33">
        <v>0.4</v>
      </c>
      <c r="AO33">
        <v>0.6</v>
      </c>
      <c r="AP33">
        <v>1.1000000000000001</v>
      </c>
      <c r="AQ33">
        <v>1.6</v>
      </c>
      <c r="AR33">
        <v>2.2000000000000002</v>
      </c>
      <c r="AS33">
        <v>0</v>
      </c>
    </row>
    <row r="34" spans="1:45" x14ac:dyDescent="0.25">
      <c r="A34" s="1">
        <v>44800</v>
      </c>
      <c r="B34">
        <v>0</v>
      </c>
      <c r="C34">
        <v>0</v>
      </c>
      <c r="D34">
        <v>0</v>
      </c>
      <c r="E34">
        <v>0</v>
      </c>
      <c r="F34">
        <v>0</v>
      </c>
      <c r="G34">
        <v>0</v>
      </c>
      <c r="H34">
        <v>0</v>
      </c>
      <c r="I34">
        <v>0</v>
      </c>
      <c r="J34">
        <v>0</v>
      </c>
      <c r="K34">
        <v>0</v>
      </c>
      <c r="L34">
        <v>0</v>
      </c>
      <c r="M34">
        <v>0</v>
      </c>
      <c r="N34">
        <v>0</v>
      </c>
      <c r="O34">
        <v>0</v>
      </c>
      <c r="P34" s="1">
        <v>44800</v>
      </c>
      <c r="Q34">
        <v>0</v>
      </c>
      <c r="R34">
        <v>0</v>
      </c>
      <c r="S34">
        <v>0</v>
      </c>
      <c r="T34">
        <v>0</v>
      </c>
      <c r="U34">
        <v>0</v>
      </c>
      <c r="V34">
        <v>0</v>
      </c>
      <c r="W34">
        <v>0</v>
      </c>
      <c r="X34">
        <v>0</v>
      </c>
      <c r="Y34">
        <v>0</v>
      </c>
      <c r="Z34">
        <v>0</v>
      </c>
      <c r="AA34">
        <v>0</v>
      </c>
      <c r="AB34">
        <v>0</v>
      </c>
      <c r="AC34">
        <v>0</v>
      </c>
      <c r="AD34">
        <v>0</v>
      </c>
      <c r="AE34" s="1">
        <v>44800</v>
      </c>
      <c r="AF34">
        <v>0</v>
      </c>
      <c r="AG34">
        <v>0</v>
      </c>
      <c r="AH34">
        <v>0</v>
      </c>
      <c r="AI34">
        <v>0</v>
      </c>
      <c r="AJ34">
        <v>0</v>
      </c>
      <c r="AK34">
        <v>0</v>
      </c>
      <c r="AL34">
        <v>0</v>
      </c>
      <c r="AM34">
        <v>0</v>
      </c>
      <c r="AN34">
        <v>0</v>
      </c>
      <c r="AO34">
        <v>0.1</v>
      </c>
      <c r="AP34">
        <v>0.4</v>
      </c>
      <c r="AQ34">
        <v>0.9</v>
      </c>
      <c r="AR34">
        <v>1.5</v>
      </c>
      <c r="AS34">
        <v>0</v>
      </c>
    </row>
    <row r="35" spans="1:45" x14ac:dyDescent="0.25">
      <c r="A35" s="1">
        <v>44801</v>
      </c>
      <c r="B35">
        <v>0</v>
      </c>
      <c r="C35">
        <v>0</v>
      </c>
      <c r="D35">
        <v>0</v>
      </c>
      <c r="E35">
        <v>0</v>
      </c>
      <c r="F35">
        <v>0</v>
      </c>
      <c r="G35">
        <v>0</v>
      </c>
      <c r="H35">
        <v>0</v>
      </c>
      <c r="I35">
        <v>0</v>
      </c>
      <c r="J35">
        <v>0</v>
      </c>
      <c r="K35">
        <v>0</v>
      </c>
      <c r="L35">
        <v>0</v>
      </c>
      <c r="M35">
        <v>0</v>
      </c>
      <c r="N35">
        <v>0</v>
      </c>
      <c r="O35">
        <v>1</v>
      </c>
      <c r="P35" s="1">
        <v>44801</v>
      </c>
      <c r="Q35">
        <v>0</v>
      </c>
      <c r="R35">
        <v>0</v>
      </c>
      <c r="S35">
        <v>0</v>
      </c>
      <c r="T35">
        <v>0</v>
      </c>
      <c r="U35">
        <v>0</v>
      </c>
      <c r="V35">
        <v>0</v>
      </c>
      <c r="W35">
        <v>0</v>
      </c>
      <c r="X35">
        <v>0</v>
      </c>
      <c r="Y35">
        <v>0</v>
      </c>
      <c r="Z35">
        <v>0</v>
      </c>
      <c r="AA35">
        <v>0</v>
      </c>
      <c r="AB35">
        <v>0</v>
      </c>
      <c r="AC35">
        <v>0</v>
      </c>
      <c r="AD35">
        <v>1</v>
      </c>
      <c r="AE35" s="1">
        <v>44801</v>
      </c>
      <c r="AF35">
        <v>0</v>
      </c>
      <c r="AG35">
        <v>0</v>
      </c>
      <c r="AH35">
        <v>0</v>
      </c>
      <c r="AI35">
        <v>0.1</v>
      </c>
      <c r="AJ35">
        <v>0.1</v>
      </c>
      <c r="AK35">
        <v>0.3</v>
      </c>
      <c r="AL35">
        <v>0.5</v>
      </c>
      <c r="AM35">
        <v>0.8</v>
      </c>
      <c r="AN35">
        <v>1</v>
      </c>
      <c r="AO35">
        <v>1.4</v>
      </c>
      <c r="AP35">
        <v>1.8</v>
      </c>
      <c r="AQ35">
        <v>2.2000000000000002</v>
      </c>
      <c r="AR35">
        <v>2.7</v>
      </c>
      <c r="AS35">
        <v>1</v>
      </c>
    </row>
    <row r="36" spans="1:45" x14ac:dyDescent="0.25">
      <c r="A36" s="1">
        <v>44802</v>
      </c>
      <c r="B36">
        <v>0</v>
      </c>
      <c r="C36">
        <v>0</v>
      </c>
      <c r="D36">
        <v>0</v>
      </c>
      <c r="E36">
        <v>0</v>
      </c>
      <c r="F36">
        <v>0</v>
      </c>
      <c r="G36">
        <v>0</v>
      </c>
      <c r="H36">
        <v>0</v>
      </c>
      <c r="I36">
        <v>0</v>
      </c>
      <c r="J36">
        <v>0</v>
      </c>
      <c r="K36">
        <v>0</v>
      </c>
      <c r="L36">
        <v>0</v>
      </c>
      <c r="M36">
        <v>0</v>
      </c>
      <c r="N36">
        <v>0</v>
      </c>
      <c r="O36">
        <v>2</v>
      </c>
      <c r="P36" s="1">
        <v>44802</v>
      </c>
      <c r="Q36">
        <v>0</v>
      </c>
      <c r="R36">
        <v>0</v>
      </c>
      <c r="S36">
        <v>0</v>
      </c>
      <c r="T36">
        <v>0</v>
      </c>
      <c r="U36">
        <v>0</v>
      </c>
      <c r="V36">
        <v>0</v>
      </c>
      <c r="W36">
        <v>0</v>
      </c>
      <c r="X36">
        <v>0</v>
      </c>
      <c r="Y36">
        <v>0</v>
      </c>
      <c r="Z36">
        <v>0</v>
      </c>
      <c r="AA36">
        <v>0</v>
      </c>
      <c r="AB36">
        <v>0</v>
      </c>
      <c r="AC36">
        <v>0</v>
      </c>
      <c r="AD36">
        <v>2</v>
      </c>
      <c r="AE36" s="1">
        <v>44802</v>
      </c>
      <c r="AF36">
        <v>0</v>
      </c>
      <c r="AG36">
        <v>0</v>
      </c>
      <c r="AH36">
        <v>0</v>
      </c>
      <c r="AI36">
        <v>0</v>
      </c>
      <c r="AJ36">
        <v>0</v>
      </c>
      <c r="AK36">
        <v>0</v>
      </c>
      <c r="AL36">
        <v>0.2</v>
      </c>
      <c r="AM36">
        <v>0.5</v>
      </c>
      <c r="AN36">
        <v>0.8</v>
      </c>
      <c r="AO36">
        <v>1.1000000000000001</v>
      </c>
      <c r="AP36">
        <v>1.4</v>
      </c>
      <c r="AQ36">
        <v>1.8</v>
      </c>
      <c r="AR36">
        <v>2.1</v>
      </c>
      <c r="AS36">
        <v>2</v>
      </c>
    </row>
    <row r="37" spans="1:45" x14ac:dyDescent="0.25">
      <c r="A37" s="1">
        <v>44803</v>
      </c>
      <c r="B37">
        <v>0</v>
      </c>
      <c r="C37">
        <v>0</v>
      </c>
      <c r="D37">
        <v>0</v>
      </c>
      <c r="E37">
        <v>0</v>
      </c>
      <c r="F37">
        <v>0</v>
      </c>
      <c r="G37">
        <v>0</v>
      </c>
      <c r="H37">
        <v>0</v>
      </c>
      <c r="I37">
        <v>0</v>
      </c>
      <c r="J37">
        <v>0</v>
      </c>
      <c r="K37">
        <v>0</v>
      </c>
      <c r="L37">
        <v>0</v>
      </c>
      <c r="M37">
        <v>0</v>
      </c>
      <c r="N37">
        <v>0</v>
      </c>
      <c r="O37">
        <v>0</v>
      </c>
      <c r="P37" s="1">
        <v>44803</v>
      </c>
      <c r="Q37">
        <v>0</v>
      </c>
      <c r="R37">
        <v>0</v>
      </c>
      <c r="S37">
        <v>0</v>
      </c>
      <c r="T37">
        <v>0</v>
      </c>
      <c r="U37">
        <v>0</v>
      </c>
      <c r="V37">
        <v>0</v>
      </c>
      <c r="W37">
        <v>0</v>
      </c>
      <c r="X37">
        <v>0</v>
      </c>
      <c r="Y37">
        <v>0</v>
      </c>
      <c r="Z37">
        <v>0</v>
      </c>
      <c r="AA37">
        <v>0</v>
      </c>
      <c r="AB37">
        <v>0</v>
      </c>
      <c r="AC37">
        <v>0</v>
      </c>
      <c r="AD37">
        <v>0</v>
      </c>
      <c r="AE37" s="1">
        <v>44803</v>
      </c>
      <c r="AF37">
        <v>0</v>
      </c>
      <c r="AG37">
        <v>0</v>
      </c>
      <c r="AH37">
        <v>0</v>
      </c>
      <c r="AI37">
        <v>0</v>
      </c>
      <c r="AJ37">
        <v>0</v>
      </c>
      <c r="AK37">
        <v>0</v>
      </c>
      <c r="AL37">
        <v>0</v>
      </c>
      <c r="AM37">
        <v>0</v>
      </c>
      <c r="AN37">
        <v>0</v>
      </c>
      <c r="AO37">
        <v>0</v>
      </c>
      <c r="AP37">
        <v>0</v>
      </c>
      <c r="AQ37">
        <v>0</v>
      </c>
      <c r="AR37">
        <v>0</v>
      </c>
      <c r="AS37">
        <v>0</v>
      </c>
    </row>
    <row r="38" spans="1:45" x14ac:dyDescent="0.25">
      <c r="A38" s="1">
        <v>44804</v>
      </c>
      <c r="B38">
        <v>0</v>
      </c>
      <c r="C38">
        <v>0</v>
      </c>
      <c r="D38">
        <v>0</v>
      </c>
      <c r="E38">
        <v>0</v>
      </c>
      <c r="F38">
        <v>0</v>
      </c>
      <c r="G38">
        <v>0</v>
      </c>
      <c r="H38">
        <v>0</v>
      </c>
      <c r="I38">
        <v>0</v>
      </c>
      <c r="J38">
        <v>0</v>
      </c>
      <c r="K38">
        <v>0</v>
      </c>
      <c r="L38">
        <v>0</v>
      </c>
      <c r="M38">
        <v>0</v>
      </c>
      <c r="N38">
        <v>0</v>
      </c>
      <c r="O38">
        <v>0</v>
      </c>
      <c r="P38" s="1">
        <v>44804</v>
      </c>
      <c r="Q38">
        <v>0</v>
      </c>
      <c r="R38">
        <v>0</v>
      </c>
      <c r="S38">
        <v>0</v>
      </c>
      <c r="T38">
        <v>0</v>
      </c>
      <c r="U38">
        <v>0</v>
      </c>
      <c r="V38">
        <v>0</v>
      </c>
      <c r="W38">
        <v>0</v>
      </c>
      <c r="X38">
        <v>0</v>
      </c>
      <c r="Y38">
        <v>0</v>
      </c>
      <c r="Z38">
        <v>0</v>
      </c>
      <c r="AA38">
        <v>0</v>
      </c>
      <c r="AB38">
        <v>0</v>
      </c>
      <c r="AC38">
        <v>0</v>
      </c>
      <c r="AD38">
        <v>0</v>
      </c>
      <c r="AE38" s="1">
        <v>44804</v>
      </c>
      <c r="AF38">
        <v>0</v>
      </c>
      <c r="AG38">
        <v>0</v>
      </c>
      <c r="AH38">
        <v>0</v>
      </c>
      <c r="AI38">
        <v>0</v>
      </c>
      <c r="AJ38">
        <v>0.1</v>
      </c>
      <c r="AK38">
        <v>0.2</v>
      </c>
      <c r="AL38">
        <v>0.3</v>
      </c>
      <c r="AM38">
        <v>0.4</v>
      </c>
      <c r="AN38">
        <v>0.6</v>
      </c>
      <c r="AO38">
        <v>0.7</v>
      </c>
      <c r="AP38">
        <v>0.9</v>
      </c>
      <c r="AQ38">
        <v>1.1000000000000001</v>
      </c>
      <c r="AR38">
        <v>1.4</v>
      </c>
      <c r="AS38">
        <v>0</v>
      </c>
    </row>
    <row r="39" spans="1:45" x14ac:dyDescent="0.25">
      <c r="A39" s="1">
        <v>44805</v>
      </c>
      <c r="B39">
        <v>0</v>
      </c>
      <c r="C39">
        <v>0</v>
      </c>
      <c r="D39">
        <v>0</v>
      </c>
      <c r="E39">
        <v>0</v>
      </c>
      <c r="F39">
        <v>0</v>
      </c>
      <c r="G39">
        <v>0</v>
      </c>
      <c r="H39">
        <v>0</v>
      </c>
      <c r="I39">
        <v>0</v>
      </c>
      <c r="J39">
        <v>0</v>
      </c>
      <c r="K39">
        <v>0</v>
      </c>
      <c r="L39">
        <v>0</v>
      </c>
      <c r="M39">
        <v>0</v>
      </c>
      <c r="N39">
        <v>0</v>
      </c>
      <c r="O39">
        <v>0</v>
      </c>
      <c r="P39" s="1">
        <v>44805</v>
      </c>
      <c r="Q39">
        <v>0</v>
      </c>
      <c r="R39">
        <v>0</v>
      </c>
      <c r="S39">
        <v>0</v>
      </c>
      <c r="T39">
        <v>0</v>
      </c>
      <c r="U39">
        <v>0</v>
      </c>
      <c r="V39">
        <v>0</v>
      </c>
      <c r="W39">
        <v>0</v>
      </c>
      <c r="X39">
        <v>0</v>
      </c>
      <c r="Y39">
        <v>0</v>
      </c>
      <c r="Z39">
        <v>0</v>
      </c>
      <c r="AA39">
        <v>0.1</v>
      </c>
      <c r="AB39">
        <v>0.3</v>
      </c>
      <c r="AC39">
        <v>0.5</v>
      </c>
      <c r="AD39">
        <v>0</v>
      </c>
      <c r="AE39" s="1">
        <v>44805</v>
      </c>
      <c r="AF39">
        <v>0.1</v>
      </c>
      <c r="AG39">
        <v>0.3</v>
      </c>
      <c r="AH39">
        <v>0.5</v>
      </c>
      <c r="AI39">
        <v>0.8</v>
      </c>
      <c r="AJ39">
        <v>1.2</v>
      </c>
      <c r="AK39">
        <v>1.6</v>
      </c>
      <c r="AL39">
        <v>2</v>
      </c>
      <c r="AM39">
        <v>2.5</v>
      </c>
      <c r="AN39">
        <v>3</v>
      </c>
      <c r="AO39">
        <v>3.5</v>
      </c>
      <c r="AP39">
        <v>4</v>
      </c>
      <c r="AQ39">
        <v>4.5</v>
      </c>
      <c r="AR39">
        <v>5.0999999999999996</v>
      </c>
      <c r="AS39">
        <v>0</v>
      </c>
    </row>
    <row r="40" spans="1:45" x14ac:dyDescent="0.25">
      <c r="A40" s="1">
        <v>44806</v>
      </c>
      <c r="B40">
        <v>0</v>
      </c>
      <c r="C40">
        <v>0</v>
      </c>
      <c r="D40">
        <v>0</v>
      </c>
      <c r="E40">
        <v>0</v>
      </c>
      <c r="F40">
        <v>0</v>
      </c>
      <c r="G40">
        <v>0</v>
      </c>
      <c r="H40">
        <v>0</v>
      </c>
      <c r="I40">
        <v>0</v>
      </c>
      <c r="J40">
        <v>0</v>
      </c>
      <c r="K40">
        <v>0.1</v>
      </c>
      <c r="L40">
        <v>0.2</v>
      </c>
      <c r="M40">
        <v>0.3</v>
      </c>
      <c r="N40">
        <v>0.5</v>
      </c>
      <c r="O40">
        <v>0</v>
      </c>
      <c r="P40" s="1">
        <v>44806</v>
      </c>
      <c r="Q40">
        <v>0.2</v>
      </c>
      <c r="R40">
        <v>0.3</v>
      </c>
      <c r="S40">
        <v>0.5</v>
      </c>
      <c r="T40">
        <v>0.6</v>
      </c>
      <c r="U40">
        <v>0.8</v>
      </c>
      <c r="V40">
        <v>1.1000000000000001</v>
      </c>
      <c r="W40">
        <v>1.3</v>
      </c>
      <c r="X40">
        <v>1.6</v>
      </c>
      <c r="Y40">
        <v>1.9</v>
      </c>
      <c r="Z40">
        <v>2.2999999999999998</v>
      </c>
      <c r="AA40">
        <v>2.7</v>
      </c>
      <c r="AB40">
        <v>3.1</v>
      </c>
      <c r="AC40">
        <v>3.5</v>
      </c>
      <c r="AD40">
        <v>0</v>
      </c>
      <c r="AE40" s="1">
        <v>44806</v>
      </c>
      <c r="AF40">
        <v>2.7</v>
      </c>
      <c r="AG40">
        <v>3.1</v>
      </c>
      <c r="AH40">
        <v>3.5</v>
      </c>
      <c r="AI40">
        <v>4</v>
      </c>
      <c r="AJ40">
        <v>4.4000000000000004</v>
      </c>
      <c r="AK40">
        <v>4.9000000000000004</v>
      </c>
      <c r="AL40">
        <v>5.5</v>
      </c>
      <c r="AM40">
        <v>6.1</v>
      </c>
      <c r="AN40">
        <v>6.7</v>
      </c>
      <c r="AO40">
        <v>7.3</v>
      </c>
      <c r="AP40">
        <v>8</v>
      </c>
      <c r="AQ40">
        <v>8.6</v>
      </c>
      <c r="AR40">
        <v>9.4</v>
      </c>
      <c r="AS40">
        <v>0</v>
      </c>
    </row>
    <row r="41" spans="1:45" x14ac:dyDescent="0.25">
      <c r="A41" s="1">
        <v>44807</v>
      </c>
      <c r="B41">
        <v>0</v>
      </c>
      <c r="C41">
        <v>0</v>
      </c>
      <c r="D41">
        <v>0</v>
      </c>
      <c r="E41">
        <v>0</v>
      </c>
      <c r="F41">
        <v>0</v>
      </c>
      <c r="G41">
        <v>0</v>
      </c>
      <c r="H41">
        <v>0</v>
      </c>
      <c r="I41">
        <v>0</v>
      </c>
      <c r="J41">
        <v>0</v>
      </c>
      <c r="K41">
        <v>0</v>
      </c>
      <c r="L41">
        <v>0</v>
      </c>
      <c r="M41">
        <v>0</v>
      </c>
      <c r="N41">
        <v>0</v>
      </c>
      <c r="O41">
        <v>0</v>
      </c>
      <c r="P41" s="1">
        <v>44807</v>
      </c>
      <c r="Q41">
        <v>0</v>
      </c>
      <c r="R41">
        <v>0</v>
      </c>
      <c r="S41">
        <v>0</v>
      </c>
      <c r="T41">
        <v>0</v>
      </c>
      <c r="U41">
        <v>0.2</v>
      </c>
      <c r="V41">
        <v>0.4</v>
      </c>
      <c r="W41">
        <v>0.6</v>
      </c>
      <c r="X41">
        <v>0.9</v>
      </c>
      <c r="Y41">
        <v>1.2</v>
      </c>
      <c r="Z41">
        <v>1.6</v>
      </c>
      <c r="AA41">
        <v>1.9</v>
      </c>
      <c r="AB41">
        <v>2.2000000000000002</v>
      </c>
      <c r="AC41">
        <v>2.6</v>
      </c>
      <c r="AD41">
        <v>0</v>
      </c>
      <c r="AE41" s="1">
        <v>44807</v>
      </c>
      <c r="AF41">
        <v>1.9</v>
      </c>
      <c r="AG41">
        <v>2.2000000000000002</v>
      </c>
      <c r="AH41">
        <v>2.6</v>
      </c>
      <c r="AI41">
        <v>2.9</v>
      </c>
      <c r="AJ41">
        <v>3.3</v>
      </c>
      <c r="AK41">
        <v>3.7</v>
      </c>
      <c r="AL41">
        <v>4.0999999999999996</v>
      </c>
      <c r="AM41">
        <v>4.5</v>
      </c>
      <c r="AN41">
        <v>5</v>
      </c>
      <c r="AO41">
        <v>5.5</v>
      </c>
      <c r="AP41">
        <v>6</v>
      </c>
      <c r="AQ41">
        <v>6.6</v>
      </c>
      <c r="AR41">
        <v>7.1</v>
      </c>
      <c r="AS41">
        <v>0</v>
      </c>
    </row>
    <row r="42" spans="1:45" x14ac:dyDescent="0.25">
      <c r="A42" s="1">
        <v>44808</v>
      </c>
      <c r="B42">
        <v>0</v>
      </c>
      <c r="C42">
        <v>0</v>
      </c>
      <c r="D42">
        <v>0</v>
      </c>
      <c r="E42">
        <v>0</v>
      </c>
      <c r="F42">
        <v>0</v>
      </c>
      <c r="G42">
        <v>0</v>
      </c>
      <c r="H42">
        <v>0</v>
      </c>
      <c r="I42">
        <v>0</v>
      </c>
      <c r="J42">
        <v>0</v>
      </c>
      <c r="K42">
        <v>0</v>
      </c>
      <c r="L42">
        <v>0</v>
      </c>
      <c r="M42">
        <v>0</v>
      </c>
      <c r="N42">
        <v>0</v>
      </c>
      <c r="O42">
        <v>0</v>
      </c>
      <c r="P42" s="1">
        <v>44808</v>
      </c>
      <c r="Q42">
        <v>0</v>
      </c>
      <c r="R42">
        <v>0</v>
      </c>
      <c r="S42">
        <v>0</v>
      </c>
      <c r="T42">
        <v>0</v>
      </c>
      <c r="U42">
        <v>0</v>
      </c>
      <c r="V42">
        <v>0</v>
      </c>
      <c r="W42">
        <v>0</v>
      </c>
      <c r="X42">
        <v>0</v>
      </c>
      <c r="Y42">
        <v>0</v>
      </c>
      <c r="Z42">
        <v>0</v>
      </c>
      <c r="AA42">
        <v>0</v>
      </c>
      <c r="AB42">
        <v>0</v>
      </c>
      <c r="AC42">
        <v>0</v>
      </c>
      <c r="AD42">
        <v>0</v>
      </c>
      <c r="AE42" s="1">
        <v>44808</v>
      </c>
      <c r="AF42">
        <v>0</v>
      </c>
      <c r="AG42">
        <v>0</v>
      </c>
      <c r="AH42">
        <v>0</v>
      </c>
      <c r="AI42">
        <v>0.1</v>
      </c>
      <c r="AJ42">
        <v>0.3</v>
      </c>
      <c r="AK42">
        <v>0.6</v>
      </c>
      <c r="AL42">
        <v>0.9</v>
      </c>
      <c r="AM42">
        <v>1.2</v>
      </c>
      <c r="AN42">
        <v>1.5</v>
      </c>
      <c r="AO42">
        <v>1.9</v>
      </c>
      <c r="AP42">
        <v>2.2000000000000002</v>
      </c>
      <c r="AQ42">
        <v>2.6</v>
      </c>
      <c r="AR42">
        <v>3</v>
      </c>
      <c r="AS42">
        <v>0</v>
      </c>
    </row>
    <row r="43" spans="1:45" x14ac:dyDescent="0.25">
      <c r="A43" s="1">
        <v>44809</v>
      </c>
      <c r="B43">
        <v>0</v>
      </c>
      <c r="C43">
        <v>0</v>
      </c>
      <c r="D43">
        <v>0</v>
      </c>
      <c r="E43">
        <v>0</v>
      </c>
      <c r="F43">
        <v>0</v>
      </c>
      <c r="G43">
        <v>0</v>
      </c>
      <c r="H43">
        <v>0</v>
      </c>
      <c r="I43">
        <v>0</v>
      </c>
      <c r="J43">
        <v>0</v>
      </c>
      <c r="K43">
        <v>0</v>
      </c>
      <c r="L43">
        <v>0</v>
      </c>
      <c r="M43">
        <v>0</v>
      </c>
      <c r="N43">
        <v>0</v>
      </c>
      <c r="O43">
        <v>0</v>
      </c>
      <c r="P43" s="1">
        <v>44809</v>
      </c>
      <c r="Q43">
        <v>0</v>
      </c>
      <c r="R43">
        <v>0</v>
      </c>
      <c r="S43">
        <v>0</v>
      </c>
      <c r="T43">
        <v>0</v>
      </c>
      <c r="U43">
        <v>0</v>
      </c>
      <c r="V43">
        <v>0</v>
      </c>
      <c r="W43">
        <v>0</v>
      </c>
      <c r="X43">
        <v>0</v>
      </c>
      <c r="Y43">
        <v>0</v>
      </c>
      <c r="Z43">
        <v>0</v>
      </c>
      <c r="AA43">
        <v>0</v>
      </c>
      <c r="AB43">
        <v>0</v>
      </c>
      <c r="AC43">
        <v>0</v>
      </c>
      <c r="AD43">
        <v>0</v>
      </c>
      <c r="AE43" s="1">
        <v>44809</v>
      </c>
      <c r="AF43">
        <v>0</v>
      </c>
      <c r="AG43">
        <v>0</v>
      </c>
      <c r="AH43">
        <v>0</v>
      </c>
      <c r="AI43">
        <v>0</v>
      </c>
      <c r="AJ43">
        <v>0</v>
      </c>
      <c r="AK43">
        <v>0.1</v>
      </c>
      <c r="AL43">
        <v>0.4</v>
      </c>
      <c r="AM43">
        <v>1</v>
      </c>
      <c r="AN43">
        <v>1.7</v>
      </c>
      <c r="AO43">
        <v>2.4</v>
      </c>
      <c r="AP43">
        <v>3.1</v>
      </c>
      <c r="AQ43">
        <v>3.9</v>
      </c>
      <c r="AR43">
        <v>4.7</v>
      </c>
      <c r="AS43">
        <v>0</v>
      </c>
    </row>
    <row r="44" spans="1:45" x14ac:dyDescent="0.25">
      <c r="A44" s="1">
        <v>44810</v>
      </c>
      <c r="B44">
        <v>0</v>
      </c>
      <c r="C44">
        <v>0</v>
      </c>
      <c r="D44">
        <v>0</v>
      </c>
      <c r="E44">
        <v>0</v>
      </c>
      <c r="F44">
        <v>0</v>
      </c>
      <c r="G44">
        <v>0</v>
      </c>
      <c r="H44">
        <v>0</v>
      </c>
      <c r="I44">
        <v>0</v>
      </c>
      <c r="J44">
        <v>0</v>
      </c>
      <c r="K44">
        <v>0</v>
      </c>
      <c r="L44">
        <v>0</v>
      </c>
      <c r="M44">
        <v>0</v>
      </c>
      <c r="N44">
        <v>0</v>
      </c>
      <c r="O44">
        <v>0</v>
      </c>
      <c r="P44" s="1">
        <v>44810</v>
      </c>
      <c r="Q44">
        <v>0</v>
      </c>
      <c r="R44">
        <v>0</v>
      </c>
      <c r="S44">
        <v>0</v>
      </c>
      <c r="T44">
        <v>0</v>
      </c>
      <c r="U44">
        <v>0</v>
      </c>
      <c r="V44">
        <v>0</v>
      </c>
      <c r="W44">
        <v>0</v>
      </c>
      <c r="X44">
        <v>0</v>
      </c>
      <c r="Y44">
        <v>0</v>
      </c>
      <c r="Z44">
        <v>0</v>
      </c>
      <c r="AA44">
        <v>0</v>
      </c>
      <c r="AB44">
        <v>0</v>
      </c>
      <c r="AC44">
        <v>0</v>
      </c>
      <c r="AD44">
        <v>0</v>
      </c>
      <c r="AE44" s="1">
        <v>44810</v>
      </c>
      <c r="AF44">
        <v>0</v>
      </c>
      <c r="AG44">
        <v>0</v>
      </c>
      <c r="AH44">
        <v>0</v>
      </c>
      <c r="AI44">
        <v>0.1</v>
      </c>
      <c r="AJ44">
        <v>0.5</v>
      </c>
      <c r="AK44">
        <v>1.2</v>
      </c>
      <c r="AL44">
        <v>2</v>
      </c>
      <c r="AM44">
        <v>3</v>
      </c>
      <c r="AN44">
        <v>4</v>
      </c>
      <c r="AO44">
        <v>5</v>
      </c>
      <c r="AP44">
        <v>6</v>
      </c>
      <c r="AQ44">
        <v>7</v>
      </c>
      <c r="AR44">
        <v>8</v>
      </c>
      <c r="AS44">
        <v>0</v>
      </c>
    </row>
    <row r="45" spans="1:45" x14ac:dyDescent="0.25">
      <c r="A45" s="1">
        <v>44811</v>
      </c>
      <c r="B45">
        <v>0</v>
      </c>
      <c r="C45">
        <v>0</v>
      </c>
      <c r="D45">
        <v>0</v>
      </c>
      <c r="E45">
        <v>0</v>
      </c>
      <c r="F45">
        <v>0</v>
      </c>
      <c r="G45">
        <v>0</v>
      </c>
      <c r="H45">
        <v>0</v>
      </c>
      <c r="I45">
        <v>0</v>
      </c>
      <c r="J45">
        <v>0</v>
      </c>
      <c r="K45">
        <v>0</v>
      </c>
      <c r="L45">
        <v>0</v>
      </c>
      <c r="M45">
        <v>0</v>
      </c>
      <c r="N45">
        <v>0</v>
      </c>
      <c r="O45">
        <v>0</v>
      </c>
      <c r="P45" s="1">
        <v>44811</v>
      </c>
      <c r="Q45">
        <v>0</v>
      </c>
      <c r="R45">
        <v>0</v>
      </c>
      <c r="S45">
        <v>0</v>
      </c>
      <c r="T45">
        <v>0</v>
      </c>
      <c r="U45">
        <v>0</v>
      </c>
      <c r="V45">
        <v>0</v>
      </c>
      <c r="W45">
        <v>0</v>
      </c>
      <c r="X45">
        <v>0</v>
      </c>
      <c r="Y45">
        <v>0</v>
      </c>
      <c r="Z45">
        <v>0.1</v>
      </c>
      <c r="AA45">
        <v>0.2</v>
      </c>
      <c r="AB45">
        <v>0.5</v>
      </c>
      <c r="AC45">
        <v>0.7</v>
      </c>
      <c r="AD45">
        <v>0</v>
      </c>
      <c r="AE45" s="1">
        <v>44811</v>
      </c>
      <c r="AF45">
        <v>0.2</v>
      </c>
      <c r="AG45">
        <v>0.5</v>
      </c>
      <c r="AH45">
        <v>0.7</v>
      </c>
      <c r="AI45">
        <v>1.1000000000000001</v>
      </c>
      <c r="AJ45">
        <v>1.6</v>
      </c>
      <c r="AK45">
        <v>2.2000000000000002</v>
      </c>
      <c r="AL45">
        <v>2.8</v>
      </c>
      <c r="AM45">
        <v>3.4</v>
      </c>
      <c r="AN45">
        <v>4</v>
      </c>
      <c r="AO45">
        <v>4.5999999999999996</v>
      </c>
      <c r="AP45">
        <v>5.3</v>
      </c>
      <c r="AQ45">
        <v>6</v>
      </c>
      <c r="AR45">
        <v>6.7</v>
      </c>
      <c r="AS45">
        <v>0</v>
      </c>
    </row>
    <row r="46" spans="1:45" x14ac:dyDescent="0.25">
      <c r="A46" s="1">
        <v>44812</v>
      </c>
      <c r="B46">
        <v>0</v>
      </c>
      <c r="C46">
        <v>0</v>
      </c>
      <c r="D46">
        <v>0</v>
      </c>
      <c r="E46">
        <v>0</v>
      </c>
      <c r="F46">
        <v>0</v>
      </c>
      <c r="G46">
        <v>0</v>
      </c>
      <c r="H46">
        <v>0</v>
      </c>
      <c r="I46">
        <v>0</v>
      </c>
      <c r="J46">
        <v>0</v>
      </c>
      <c r="K46">
        <v>0</v>
      </c>
      <c r="L46">
        <v>0</v>
      </c>
      <c r="M46">
        <v>0</v>
      </c>
      <c r="N46">
        <v>0</v>
      </c>
      <c r="O46">
        <v>0</v>
      </c>
      <c r="P46" s="1">
        <v>44812</v>
      </c>
      <c r="Q46">
        <v>0</v>
      </c>
      <c r="R46">
        <v>0</v>
      </c>
      <c r="S46">
        <v>0</v>
      </c>
      <c r="T46">
        <v>0.2</v>
      </c>
      <c r="U46">
        <v>0.3</v>
      </c>
      <c r="V46">
        <v>0.6</v>
      </c>
      <c r="W46">
        <v>0.9</v>
      </c>
      <c r="X46">
        <v>1.3</v>
      </c>
      <c r="Y46">
        <v>1.6</v>
      </c>
      <c r="Z46">
        <v>2.1</v>
      </c>
      <c r="AA46">
        <v>2.5</v>
      </c>
      <c r="AB46">
        <v>3</v>
      </c>
      <c r="AC46">
        <v>3.5</v>
      </c>
      <c r="AD46">
        <v>0</v>
      </c>
      <c r="AE46" s="1">
        <v>44812</v>
      </c>
      <c r="AF46">
        <v>2.5</v>
      </c>
      <c r="AG46">
        <v>3</v>
      </c>
      <c r="AH46">
        <v>3.5</v>
      </c>
      <c r="AI46">
        <v>4</v>
      </c>
      <c r="AJ46">
        <v>4.5</v>
      </c>
      <c r="AK46">
        <v>5.0999999999999996</v>
      </c>
      <c r="AL46">
        <v>5.6</v>
      </c>
      <c r="AM46">
        <v>6.2</v>
      </c>
      <c r="AN46">
        <v>6.8</v>
      </c>
      <c r="AO46">
        <v>7.5</v>
      </c>
      <c r="AP46">
        <v>8.1</v>
      </c>
      <c r="AQ46">
        <v>8.8000000000000007</v>
      </c>
      <c r="AR46">
        <v>9.5</v>
      </c>
      <c r="AS46">
        <v>0</v>
      </c>
    </row>
    <row r="47" spans="1:45" x14ac:dyDescent="0.25">
      <c r="A47" s="1">
        <v>44813</v>
      </c>
      <c r="B47">
        <v>0</v>
      </c>
      <c r="C47">
        <v>0</v>
      </c>
      <c r="D47">
        <v>0</v>
      </c>
      <c r="E47">
        <v>0</v>
      </c>
      <c r="F47">
        <v>0</v>
      </c>
      <c r="G47">
        <v>0</v>
      </c>
      <c r="H47">
        <v>0</v>
      </c>
      <c r="I47">
        <v>0</v>
      </c>
      <c r="J47">
        <v>0</v>
      </c>
      <c r="K47">
        <v>0</v>
      </c>
      <c r="L47">
        <v>0</v>
      </c>
      <c r="M47">
        <v>0</v>
      </c>
      <c r="N47">
        <v>0.2</v>
      </c>
      <c r="O47">
        <v>0</v>
      </c>
      <c r="P47" s="1">
        <v>44813</v>
      </c>
      <c r="Q47">
        <v>0</v>
      </c>
      <c r="R47">
        <v>0</v>
      </c>
      <c r="S47">
        <v>0.2</v>
      </c>
      <c r="T47">
        <v>0.4</v>
      </c>
      <c r="U47">
        <v>0.7</v>
      </c>
      <c r="V47">
        <v>1</v>
      </c>
      <c r="W47">
        <v>1.4</v>
      </c>
      <c r="X47">
        <v>1.7</v>
      </c>
      <c r="Y47">
        <v>2</v>
      </c>
      <c r="Z47">
        <v>2.4</v>
      </c>
      <c r="AA47">
        <v>2.7</v>
      </c>
      <c r="AB47">
        <v>3.1</v>
      </c>
      <c r="AC47">
        <v>3.5</v>
      </c>
      <c r="AD47">
        <v>0</v>
      </c>
      <c r="AE47" s="1">
        <v>44813</v>
      </c>
      <c r="AF47">
        <v>2.7</v>
      </c>
      <c r="AG47">
        <v>3.1</v>
      </c>
      <c r="AH47">
        <v>3.5</v>
      </c>
      <c r="AI47">
        <v>3.9</v>
      </c>
      <c r="AJ47">
        <v>4.4000000000000004</v>
      </c>
      <c r="AK47">
        <v>4.9000000000000004</v>
      </c>
      <c r="AL47">
        <v>5.4</v>
      </c>
      <c r="AM47">
        <v>6</v>
      </c>
      <c r="AN47">
        <v>6.6</v>
      </c>
      <c r="AO47">
        <v>7.2</v>
      </c>
      <c r="AP47">
        <v>7.8</v>
      </c>
      <c r="AQ47">
        <v>8.4</v>
      </c>
      <c r="AR47">
        <v>9</v>
      </c>
      <c r="AS47">
        <v>0</v>
      </c>
    </row>
    <row r="48" spans="1:45" x14ac:dyDescent="0.25">
      <c r="A48" s="1">
        <v>44814</v>
      </c>
      <c r="B48">
        <v>0</v>
      </c>
      <c r="C48">
        <v>0</v>
      </c>
      <c r="D48">
        <v>0</v>
      </c>
      <c r="E48">
        <v>0</v>
      </c>
      <c r="F48">
        <v>0</v>
      </c>
      <c r="G48">
        <v>0</v>
      </c>
      <c r="H48">
        <v>0</v>
      </c>
      <c r="I48">
        <v>0</v>
      </c>
      <c r="J48">
        <v>0</v>
      </c>
      <c r="K48">
        <v>0</v>
      </c>
      <c r="L48">
        <v>0</v>
      </c>
      <c r="M48">
        <v>0</v>
      </c>
      <c r="N48">
        <v>0</v>
      </c>
      <c r="O48">
        <v>0</v>
      </c>
      <c r="P48" s="1">
        <v>44814</v>
      </c>
      <c r="Q48">
        <v>0</v>
      </c>
      <c r="R48">
        <v>0</v>
      </c>
      <c r="S48">
        <v>0</v>
      </c>
      <c r="T48">
        <v>0</v>
      </c>
      <c r="U48">
        <v>0</v>
      </c>
      <c r="V48">
        <v>0</v>
      </c>
      <c r="W48">
        <v>0</v>
      </c>
      <c r="X48">
        <v>0</v>
      </c>
      <c r="Y48">
        <v>0.1</v>
      </c>
      <c r="Z48">
        <v>0.2</v>
      </c>
      <c r="AA48">
        <v>0.4</v>
      </c>
      <c r="AB48">
        <v>0.6</v>
      </c>
      <c r="AC48">
        <v>0.9</v>
      </c>
      <c r="AD48">
        <v>0</v>
      </c>
      <c r="AE48" s="1">
        <v>44814</v>
      </c>
      <c r="AF48">
        <v>0.4</v>
      </c>
      <c r="AG48">
        <v>0.6</v>
      </c>
      <c r="AH48">
        <v>0.9</v>
      </c>
      <c r="AI48">
        <v>1.2</v>
      </c>
      <c r="AJ48">
        <v>1.5</v>
      </c>
      <c r="AK48">
        <v>1.9</v>
      </c>
      <c r="AL48">
        <v>2.2999999999999998</v>
      </c>
      <c r="AM48">
        <v>2.8</v>
      </c>
      <c r="AN48">
        <v>3.2</v>
      </c>
      <c r="AO48">
        <v>3.7</v>
      </c>
      <c r="AP48">
        <v>4.2</v>
      </c>
      <c r="AQ48">
        <v>4.7</v>
      </c>
      <c r="AR48">
        <v>5.2</v>
      </c>
      <c r="AS48">
        <v>0</v>
      </c>
    </row>
    <row r="49" spans="1:45" x14ac:dyDescent="0.25">
      <c r="A49" s="1">
        <v>44815</v>
      </c>
      <c r="B49">
        <v>0</v>
      </c>
      <c r="C49">
        <v>0</v>
      </c>
      <c r="D49">
        <v>0</v>
      </c>
      <c r="E49">
        <v>0</v>
      </c>
      <c r="F49">
        <v>0</v>
      </c>
      <c r="G49">
        <v>0</v>
      </c>
      <c r="H49">
        <v>0</v>
      </c>
      <c r="I49">
        <v>0</v>
      </c>
      <c r="J49">
        <v>0</v>
      </c>
      <c r="K49">
        <v>0</v>
      </c>
      <c r="L49">
        <v>0</v>
      </c>
      <c r="M49">
        <v>0</v>
      </c>
      <c r="N49">
        <v>0</v>
      </c>
      <c r="O49">
        <v>0</v>
      </c>
      <c r="P49" s="1">
        <v>44815</v>
      </c>
      <c r="Q49">
        <v>0</v>
      </c>
      <c r="R49">
        <v>0</v>
      </c>
      <c r="S49">
        <v>0</v>
      </c>
      <c r="T49">
        <v>0</v>
      </c>
      <c r="U49">
        <v>0</v>
      </c>
      <c r="V49">
        <v>0</v>
      </c>
      <c r="W49">
        <v>0</v>
      </c>
      <c r="X49">
        <v>0</v>
      </c>
      <c r="Y49">
        <v>0</v>
      </c>
      <c r="Z49">
        <v>0</v>
      </c>
      <c r="AA49">
        <v>0</v>
      </c>
      <c r="AB49">
        <v>0</v>
      </c>
      <c r="AC49">
        <v>0</v>
      </c>
      <c r="AD49">
        <v>0</v>
      </c>
      <c r="AE49" s="1">
        <v>44815</v>
      </c>
      <c r="AF49">
        <v>0</v>
      </c>
      <c r="AG49">
        <v>0</v>
      </c>
      <c r="AH49">
        <v>0</v>
      </c>
      <c r="AI49">
        <v>0</v>
      </c>
      <c r="AJ49">
        <v>0.1</v>
      </c>
      <c r="AK49">
        <v>0.4</v>
      </c>
      <c r="AL49">
        <v>0.7</v>
      </c>
      <c r="AM49">
        <v>1</v>
      </c>
      <c r="AN49">
        <v>1.4</v>
      </c>
      <c r="AO49">
        <v>1.7</v>
      </c>
      <c r="AP49">
        <v>2.2000000000000002</v>
      </c>
      <c r="AQ49">
        <v>2.7</v>
      </c>
      <c r="AR49">
        <v>3.3</v>
      </c>
      <c r="AS49">
        <v>0</v>
      </c>
    </row>
    <row r="50" spans="1:45" x14ac:dyDescent="0.25">
      <c r="A50" s="1">
        <v>44816</v>
      </c>
      <c r="B50">
        <v>0</v>
      </c>
      <c r="C50">
        <v>0</v>
      </c>
      <c r="D50">
        <v>0</v>
      </c>
      <c r="E50">
        <v>0</v>
      </c>
      <c r="F50">
        <v>0</v>
      </c>
      <c r="G50">
        <v>0</v>
      </c>
      <c r="H50">
        <v>0</v>
      </c>
      <c r="I50">
        <v>0</v>
      </c>
      <c r="J50">
        <v>0</v>
      </c>
      <c r="K50">
        <v>0</v>
      </c>
      <c r="L50">
        <v>0</v>
      </c>
      <c r="M50">
        <v>0</v>
      </c>
      <c r="N50">
        <v>0</v>
      </c>
      <c r="O50">
        <v>0</v>
      </c>
      <c r="P50" s="1">
        <v>44816</v>
      </c>
      <c r="Q50">
        <v>0</v>
      </c>
      <c r="R50">
        <v>0</v>
      </c>
      <c r="S50">
        <v>0</v>
      </c>
      <c r="T50">
        <v>0</v>
      </c>
      <c r="U50">
        <v>0</v>
      </c>
      <c r="V50">
        <v>0</v>
      </c>
      <c r="W50">
        <v>0</v>
      </c>
      <c r="X50">
        <v>0</v>
      </c>
      <c r="Y50">
        <v>0</v>
      </c>
      <c r="Z50">
        <v>0</v>
      </c>
      <c r="AA50">
        <v>0</v>
      </c>
      <c r="AB50">
        <v>0</v>
      </c>
      <c r="AC50">
        <v>0</v>
      </c>
      <c r="AD50">
        <v>0</v>
      </c>
      <c r="AE50" s="1">
        <v>44816</v>
      </c>
      <c r="AF50">
        <v>0</v>
      </c>
      <c r="AG50">
        <v>0</v>
      </c>
      <c r="AH50">
        <v>0</v>
      </c>
      <c r="AI50">
        <v>0</v>
      </c>
      <c r="AJ50">
        <v>0</v>
      </c>
      <c r="AK50">
        <v>0</v>
      </c>
      <c r="AL50">
        <v>0</v>
      </c>
      <c r="AM50">
        <v>0</v>
      </c>
      <c r="AN50">
        <v>0.1</v>
      </c>
      <c r="AO50">
        <v>0.4</v>
      </c>
      <c r="AP50">
        <v>0.7</v>
      </c>
      <c r="AQ50">
        <v>1.1000000000000001</v>
      </c>
      <c r="AR50">
        <v>1.4</v>
      </c>
      <c r="AS50">
        <v>0</v>
      </c>
    </row>
    <row r="51" spans="1:45" x14ac:dyDescent="0.25">
      <c r="A51" s="1">
        <v>44817</v>
      </c>
      <c r="B51">
        <v>0</v>
      </c>
      <c r="C51">
        <v>0</v>
      </c>
      <c r="D51">
        <v>0</v>
      </c>
      <c r="E51">
        <v>0</v>
      </c>
      <c r="F51">
        <v>0</v>
      </c>
      <c r="G51">
        <v>0</v>
      </c>
      <c r="H51">
        <v>0</v>
      </c>
      <c r="I51">
        <v>0</v>
      </c>
      <c r="J51">
        <v>0</v>
      </c>
      <c r="K51">
        <v>0</v>
      </c>
      <c r="L51">
        <v>0</v>
      </c>
      <c r="M51">
        <v>0</v>
      </c>
      <c r="N51">
        <v>0</v>
      </c>
      <c r="O51">
        <v>0</v>
      </c>
      <c r="P51" s="1">
        <v>44817</v>
      </c>
      <c r="Q51">
        <v>0</v>
      </c>
      <c r="R51">
        <v>0</v>
      </c>
      <c r="S51">
        <v>0</v>
      </c>
      <c r="T51">
        <v>0</v>
      </c>
      <c r="U51">
        <v>0</v>
      </c>
      <c r="V51">
        <v>0</v>
      </c>
      <c r="W51">
        <v>0</v>
      </c>
      <c r="X51">
        <v>0</v>
      </c>
      <c r="Y51">
        <v>0</v>
      </c>
      <c r="Z51">
        <v>0</v>
      </c>
      <c r="AA51">
        <v>0</v>
      </c>
      <c r="AB51">
        <v>0</v>
      </c>
      <c r="AC51">
        <v>0</v>
      </c>
      <c r="AD51">
        <v>0</v>
      </c>
      <c r="AE51" s="1">
        <v>44817</v>
      </c>
      <c r="AF51">
        <v>0</v>
      </c>
      <c r="AG51">
        <v>0</v>
      </c>
      <c r="AH51">
        <v>0</v>
      </c>
      <c r="AI51">
        <v>0</v>
      </c>
      <c r="AJ51">
        <v>0</v>
      </c>
      <c r="AK51">
        <v>0</v>
      </c>
      <c r="AL51">
        <v>0</v>
      </c>
      <c r="AM51">
        <v>0</v>
      </c>
      <c r="AN51">
        <v>0</v>
      </c>
      <c r="AO51">
        <v>0.1</v>
      </c>
      <c r="AP51">
        <v>0.3</v>
      </c>
      <c r="AQ51">
        <v>0.8</v>
      </c>
      <c r="AR51">
        <v>1.3</v>
      </c>
      <c r="AS51">
        <v>0</v>
      </c>
    </row>
    <row r="52" spans="1:45" x14ac:dyDescent="0.25">
      <c r="A52" s="1">
        <v>44818</v>
      </c>
      <c r="B52">
        <v>0</v>
      </c>
      <c r="C52">
        <v>0</v>
      </c>
      <c r="D52">
        <v>0</v>
      </c>
      <c r="E52">
        <v>0</v>
      </c>
      <c r="F52">
        <v>0</v>
      </c>
      <c r="G52">
        <v>0</v>
      </c>
      <c r="H52">
        <v>0</v>
      </c>
      <c r="I52">
        <v>0</v>
      </c>
      <c r="J52">
        <v>0</v>
      </c>
      <c r="K52">
        <v>0</v>
      </c>
      <c r="L52">
        <v>0</v>
      </c>
      <c r="M52">
        <v>0</v>
      </c>
      <c r="N52">
        <v>0</v>
      </c>
      <c r="O52">
        <v>0</v>
      </c>
      <c r="P52" s="1">
        <v>44818</v>
      </c>
      <c r="Q52">
        <v>0</v>
      </c>
      <c r="R52">
        <v>0</v>
      </c>
      <c r="S52">
        <v>0</v>
      </c>
      <c r="T52">
        <v>0</v>
      </c>
      <c r="U52">
        <v>0</v>
      </c>
      <c r="V52">
        <v>0</v>
      </c>
      <c r="W52">
        <v>0</v>
      </c>
      <c r="X52">
        <v>0</v>
      </c>
      <c r="Y52">
        <v>0</v>
      </c>
      <c r="Z52">
        <v>0</v>
      </c>
      <c r="AA52">
        <v>0</v>
      </c>
      <c r="AB52">
        <v>0.1</v>
      </c>
      <c r="AC52">
        <v>0.2</v>
      </c>
      <c r="AD52">
        <v>0</v>
      </c>
      <c r="AE52" s="1">
        <v>44818</v>
      </c>
      <c r="AF52">
        <v>0</v>
      </c>
      <c r="AG52">
        <v>0.1</v>
      </c>
      <c r="AH52">
        <v>0.2</v>
      </c>
      <c r="AI52">
        <v>0.4</v>
      </c>
      <c r="AJ52">
        <v>0.6</v>
      </c>
      <c r="AK52">
        <v>0.9</v>
      </c>
      <c r="AL52">
        <v>1.2</v>
      </c>
      <c r="AM52">
        <v>1.6</v>
      </c>
      <c r="AN52">
        <v>2.1</v>
      </c>
      <c r="AO52">
        <v>2.6</v>
      </c>
      <c r="AP52">
        <v>3.2</v>
      </c>
      <c r="AQ52">
        <v>3.8</v>
      </c>
      <c r="AR52">
        <v>4.4000000000000004</v>
      </c>
      <c r="AS52">
        <v>0</v>
      </c>
    </row>
    <row r="53" spans="1:45" x14ac:dyDescent="0.25">
      <c r="A53" s="1">
        <v>44819</v>
      </c>
      <c r="B53">
        <v>0</v>
      </c>
      <c r="C53">
        <v>0</v>
      </c>
      <c r="D53">
        <v>0</v>
      </c>
      <c r="E53">
        <v>0</v>
      </c>
      <c r="F53">
        <v>0</v>
      </c>
      <c r="G53">
        <v>0</v>
      </c>
      <c r="H53">
        <v>0</v>
      </c>
      <c r="I53">
        <v>0</v>
      </c>
      <c r="J53">
        <v>0</v>
      </c>
      <c r="K53">
        <v>0</v>
      </c>
      <c r="L53">
        <v>0</v>
      </c>
      <c r="M53">
        <v>0.1</v>
      </c>
      <c r="N53">
        <v>0.1</v>
      </c>
      <c r="O53">
        <v>0</v>
      </c>
      <c r="P53" s="1">
        <v>44819</v>
      </c>
      <c r="Q53">
        <v>0</v>
      </c>
      <c r="R53">
        <v>0.1</v>
      </c>
      <c r="S53">
        <v>0.1</v>
      </c>
      <c r="T53">
        <v>0.2</v>
      </c>
      <c r="U53">
        <v>0.2</v>
      </c>
      <c r="V53">
        <v>0.3</v>
      </c>
      <c r="W53">
        <v>0.5</v>
      </c>
      <c r="X53">
        <v>0.6</v>
      </c>
      <c r="Y53">
        <v>0.8</v>
      </c>
      <c r="Z53">
        <v>1</v>
      </c>
      <c r="AA53">
        <v>1.3</v>
      </c>
      <c r="AB53">
        <v>1.6</v>
      </c>
      <c r="AC53">
        <v>2</v>
      </c>
      <c r="AD53">
        <v>0</v>
      </c>
      <c r="AE53" s="1">
        <v>44819</v>
      </c>
      <c r="AF53">
        <v>1.3</v>
      </c>
      <c r="AG53">
        <v>1.6</v>
      </c>
      <c r="AH53">
        <v>2</v>
      </c>
      <c r="AI53">
        <v>2.4</v>
      </c>
      <c r="AJ53">
        <v>2.9</v>
      </c>
      <c r="AK53">
        <v>3.5</v>
      </c>
      <c r="AL53">
        <v>4.2</v>
      </c>
      <c r="AM53">
        <v>4.9000000000000004</v>
      </c>
      <c r="AN53">
        <v>5.6</v>
      </c>
      <c r="AO53">
        <v>6.4</v>
      </c>
      <c r="AP53">
        <v>7.3</v>
      </c>
      <c r="AQ53">
        <v>8.1999999999999993</v>
      </c>
      <c r="AR53">
        <v>9.1999999999999993</v>
      </c>
      <c r="AS53">
        <v>0</v>
      </c>
    </row>
    <row r="54" spans="1:45" x14ac:dyDescent="0.25">
      <c r="A54" s="1">
        <v>44820</v>
      </c>
      <c r="B54">
        <v>0</v>
      </c>
      <c r="C54">
        <v>0</v>
      </c>
      <c r="D54">
        <v>0</v>
      </c>
      <c r="E54">
        <v>0</v>
      </c>
      <c r="F54">
        <v>0</v>
      </c>
      <c r="G54">
        <v>0.1</v>
      </c>
      <c r="H54">
        <v>0.3</v>
      </c>
      <c r="I54">
        <v>0.5</v>
      </c>
      <c r="J54">
        <v>0.8</v>
      </c>
      <c r="K54">
        <v>1.1000000000000001</v>
      </c>
      <c r="L54">
        <v>1.5</v>
      </c>
      <c r="M54">
        <v>1.9</v>
      </c>
      <c r="N54">
        <v>2.2999999999999998</v>
      </c>
      <c r="O54">
        <v>0</v>
      </c>
      <c r="P54" s="1">
        <v>44820</v>
      </c>
      <c r="Q54">
        <v>1.5</v>
      </c>
      <c r="R54">
        <v>1.9</v>
      </c>
      <c r="S54">
        <v>2.2999999999999998</v>
      </c>
      <c r="T54">
        <v>2.7</v>
      </c>
      <c r="U54">
        <v>3.2</v>
      </c>
      <c r="V54">
        <v>3.7</v>
      </c>
      <c r="W54">
        <v>4.0999999999999996</v>
      </c>
      <c r="X54">
        <v>4.5999999999999996</v>
      </c>
      <c r="Y54">
        <v>5.0999999999999996</v>
      </c>
      <c r="Z54">
        <v>5.7</v>
      </c>
      <c r="AA54">
        <v>6.2</v>
      </c>
      <c r="AB54">
        <v>6.8</v>
      </c>
      <c r="AC54">
        <v>7.3</v>
      </c>
      <c r="AD54">
        <v>0</v>
      </c>
      <c r="AE54" s="1">
        <v>44820</v>
      </c>
      <c r="AF54">
        <v>6.2</v>
      </c>
      <c r="AG54">
        <v>6.8</v>
      </c>
      <c r="AH54">
        <v>7.3</v>
      </c>
      <c r="AI54">
        <v>7.9</v>
      </c>
      <c r="AJ54">
        <v>8.5</v>
      </c>
      <c r="AK54">
        <v>9.1999999999999993</v>
      </c>
      <c r="AL54">
        <v>9.9</v>
      </c>
      <c r="AM54">
        <v>10.6</v>
      </c>
      <c r="AN54">
        <v>11.3</v>
      </c>
      <c r="AO54">
        <v>12.1</v>
      </c>
      <c r="AP54">
        <v>12.9</v>
      </c>
      <c r="AQ54">
        <v>13.7</v>
      </c>
      <c r="AR54">
        <v>14.5</v>
      </c>
      <c r="AS54">
        <v>0</v>
      </c>
    </row>
    <row r="55" spans="1:45" x14ac:dyDescent="0.25">
      <c r="A55" s="1">
        <v>44821</v>
      </c>
      <c r="B55">
        <v>0</v>
      </c>
      <c r="C55">
        <v>0</v>
      </c>
      <c r="D55">
        <v>0.1</v>
      </c>
      <c r="E55">
        <v>0.1</v>
      </c>
      <c r="F55">
        <v>0.2</v>
      </c>
      <c r="G55">
        <v>0.4</v>
      </c>
      <c r="H55">
        <v>0.5</v>
      </c>
      <c r="I55">
        <v>0.8</v>
      </c>
      <c r="J55">
        <v>1</v>
      </c>
      <c r="K55">
        <v>1.3</v>
      </c>
      <c r="L55">
        <v>1.7</v>
      </c>
      <c r="M55">
        <v>2</v>
      </c>
      <c r="N55">
        <v>2.2999999999999998</v>
      </c>
      <c r="O55">
        <v>0</v>
      </c>
      <c r="P55" s="1">
        <v>44821</v>
      </c>
      <c r="Q55">
        <v>1.7</v>
      </c>
      <c r="R55">
        <v>2</v>
      </c>
      <c r="S55">
        <v>2.2999999999999998</v>
      </c>
      <c r="T55">
        <v>2.7</v>
      </c>
      <c r="U55">
        <v>3</v>
      </c>
      <c r="V55">
        <v>3.4</v>
      </c>
      <c r="W55">
        <v>3.8</v>
      </c>
      <c r="X55">
        <v>4.0999999999999996</v>
      </c>
      <c r="Y55">
        <v>4.5</v>
      </c>
      <c r="Z55">
        <v>4.9000000000000004</v>
      </c>
      <c r="AA55">
        <v>5.3</v>
      </c>
      <c r="AB55">
        <v>5.7</v>
      </c>
      <c r="AC55">
        <v>6.2</v>
      </c>
      <c r="AD55">
        <v>0</v>
      </c>
      <c r="AE55" s="1">
        <v>44821</v>
      </c>
      <c r="AF55">
        <v>5.3</v>
      </c>
      <c r="AG55">
        <v>5.7</v>
      </c>
      <c r="AH55">
        <v>6.2</v>
      </c>
      <c r="AI55">
        <v>6.7</v>
      </c>
      <c r="AJ55">
        <v>7.4</v>
      </c>
      <c r="AK55">
        <v>8</v>
      </c>
      <c r="AL55">
        <v>8.6999999999999993</v>
      </c>
      <c r="AM55">
        <v>9.5</v>
      </c>
      <c r="AN55">
        <v>10.199999999999999</v>
      </c>
      <c r="AO55">
        <v>11</v>
      </c>
      <c r="AP55">
        <v>11.9</v>
      </c>
      <c r="AQ55">
        <v>12.9</v>
      </c>
      <c r="AR55">
        <v>13.9</v>
      </c>
      <c r="AS55">
        <v>0</v>
      </c>
    </row>
    <row r="56" spans="1:45" x14ac:dyDescent="0.25">
      <c r="A56" s="1">
        <v>44822</v>
      </c>
      <c r="B56">
        <v>0</v>
      </c>
      <c r="C56">
        <v>0</v>
      </c>
      <c r="D56">
        <v>0</v>
      </c>
      <c r="E56">
        <v>0</v>
      </c>
      <c r="F56">
        <v>0</v>
      </c>
      <c r="G56">
        <v>0</v>
      </c>
      <c r="H56">
        <v>0</v>
      </c>
      <c r="I56">
        <v>0</v>
      </c>
      <c r="J56">
        <v>0</v>
      </c>
      <c r="K56">
        <v>0</v>
      </c>
      <c r="L56">
        <v>0</v>
      </c>
      <c r="M56">
        <v>0</v>
      </c>
      <c r="N56">
        <v>0</v>
      </c>
      <c r="O56">
        <v>0</v>
      </c>
      <c r="P56" s="1">
        <v>44822</v>
      </c>
      <c r="Q56">
        <v>0</v>
      </c>
      <c r="R56">
        <v>0</v>
      </c>
      <c r="S56">
        <v>0</v>
      </c>
      <c r="T56">
        <v>0</v>
      </c>
      <c r="U56">
        <v>0</v>
      </c>
      <c r="V56">
        <v>0</v>
      </c>
      <c r="W56">
        <v>0</v>
      </c>
      <c r="X56">
        <v>0</v>
      </c>
      <c r="Y56">
        <v>0</v>
      </c>
      <c r="Z56">
        <v>0</v>
      </c>
      <c r="AA56">
        <v>0.2</v>
      </c>
      <c r="AB56">
        <v>0.3</v>
      </c>
      <c r="AC56">
        <v>0.5</v>
      </c>
      <c r="AD56">
        <v>0</v>
      </c>
      <c r="AE56" s="1">
        <v>44822</v>
      </c>
      <c r="AF56">
        <v>0.2</v>
      </c>
      <c r="AG56">
        <v>0.3</v>
      </c>
      <c r="AH56">
        <v>0.5</v>
      </c>
      <c r="AI56">
        <v>0.8</v>
      </c>
      <c r="AJ56">
        <v>1.1000000000000001</v>
      </c>
      <c r="AK56">
        <v>1.4</v>
      </c>
      <c r="AL56">
        <v>1.7</v>
      </c>
      <c r="AM56">
        <v>2.1</v>
      </c>
      <c r="AN56">
        <v>2.4</v>
      </c>
      <c r="AO56">
        <v>2.8</v>
      </c>
      <c r="AP56">
        <v>3.2</v>
      </c>
      <c r="AQ56">
        <v>3.6</v>
      </c>
      <c r="AR56">
        <v>4</v>
      </c>
      <c r="AS56">
        <v>0</v>
      </c>
    </row>
    <row r="57" spans="1:45" x14ac:dyDescent="0.25">
      <c r="A57" s="1">
        <v>44823</v>
      </c>
      <c r="B57">
        <v>0</v>
      </c>
      <c r="C57">
        <v>0</v>
      </c>
      <c r="D57">
        <v>0</v>
      </c>
      <c r="E57">
        <v>0</v>
      </c>
      <c r="F57">
        <v>0</v>
      </c>
      <c r="G57">
        <v>0</v>
      </c>
      <c r="H57">
        <v>0</v>
      </c>
      <c r="I57">
        <v>0</v>
      </c>
      <c r="J57">
        <v>0</v>
      </c>
      <c r="K57">
        <v>0</v>
      </c>
      <c r="L57">
        <v>0</v>
      </c>
      <c r="M57">
        <v>0</v>
      </c>
      <c r="N57">
        <v>0</v>
      </c>
      <c r="O57">
        <v>0</v>
      </c>
      <c r="P57" s="1">
        <v>44823</v>
      </c>
      <c r="Q57">
        <v>0</v>
      </c>
      <c r="R57">
        <v>0</v>
      </c>
      <c r="S57">
        <v>0</v>
      </c>
      <c r="T57">
        <v>0</v>
      </c>
      <c r="U57">
        <v>0</v>
      </c>
      <c r="V57">
        <v>0</v>
      </c>
      <c r="W57">
        <v>0</v>
      </c>
      <c r="X57">
        <v>0</v>
      </c>
      <c r="Y57">
        <v>0</v>
      </c>
      <c r="Z57">
        <v>0</v>
      </c>
      <c r="AA57">
        <v>0</v>
      </c>
      <c r="AB57">
        <v>0.1</v>
      </c>
      <c r="AC57">
        <v>0.3</v>
      </c>
      <c r="AD57">
        <v>0</v>
      </c>
      <c r="AE57" s="1">
        <v>44823</v>
      </c>
      <c r="AF57">
        <v>0</v>
      </c>
      <c r="AG57">
        <v>0.1</v>
      </c>
      <c r="AH57">
        <v>0.3</v>
      </c>
      <c r="AI57">
        <v>0.6</v>
      </c>
      <c r="AJ57">
        <v>1.1000000000000001</v>
      </c>
      <c r="AK57">
        <v>1.7</v>
      </c>
      <c r="AL57">
        <v>2.5</v>
      </c>
      <c r="AM57">
        <v>3.4</v>
      </c>
      <c r="AN57">
        <v>4.3</v>
      </c>
      <c r="AO57">
        <v>5.2</v>
      </c>
      <c r="AP57">
        <v>6.2</v>
      </c>
      <c r="AQ57">
        <v>7.1</v>
      </c>
      <c r="AR57">
        <v>8.1</v>
      </c>
      <c r="AS57">
        <v>0</v>
      </c>
    </row>
    <row r="58" spans="1:45" x14ac:dyDescent="0.25">
      <c r="A58" s="1">
        <v>44824</v>
      </c>
      <c r="B58">
        <v>0</v>
      </c>
      <c r="C58">
        <v>0</v>
      </c>
      <c r="D58">
        <v>0</v>
      </c>
      <c r="E58">
        <v>0</v>
      </c>
      <c r="F58">
        <v>0</v>
      </c>
      <c r="G58">
        <v>0</v>
      </c>
      <c r="H58">
        <v>0</v>
      </c>
      <c r="I58">
        <v>0</v>
      </c>
      <c r="J58">
        <v>0</v>
      </c>
      <c r="K58">
        <v>0</v>
      </c>
      <c r="L58">
        <v>0</v>
      </c>
      <c r="M58">
        <v>0</v>
      </c>
      <c r="N58">
        <v>0</v>
      </c>
      <c r="O58">
        <v>0</v>
      </c>
      <c r="P58" s="1">
        <v>44824</v>
      </c>
      <c r="Q58">
        <v>0</v>
      </c>
      <c r="R58">
        <v>0</v>
      </c>
      <c r="S58">
        <v>0</v>
      </c>
      <c r="T58">
        <v>0</v>
      </c>
      <c r="U58">
        <v>0</v>
      </c>
      <c r="V58">
        <v>0</v>
      </c>
      <c r="W58">
        <v>0</v>
      </c>
      <c r="X58">
        <v>0</v>
      </c>
      <c r="Y58">
        <v>0</v>
      </c>
      <c r="Z58">
        <v>0</v>
      </c>
      <c r="AA58">
        <v>0.4</v>
      </c>
      <c r="AB58">
        <v>0.8</v>
      </c>
      <c r="AC58">
        <v>1.3</v>
      </c>
      <c r="AD58">
        <v>0</v>
      </c>
      <c r="AE58" s="1">
        <v>44824</v>
      </c>
      <c r="AF58">
        <v>0.4</v>
      </c>
      <c r="AG58">
        <v>0.8</v>
      </c>
      <c r="AH58">
        <v>1.3</v>
      </c>
      <c r="AI58">
        <v>2</v>
      </c>
      <c r="AJ58">
        <v>2.8</v>
      </c>
      <c r="AK58">
        <v>3.6</v>
      </c>
      <c r="AL58">
        <v>4.5999999999999996</v>
      </c>
      <c r="AM58">
        <v>5.6</v>
      </c>
      <c r="AN58">
        <v>6.6</v>
      </c>
      <c r="AO58">
        <v>7.6</v>
      </c>
      <c r="AP58">
        <v>8.6</v>
      </c>
      <c r="AQ58">
        <v>9.6</v>
      </c>
      <c r="AR58">
        <v>10.6</v>
      </c>
      <c r="AS58">
        <v>0</v>
      </c>
    </row>
    <row r="59" spans="1:45" x14ac:dyDescent="0.25">
      <c r="A59" s="1">
        <v>44825</v>
      </c>
      <c r="B59">
        <v>0</v>
      </c>
      <c r="C59">
        <v>0</v>
      </c>
      <c r="D59">
        <v>0</v>
      </c>
      <c r="E59">
        <v>0</v>
      </c>
      <c r="F59">
        <v>0</v>
      </c>
      <c r="G59">
        <v>0</v>
      </c>
      <c r="H59">
        <v>0</v>
      </c>
      <c r="I59">
        <v>0</v>
      </c>
      <c r="J59">
        <v>0</v>
      </c>
      <c r="K59">
        <v>0</v>
      </c>
      <c r="L59">
        <v>0</v>
      </c>
      <c r="M59">
        <v>0</v>
      </c>
      <c r="N59">
        <v>0</v>
      </c>
      <c r="O59">
        <v>0</v>
      </c>
      <c r="P59" s="1">
        <v>44825</v>
      </c>
      <c r="Q59">
        <v>0</v>
      </c>
      <c r="R59">
        <v>0</v>
      </c>
      <c r="S59">
        <v>0</v>
      </c>
      <c r="T59">
        <v>0</v>
      </c>
      <c r="U59">
        <v>0</v>
      </c>
      <c r="V59">
        <v>0</v>
      </c>
      <c r="W59">
        <v>0</v>
      </c>
      <c r="X59">
        <v>0</v>
      </c>
      <c r="Y59">
        <v>0.2</v>
      </c>
      <c r="Z59">
        <v>0.4</v>
      </c>
      <c r="AA59">
        <v>0.8</v>
      </c>
      <c r="AB59">
        <v>1.1000000000000001</v>
      </c>
      <c r="AC59">
        <v>1.5</v>
      </c>
      <c r="AD59">
        <v>0</v>
      </c>
      <c r="AE59" s="1">
        <v>44825</v>
      </c>
      <c r="AF59">
        <v>0.8</v>
      </c>
      <c r="AG59">
        <v>1.1000000000000001</v>
      </c>
      <c r="AH59">
        <v>1.5</v>
      </c>
      <c r="AI59">
        <v>2</v>
      </c>
      <c r="AJ59">
        <v>2.6</v>
      </c>
      <c r="AK59">
        <v>3.3</v>
      </c>
      <c r="AL59">
        <v>4.0999999999999996</v>
      </c>
      <c r="AM59">
        <v>4.9000000000000004</v>
      </c>
      <c r="AN59">
        <v>5.8</v>
      </c>
      <c r="AO59">
        <v>6.6</v>
      </c>
      <c r="AP59">
        <v>7.5</v>
      </c>
      <c r="AQ59">
        <v>8.5</v>
      </c>
      <c r="AR59">
        <v>9.5</v>
      </c>
      <c r="AS59">
        <v>0</v>
      </c>
    </row>
    <row r="60" spans="1:45" x14ac:dyDescent="0.25">
      <c r="A60" s="1">
        <v>44826</v>
      </c>
      <c r="B60">
        <v>0</v>
      </c>
      <c r="C60">
        <v>0</v>
      </c>
      <c r="D60">
        <v>0</v>
      </c>
      <c r="E60">
        <v>0</v>
      </c>
      <c r="F60">
        <v>0</v>
      </c>
      <c r="G60">
        <v>0</v>
      </c>
      <c r="H60">
        <v>0</v>
      </c>
      <c r="I60">
        <v>0</v>
      </c>
      <c r="J60">
        <v>0</v>
      </c>
      <c r="K60">
        <v>0</v>
      </c>
      <c r="L60">
        <v>0</v>
      </c>
      <c r="M60">
        <v>0</v>
      </c>
      <c r="N60">
        <v>0</v>
      </c>
      <c r="O60">
        <v>3</v>
      </c>
      <c r="P60" s="1">
        <v>44826</v>
      </c>
      <c r="Q60">
        <v>0</v>
      </c>
      <c r="R60">
        <v>0</v>
      </c>
      <c r="S60">
        <v>0</v>
      </c>
      <c r="T60">
        <v>0</v>
      </c>
      <c r="U60">
        <v>0</v>
      </c>
      <c r="V60">
        <v>0</v>
      </c>
      <c r="W60">
        <v>0</v>
      </c>
      <c r="X60">
        <v>0</v>
      </c>
      <c r="Y60">
        <v>0.1</v>
      </c>
      <c r="Z60">
        <v>0.2</v>
      </c>
      <c r="AA60">
        <v>0.4</v>
      </c>
      <c r="AB60">
        <v>0.7</v>
      </c>
      <c r="AC60">
        <v>1</v>
      </c>
      <c r="AD60">
        <v>3</v>
      </c>
      <c r="AE60" s="1">
        <v>44826</v>
      </c>
      <c r="AF60">
        <v>0.4</v>
      </c>
      <c r="AG60">
        <v>0.7</v>
      </c>
      <c r="AH60">
        <v>1</v>
      </c>
      <c r="AI60">
        <v>1.3</v>
      </c>
      <c r="AJ60">
        <v>1.7</v>
      </c>
      <c r="AK60">
        <v>2.2000000000000002</v>
      </c>
      <c r="AL60">
        <v>2.7</v>
      </c>
      <c r="AM60">
        <v>3.2</v>
      </c>
      <c r="AN60">
        <v>3.9</v>
      </c>
      <c r="AO60">
        <v>4.7</v>
      </c>
      <c r="AP60">
        <v>5.7</v>
      </c>
      <c r="AQ60">
        <v>6.7</v>
      </c>
      <c r="AR60">
        <v>7.7</v>
      </c>
      <c r="AS60">
        <v>3</v>
      </c>
    </row>
    <row r="61" spans="1:45" x14ac:dyDescent="0.25">
      <c r="A61" s="1">
        <v>44827</v>
      </c>
      <c r="B61">
        <v>0</v>
      </c>
      <c r="C61">
        <v>0</v>
      </c>
      <c r="D61">
        <v>0</v>
      </c>
      <c r="E61">
        <v>0</v>
      </c>
      <c r="F61">
        <v>0</v>
      </c>
      <c r="G61">
        <v>0</v>
      </c>
      <c r="H61">
        <v>0</v>
      </c>
      <c r="I61">
        <v>0</v>
      </c>
      <c r="J61">
        <v>0</v>
      </c>
      <c r="K61">
        <v>0</v>
      </c>
      <c r="L61">
        <v>0.1</v>
      </c>
      <c r="M61">
        <v>0.4</v>
      </c>
      <c r="N61">
        <v>0.9</v>
      </c>
      <c r="O61">
        <v>7</v>
      </c>
      <c r="P61" s="1">
        <v>44827</v>
      </c>
      <c r="Q61">
        <v>0.1</v>
      </c>
      <c r="R61">
        <v>0.4</v>
      </c>
      <c r="S61">
        <v>0.9</v>
      </c>
      <c r="T61">
        <v>1.4</v>
      </c>
      <c r="U61">
        <v>2</v>
      </c>
      <c r="V61">
        <v>2.7</v>
      </c>
      <c r="W61">
        <v>3.5</v>
      </c>
      <c r="X61">
        <v>4.3</v>
      </c>
      <c r="Y61">
        <v>5.2</v>
      </c>
      <c r="Z61">
        <v>6.1</v>
      </c>
      <c r="AA61">
        <v>7</v>
      </c>
      <c r="AB61">
        <v>7.9</v>
      </c>
      <c r="AC61">
        <v>8.9</v>
      </c>
      <c r="AD61">
        <v>7</v>
      </c>
      <c r="AE61" s="1">
        <v>44827</v>
      </c>
      <c r="AF61">
        <v>7</v>
      </c>
      <c r="AG61">
        <v>7.9</v>
      </c>
      <c r="AH61">
        <v>8.9</v>
      </c>
      <c r="AI61">
        <v>9.9</v>
      </c>
      <c r="AJ61">
        <v>10.9</v>
      </c>
      <c r="AK61">
        <v>11.9</v>
      </c>
      <c r="AL61">
        <v>12.9</v>
      </c>
      <c r="AM61">
        <v>13.9</v>
      </c>
      <c r="AN61">
        <v>14.9</v>
      </c>
      <c r="AO61">
        <v>15.9</v>
      </c>
      <c r="AP61">
        <v>16.899999999999999</v>
      </c>
      <c r="AQ61">
        <v>17.899999999999999</v>
      </c>
      <c r="AR61">
        <v>18.899999999999999</v>
      </c>
      <c r="AS61">
        <v>7</v>
      </c>
    </row>
    <row r="62" spans="1:45" x14ac:dyDescent="0.25">
      <c r="A62" s="1">
        <v>44828</v>
      </c>
      <c r="B62">
        <v>0</v>
      </c>
      <c r="C62">
        <v>0</v>
      </c>
      <c r="D62">
        <v>0</v>
      </c>
      <c r="E62">
        <v>0</v>
      </c>
      <c r="F62">
        <v>0</v>
      </c>
      <c r="G62">
        <v>0</v>
      </c>
      <c r="H62">
        <v>0</v>
      </c>
      <c r="I62">
        <v>0</v>
      </c>
      <c r="J62">
        <v>0.2</v>
      </c>
      <c r="K62">
        <v>0.4</v>
      </c>
      <c r="L62">
        <v>0.7</v>
      </c>
      <c r="M62">
        <v>1.1000000000000001</v>
      </c>
      <c r="N62">
        <v>1.5</v>
      </c>
      <c r="O62">
        <v>0</v>
      </c>
      <c r="P62" s="1">
        <v>44828</v>
      </c>
      <c r="Q62">
        <v>0.7</v>
      </c>
      <c r="R62">
        <v>1.1000000000000001</v>
      </c>
      <c r="S62">
        <v>1.5</v>
      </c>
      <c r="T62">
        <v>2</v>
      </c>
      <c r="U62">
        <v>2.4</v>
      </c>
      <c r="V62">
        <v>2.9</v>
      </c>
      <c r="W62">
        <v>3.4</v>
      </c>
      <c r="X62">
        <v>4</v>
      </c>
      <c r="Y62">
        <v>4.5999999999999996</v>
      </c>
      <c r="Z62">
        <v>5.2</v>
      </c>
      <c r="AA62">
        <v>5.8</v>
      </c>
      <c r="AB62">
        <v>6.5</v>
      </c>
      <c r="AC62">
        <v>7.1</v>
      </c>
      <c r="AD62">
        <v>0</v>
      </c>
      <c r="AE62" s="1">
        <v>44828</v>
      </c>
      <c r="AF62">
        <v>5.8</v>
      </c>
      <c r="AG62">
        <v>6.5</v>
      </c>
      <c r="AH62">
        <v>7.1</v>
      </c>
      <c r="AI62">
        <v>7.8</v>
      </c>
      <c r="AJ62">
        <v>8.5</v>
      </c>
      <c r="AK62">
        <v>9.3000000000000007</v>
      </c>
      <c r="AL62">
        <v>10</v>
      </c>
      <c r="AM62">
        <v>10.8</v>
      </c>
      <c r="AN62">
        <v>11.6</v>
      </c>
      <c r="AO62">
        <v>12.5</v>
      </c>
      <c r="AP62">
        <v>13.5</v>
      </c>
      <c r="AQ62">
        <v>14.5</v>
      </c>
      <c r="AR62">
        <v>15.5</v>
      </c>
      <c r="AS62">
        <v>0</v>
      </c>
    </row>
    <row r="63" spans="1:45" x14ac:dyDescent="0.25">
      <c r="A63" s="1">
        <v>44829</v>
      </c>
      <c r="B63">
        <v>0</v>
      </c>
      <c r="C63">
        <v>0</v>
      </c>
      <c r="D63">
        <v>0</v>
      </c>
      <c r="E63">
        <v>0</v>
      </c>
      <c r="F63">
        <v>0</v>
      </c>
      <c r="G63">
        <v>0</v>
      </c>
      <c r="H63">
        <v>0.1</v>
      </c>
      <c r="I63">
        <v>0.3</v>
      </c>
      <c r="J63">
        <v>0.6</v>
      </c>
      <c r="K63">
        <v>0.9</v>
      </c>
      <c r="L63">
        <v>1.2</v>
      </c>
      <c r="M63">
        <v>1.5</v>
      </c>
      <c r="N63">
        <v>1.8</v>
      </c>
      <c r="O63">
        <v>0</v>
      </c>
      <c r="P63" s="1">
        <v>44829</v>
      </c>
      <c r="Q63">
        <v>1.2</v>
      </c>
      <c r="R63">
        <v>1.5</v>
      </c>
      <c r="S63">
        <v>1.8</v>
      </c>
      <c r="T63">
        <v>2.1</v>
      </c>
      <c r="U63">
        <v>2.5</v>
      </c>
      <c r="V63">
        <v>2.8</v>
      </c>
      <c r="W63">
        <v>3.2</v>
      </c>
      <c r="X63">
        <v>3.5</v>
      </c>
      <c r="Y63">
        <v>3.9</v>
      </c>
      <c r="Z63">
        <v>4.3</v>
      </c>
      <c r="AA63">
        <v>4.7</v>
      </c>
      <c r="AB63">
        <v>5.0999999999999996</v>
      </c>
      <c r="AC63">
        <v>5.5</v>
      </c>
      <c r="AD63">
        <v>0</v>
      </c>
      <c r="AE63" s="1">
        <v>44829</v>
      </c>
      <c r="AF63">
        <v>4.7</v>
      </c>
      <c r="AG63">
        <v>5.0999999999999996</v>
      </c>
      <c r="AH63">
        <v>5.5</v>
      </c>
      <c r="AI63">
        <v>5.9</v>
      </c>
      <c r="AJ63">
        <v>6.4</v>
      </c>
      <c r="AK63">
        <v>6.9</v>
      </c>
      <c r="AL63">
        <v>7.6</v>
      </c>
      <c r="AM63">
        <v>8.5</v>
      </c>
      <c r="AN63">
        <v>9.4</v>
      </c>
      <c r="AO63">
        <v>10.4</v>
      </c>
      <c r="AP63">
        <v>11.4</v>
      </c>
      <c r="AQ63">
        <v>12.4</v>
      </c>
      <c r="AR63">
        <v>13.4</v>
      </c>
      <c r="AS63">
        <v>0</v>
      </c>
    </row>
    <row r="64" spans="1:45" x14ac:dyDescent="0.25">
      <c r="A64" s="1">
        <v>44830</v>
      </c>
      <c r="B64">
        <v>0</v>
      </c>
      <c r="C64">
        <v>0</v>
      </c>
      <c r="D64">
        <v>0</v>
      </c>
      <c r="E64">
        <v>0</v>
      </c>
      <c r="F64">
        <v>0</v>
      </c>
      <c r="G64">
        <v>0</v>
      </c>
      <c r="H64">
        <v>0</v>
      </c>
      <c r="I64">
        <v>0</v>
      </c>
      <c r="J64">
        <v>0</v>
      </c>
      <c r="K64">
        <v>0</v>
      </c>
      <c r="L64">
        <v>0</v>
      </c>
      <c r="M64">
        <v>0</v>
      </c>
      <c r="N64">
        <v>0</v>
      </c>
      <c r="O64">
        <v>0</v>
      </c>
      <c r="P64" s="1">
        <v>44830</v>
      </c>
      <c r="Q64">
        <v>0</v>
      </c>
      <c r="R64">
        <v>0</v>
      </c>
      <c r="S64">
        <v>0</v>
      </c>
      <c r="T64">
        <v>0</v>
      </c>
      <c r="U64">
        <v>0</v>
      </c>
      <c r="V64">
        <v>0</v>
      </c>
      <c r="W64">
        <v>0</v>
      </c>
      <c r="X64">
        <v>0</v>
      </c>
      <c r="Y64">
        <v>0</v>
      </c>
      <c r="Z64">
        <v>0.1</v>
      </c>
      <c r="AA64">
        <v>0.3</v>
      </c>
      <c r="AB64">
        <v>0.6</v>
      </c>
      <c r="AC64">
        <v>1</v>
      </c>
      <c r="AD64">
        <v>0</v>
      </c>
      <c r="AE64" s="1">
        <v>44830</v>
      </c>
      <c r="AF64">
        <v>0.3</v>
      </c>
      <c r="AG64">
        <v>0.6</v>
      </c>
      <c r="AH64">
        <v>1</v>
      </c>
      <c r="AI64">
        <v>1.4</v>
      </c>
      <c r="AJ64">
        <v>1.9</v>
      </c>
      <c r="AK64">
        <v>2.4</v>
      </c>
      <c r="AL64">
        <v>2.9</v>
      </c>
      <c r="AM64">
        <v>3.5</v>
      </c>
      <c r="AN64">
        <v>4.0999999999999996</v>
      </c>
      <c r="AO64">
        <v>4.8</v>
      </c>
      <c r="AP64">
        <v>5.6</v>
      </c>
      <c r="AQ64">
        <v>6.4</v>
      </c>
      <c r="AR64">
        <v>7.2</v>
      </c>
      <c r="AS64">
        <v>0</v>
      </c>
    </row>
    <row r="65" spans="1:45" x14ac:dyDescent="0.25">
      <c r="A65" s="1">
        <v>44831</v>
      </c>
      <c r="B65">
        <v>0</v>
      </c>
      <c r="C65">
        <v>0</v>
      </c>
      <c r="D65">
        <v>0</v>
      </c>
      <c r="E65">
        <v>0</v>
      </c>
      <c r="F65">
        <v>0</v>
      </c>
      <c r="G65">
        <v>0</v>
      </c>
      <c r="H65">
        <v>0</v>
      </c>
      <c r="I65">
        <v>0</v>
      </c>
      <c r="J65">
        <v>0</v>
      </c>
      <c r="K65">
        <v>0</v>
      </c>
      <c r="L65">
        <v>0</v>
      </c>
      <c r="M65">
        <v>0</v>
      </c>
      <c r="N65">
        <v>0</v>
      </c>
      <c r="O65">
        <v>0</v>
      </c>
      <c r="P65" s="1">
        <v>44831</v>
      </c>
      <c r="Q65">
        <v>0</v>
      </c>
      <c r="R65">
        <v>0</v>
      </c>
      <c r="S65">
        <v>0</v>
      </c>
      <c r="T65">
        <v>0</v>
      </c>
      <c r="U65">
        <v>0</v>
      </c>
      <c r="V65">
        <v>0.1</v>
      </c>
      <c r="W65">
        <v>0.3</v>
      </c>
      <c r="X65">
        <v>0.4</v>
      </c>
      <c r="Y65">
        <v>0.7</v>
      </c>
      <c r="Z65">
        <v>1</v>
      </c>
      <c r="AA65">
        <v>1.5</v>
      </c>
      <c r="AB65">
        <v>2</v>
      </c>
      <c r="AC65">
        <v>2.6</v>
      </c>
      <c r="AD65">
        <v>0</v>
      </c>
      <c r="AE65" s="1">
        <v>44831</v>
      </c>
      <c r="AF65">
        <v>1.5</v>
      </c>
      <c r="AG65">
        <v>2</v>
      </c>
      <c r="AH65">
        <v>2.6</v>
      </c>
      <c r="AI65">
        <v>3.2</v>
      </c>
      <c r="AJ65">
        <v>3.9</v>
      </c>
      <c r="AK65">
        <v>4.5999999999999996</v>
      </c>
      <c r="AL65">
        <v>5.2</v>
      </c>
      <c r="AM65">
        <v>5.9</v>
      </c>
      <c r="AN65">
        <v>6.7</v>
      </c>
      <c r="AO65">
        <v>7.4</v>
      </c>
      <c r="AP65">
        <v>8.1999999999999993</v>
      </c>
      <c r="AQ65">
        <v>8.9</v>
      </c>
      <c r="AR65">
        <v>9.8000000000000007</v>
      </c>
      <c r="AS65">
        <v>0</v>
      </c>
    </row>
    <row r="66" spans="1:45" x14ac:dyDescent="0.25">
      <c r="A66" s="1">
        <v>44832</v>
      </c>
      <c r="B66">
        <v>0</v>
      </c>
      <c r="C66">
        <v>0</v>
      </c>
      <c r="D66">
        <v>0</v>
      </c>
      <c r="E66">
        <v>0</v>
      </c>
      <c r="F66">
        <v>0</v>
      </c>
      <c r="G66">
        <v>0</v>
      </c>
      <c r="H66">
        <v>0</v>
      </c>
      <c r="I66">
        <v>0</v>
      </c>
      <c r="J66">
        <v>0</v>
      </c>
      <c r="K66">
        <v>0</v>
      </c>
      <c r="L66">
        <v>0</v>
      </c>
      <c r="M66">
        <v>0.1</v>
      </c>
      <c r="N66">
        <v>0.2</v>
      </c>
      <c r="O66">
        <v>0</v>
      </c>
      <c r="P66" s="1">
        <v>44832</v>
      </c>
      <c r="Q66">
        <v>0</v>
      </c>
      <c r="R66">
        <v>0.1</v>
      </c>
      <c r="S66">
        <v>0.2</v>
      </c>
      <c r="T66">
        <v>0.4</v>
      </c>
      <c r="U66">
        <v>0.6</v>
      </c>
      <c r="V66">
        <v>0.9</v>
      </c>
      <c r="W66">
        <v>1.2</v>
      </c>
      <c r="X66">
        <v>1.6</v>
      </c>
      <c r="Y66">
        <v>2.1</v>
      </c>
      <c r="Z66">
        <v>2.7</v>
      </c>
      <c r="AA66">
        <v>3.2</v>
      </c>
      <c r="AB66">
        <v>3.8</v>
      </c>
      <c r="AC66">
        <v>4.4000000000000004</v>
      </c>
      <c r="AD66">
        <v>0</v>
      </c>
      <c r="AE66" s="1">
        <v>44832</v>
      </c>
      <c r="AF66">
        <v>3.2</v>
      </c>
      <c r="AG66">
        <v>3.8</v>
      </c>
      <c r="AH66">
        <v>4.4000000000000004</v>
      </c>
      <c r="AI66">
        <v>5</v>
      </c>
      <c r="AJ66">
        <v>5.7</v>
      </c>
      <c r="AK66">
        <v>6.3</v>
      </c>
      <c r="AL66">
        <v>7</v>
      </c>
      <c r="AM66">
        <v>7.7</v>
      </c>
      <c r="AN66">
        <v>8.5</v>
      </c>
      <c r="AO66">
        <v>9.3000000000000007</v>
      </c>
      <c r="AP66">
        <v>10.3</v>
      </c>
      <c r="AQ66">
        <v>11.3</v>
      </c>
      <c r="AR66">
        <v>12.3</v>
      </c>
      <c r="AS66">
        <v>0</v>
      </c>
    </row>
    <row r="67" spans="1:45" x14ac:dyDescent="0.25">
      <c r="A67" s="1">
        <v>44833</v>
      </c>
      <c r="B67">
        <v>0</v>
      </c>
      <c r="C67">
        <v>0</v>
      </c>
      <c r="D67">
        <v>0</v>
      </c>
      <c r="E67">
        <v>0</v>
      </c>
      <c r="F67">
        <v>0</v>
      </c>
      <c r="G67">
        <v>0</v>
      </c>
      <c r="H67">
        <v>0</v>
      </c>
      <c r="I67">
        <v>0.1</v>
      </c>
      <c r="J67">
        <v>0.2</v>
      </c>
      <c r="K67">
        <v>0.3</v>
      </c>
      <c r="L67">
        <v>0.5</v>
      </c>
      <c r="M67">
        <v>0.7</v>
      </c>
      <c r="N67">
        <v>0.9</v>
      </c>
      <c r="O67">
        <v>0</v>
      </c>
      <c r="P67" s="1">
        <v>44833</v>
      </c>
      <c r="Q67">
        <v>0.5</v>
      </c>
      <c r="R67">
        <v>0.7</v>
      </c>
      <c r="S67">
        <v>0.9</v>
      </c>
      <c r="T67">
        <v>1.3</v>
      </c>
      <c r="U67">
        <v>1.7</v>
      </c>
      <c r="V67">
        <v>2.2000000000000002</v>
      </c>
      <c r="W67">
        <v>2.7</v>
      </c>
      <c r="X67">
        <v>3.2</v>
      </c>
      <c r="Y67">
        <v>3.8</v>
      </c>
      <c r="Z67">
        <v>4.4000000000000004</v>
      </c>
      <c r="AA67">
        <v>5.0999999999999996</v>
      </c>
      <c r="AB67">
        <v>5.8</v>
      </c>
      <c r="AC67">
        <v>6.5</v>
      </c>
      <c r="AD67">
        <v>0</v>
      </c>
      <c r="AE67" s="1">
        <v>44833</v>
      </c>
      <c r="AF67">
        <v>5.0999999999999996</v>
      </c>
      <c r="AG67">
        <v>5.8</v>
      </c>
      <c r="AH67">
        <v>6.5</v>
      </c>
      <c r="AI67">
        <v>7.2</v>
      </c>
      <c r="AJ67">
        <v>7.9</v>
      </c>
      <c r="AK67">
        <v>8.8000000000000007</v>
      </c>
      <c r="AL67">
        <v>9.6999999999999993</v>
      </c>
      <c r="AM67">
        <v>10.7</v>
      </c>
      <c r="AN67">
        <v>11.7</v>
      </c>
      <c r="AO67">
        <v>12.7</v>
      </c>
      <c r="AP67">
        <v>13.7</v>
      </c>
      <c r="AQ67">
        <v>14.7</v>
      </c>
      <c r="AR67">
        <v>15.7</v>
      </c>
      <c r="AS67">
        <v>0</v>
      </c>
    </row>
    <row r="68" spans="1:45" x14ac:dyDescent="0.25">
      <c r="A68" s="1">
        <v>44834</v>
      </c>
      <c r="B68">
        <v>0</v>
      </c>
      <c r="C68">
        <v>0</v>
      </c>
      <c r="D68">
        <v>0</v>
      </c>
      <c r="E68">
        <v>0</v>
      </c>
      <c r="F68">
        <v>0.2</v>
      </c>
      <c r="G68">
        <v>0.4</v>
      </c>
      <c r="H68">
        <v>0.6</v>
      </c>
      <c r="I68">
        <v>0.9</v>
      </c>
      <c r="J68">
        <v>1.3</v>
      </c>
      <c r="K68">
        <v>1.7</v>
      </c>
      <c r="L68">
        <v>2.2000000000000002</v>
      </c>
      <c r="M68">
        <v>2.7</v>
      </c>
      <c r="N68">
        <v>3.2</v>
      </c>
      <c r="O68">
        <v>0</v>
      </c>
      <c r="P68" s="1">
        <v>44834</v>
      </c>
      <c r="Q68">
        <v>2.2000000000000002</v>
      </c>
      <c r="R68">
        <v>2.7</v>
      </c>
      <c r="S68">
        <v>3.2</v>
      </c>
      <c r="T68">
        <v>3.7</v>
      </c>
      <c r="U68">
        <v>4.3</v>
      </c>
      <c r="V68">
        <v>4.9000000000000004</v>
      </c>
      <c r="W68">
        <v>5.5</v>
      </c>
      <c r="X68">
        <v>6.1</v>
      </c>
      <c r="Y68">
        <v>6.8</v>
      </c>
      <c r="Z68">
        <v>7.5</v>
      </c>
      <c r="AA68">
        <v>8.3000000000000007</v>
      </c>
      <c r="AB68">
        <v>9.1</v>
      </c>
      <c r="AC68">
        <v>9.9</v>
      </c>
      <c r="AD68">
        <v>0</v>
      </c>
      <c r="AE68" s="1">
        <v>44834</v>
      </c>
      <c r="AF68">
        <v>8.3000000000000007</v>
      </c>
      <c r="AG68">
        <v>9.1</v>
      </c>
      <c r="AH68">
        <v>9.9</v>
      </c>
      <c r="AI68">
        <v>10.9</v>
      </c>
      <c r="AJ68">
        <v>11.9</v>
      </c>
      <c r="AK68">
        <v>12.9</v>
      </c>
      <c r="AL68">
        <v>13.9</v>
      </c>
      <c r="AM68">
        <v>14.9</v>
      </c>
      <c r="AN68">
        <v>15.9</v>
      </c>
      <c r="AO68">
        <v>16.899999999999999</v>
      </c>
      <c r="AP68">
        <v>17.899999999999999</v>
      </c>
      <c r="AQ68">
        <v>18.899999999999999</v>
      </c>
      <c r="AR68">
        <v>19.899999999999999</v>
      </c>
      <c r="AS68">
        <v>0</v>
      </c>
    </row>
    <row r="69" spans="1:45" x14ac:dyDescent="0.25">
      <c r="A69" s="1">
        <v>44835</v>
      </c>
      <c r="B69">
        <v>0</v>
      </c>
      <c r="C69">
        <v>0</v>
      </c>
      <c r="D69">
        <v>0</v>
      </c>
      <c r="E69">
        <v>0</v>
      </c>
      <c r="F69">
        <v>0</v>
      </c>
      <c r="G69">
        <v>0</v>
      </c>
      <c r="H69">
        <v>0</v>
      </c>
      <c r="I69">
        <v>0.2</v>
      </c>
      <c r="J69">
        <v>0.5</v>
      </c>
      <c r="K69">
        <v>0.8</v>
      </c>
      <c r="L69">
        <v>1.1000000000000001</v>
      </c>
      <c r="M69">
        <v>1.5</v>
      </c>
      <c r="N69">
        <v>1.9</v>
      </c>
      <c r="O69">
        <v>0</v>
      </c>
      <c r="P69" s="1">
        <v>44835</v>
      </c>
      <c r="Q69">
        <v>1.1000000000000001</v>
      </c>
      <c r="R69">
        <v>1.5</v>
      </c>
      <c r="S69">
        <v>1.9</v>
      </c>
      <c r="T69">
        <v>2.4</v>
      </c>
      <c r="U69">
        <v>2.9</v>
      </c>
      <c r="V69">
        <v>3.4</v>
      </c>
      <c r="W69">
        <v>4</v>
      </c>
      <c r="X69">
        <v>4.7</v>
      </c>
      <c r="Y69">
        <v>5.6</v>
      </c>
      <c r="Z69">
        <v>6.6</v>
      </c>
      <c r="AA69">
        <v>7.6</v>
      </c>
      <c r="AB69">
        <v>8.6</v>
      </c>
      <c r="AC69">
        <v>9.6</v>
      </c>
      <c r="AD69">
        <v>0</v>
      </c>
      <c r="AE69" s="1">
        <v>44835</v>
      </c>
      <c r="AF69">
        <v>7.6</v>
      </c>
      <c r="AG69">
        <v>8.6</v>
      </c>
      <c r="AH69">
        <v>9.6</v>
      </c>
      <c r="AI69">
        <v>10.6</v>
      </c>
      <c r="AJ69">
        <v>11.6</v>
      </c>
      <c r="AK69">
        <v>12.6</v>
      </c>
      <c r="AL69">
        <v>13.6</v>
      </c>
      <c r="AM69">
        <v>14.6</v>
      </c>
      <c r="AN69">
        <v>15.6</v>
      </c>
      <c r="AO69">
        <v>16.600000000000001</v>
      </c>
      <c r="AP69">
        <v>17.600000000000001</v>
      </c>
      <c r="AQ69">
        <v>18.600000000000001</v>
      </c>
      <c r="AR69">
        <v>19.600000000000001</v>
      </c>
      <c r="AS69">
        <v>0</v>
      </c>
    </row>
    <row r="70" spans="1:45" x14ac:dyDescent="0.25">
      <c r="A70" s="1">
        <v>44836</v>
      </c>
      <c r="B70">
        <v>0</v>
      </c>
      <c r="C70">
        <v>0</v>
      </c>
      <c r="D70">
        <v>0</v>
      </c>
      <c r="E70">
        <v>0</v>
      </c>
      <c r="F70">
        <v>0</v>
      </c>
      <c r="G70">
        <v>0</v>
      </c>
      <c r="H70">
        <v>0</v>
      </c>
      <c r="I70">
        <v>0</v>
      </c>
      <c r="J70">
        <v>0.2</v>
      </c>
      <c r="K70">
        <v>0.4</v>
      </c>
      <c r="L70">
        <v>0.6</v>
      </c>
      <c r="M70">
        <v>0.8</v>
      </c>
      <c r="N70">
        <v>1.1000000000000001</v>
      </c>
      <c r="O70">
        <v>0</v>
      </c>
      <c r="P70" s="1">
        <v>44836</v>
      </c>
      <c r="Q70">
        <v>0.6</v>
      </c>
      <c r="R70">
        <v>0.8</v>
      </c>
      <c r="S70">
        <v>1.1000000000000001</v>
      </c>
      <c r="T70">
        <v>1.4</v>
      </c>
      <c r="U70">
        <v>1.7</v>
      </c>
      <c r="V70">
        <v>2.1</v>
      </c>
      <c r="W70">
        <v>2.9</v>
      </c>
      <c r="X70">
        <v>3.8</v>
      </c>
      <c r="Y70">
        <v>4.8</v>
      </c>
      <c r="Z70">
        <v>5.8</v>
      </c>
      <c r="AA70">
        <v>6.8</v>
      </c>
      <c r="AB70">
        <v>7.8</v>
      </c>
      <c r="AC70">
        <v>8.8000000000000007</v>
      </c>
      <c r="AD70">
        <v>0</v>
      </c>
      <c r="AE70" s="1">
        <v>44836</v>
      </c>
      <c r="AF70">
        <v>6.8</v>
      </c>
      <c r="AG70">
        <v>7.8</v>
      </c>
      <c r="AH70">
        <v>8.8000000000000007</v>
      </c>
      <c r="AI70">
        <v>9.8000000000000007</v>
      </c>
      <c r="AJ70">
        <v>10.8</v>
      </c>
      <c r="AK70">
        <v>11.8</v>
      </c>
      <c r="AL70">
        <v>12.8</v>
      </c>
      <c r="AM70">
        <v>13.8</v>
      </c>
      <c r="AN70">
        <v>14.8</v>
      </c>
      <c r="AO70">
        <v>15.8</v>
      </c>
      <c r="AP70">
        <v>16.8</v>
      </c>
      <c r="AQ70">
        <v>17.8</v>
      </c>
      <c r="AR70">
        <v>18.8</v>
      </c>
      <c r="AS70">
        <v>0</v>
      </c>
    </row>
    <row r="71" spans="1:45" x14ac:dyDescent="0.25">
      <c r="A71" s="1">
        <v>44837</v>
      </c>
      <c r="B71">
        <v>0</v>
      </c>
      <c r="C71">
        <v>0</v>
      </c>
      <c r="D71">
        <v>0</v>
      </c>
      <c r="E71">
        <v>0</v>
      </c>
      <c r="F71">
        <v>0</v>
      </c>
      <c r="G71">
        <v>0</v>
      </c>
      <c r="H71">
        <v>0</v>
      </c>
      <c r="I71">
        <v>0.2</v>
      </c>
      <c r="J71">
        <v>0.5</v>
      </c>
      <c r="K71">
        <v>1</v>
      </c>
      <c r="L71">
        <v>1.5</v>
      </c>
      <c r="M71">
        <v>2.1</v>
      </c>
      <c r="N71">
        <v>2.7</v>
      </c>
      <c r="O71">
        <v>0</v>
      </c>
      <c r="P71" s="1">
        <v>44837</v>
      </c>
      <c r="Q71">
        <v>1.5</v>
      </c>
      <c r="R71">
        <v>2.1</v>
      </c>
      <c r="S71">
        <v>2.7</v>
      </c>
      <c r="T71">
        <v>3.4</v>
      </c>
      <c r="U71">
        <v>4.2</v>
      </c>
      <c r="V71">
        <v>5</v>
      </c>
      <c r="W71">
        <v>5.9</v>
      </c>
      <c r="X71">
        <v>6.9</v>
      </c>
      <c r="Y71">
        <v>7.9</v>
      </c>
      <c r="Z71">
        <v>8.9</v>
      </c>
      <c r="AA71">
        <v>9.9</v>
      </c>
      <c r="AB71">
        <v>10.9</v>
      </c>
      <c r="AC71">
        <v>11.9</v>
      </c>
      <c r="AD71">
        <v>0</v>
      </c>
      <c r="AE71" s="1">
        <v>44837</v>
      </c>
      <c r="AF71">
        <v>9.9</v>
      </c>
      <c r="AG71">
        <v>10.9</v>
      </c>
      <c r="AH71">
        <v>11.9</v>
      </c>
      <c r="AI71">
        <v>12.9</v>
      </c>
      <c r="AJ71">
        <v>13.9</v>
      </c>
      <c r="AK71">
        <v>14.9</v>
      </c>
      <c r="AL71">
        <v>15.9</v>
      </c>
      <c r="AM71">
        <v>16.899999999999999</v>
      </c>
      <c r="AN71">
        <v>17.899999999999999</v>
      </c>
      <c r="AO71">
        <v>18.899999999999999</v>
      </c>
      <c r="AP71">
        <v>19.899999999999999</v>
      </c>
      <c r="AQ71">
        <v>20.9</v>
      </c>
      <c r="AR71">
        <v>21.9</v>
      </c>
      <c r="AS71">
        <v>0</v>
      </c>
    </row>
    <row r="72" spans="1:45" x14ac:dyDescent="0.25">
      <c r="A72" s="1">
        <v>44838</v>
      </c>
      <c r="B72">
        <v>0</v>
      </c>
      <c r="C72">
        <v>0</v>
      </c>
      <c r="D72">
        <v>0</v>
      </c>
      <c r="E72">
        <v>0</v>
      </c>
      <c r="F72">
        <v>0</v>
      </c>
      <c r="G72">
        <v>0</v>
      </c>
      <c r="H72">
        <v>0</v>
      </c>
      <c r="I72">
        <v>0</v>
      </c>
      <c r="J72">
        <v>0</v>
      </c>
      <c r="K72">
        <v>0.1</v>
      </c>
      <c r="L72">
        <v>0.4</v>
      </c>
      <c r="M72">
        <v>0.7</v>
      </c>
      <c r="N72">
        <v>1.1000000000000001</v>
      </c>
      <c r="O72">
        <v>0</v>
      </c>
      <c r="P72" s="1">
        <v>44838</v>
      </c>
      <c r="Q72">
        <v>0.4</v>
      </c>
      <c r="R72">
        <v>0.7</v>
      </c>
      <c r="S72">
        <v>1.1000000000000001</v>
      </c>
      <c r="T72">
        <v>1.5</v>
      </c>
      <c r="U72">
        <v>1.9</v>
      </c>
      <c r="V72">
        <v>2.4</v>
      </c>
      <c r="W72">
        <v>3.2</v>
      </c>
      <c r="X72">
        <v>4.0999999999999996</v>
      </c>
      <c r="Y72">
        <v>5</v>
      </c>
      <c r="Z72">
        <v>6</v>
      </c>
      <c r="AA72">
        <v>7</v>
      </c>
      <c r="AB72">
        <v>8</v>
      </c>
      <c r="AC72">
        <v>9</v>
      </c>
      <c r="AD72">
        <v>0</v>
      </c>
      <c r="AE72" s="1">
        <v>44838</v>
      </c>
      <c r="AF72">
        <v>7</v>
      </c>
      <c r="AG72">
        <v>8</v>
      </c>
      <c r="AH72">
        <v>9</v>
      </c>
      <c r="AI72">
        <v>10</v>
      </c>
      <c r="AJ72">
        <v>11</v>
      </c>
      <c r="AK72">
        <v>12</v>
      </c>
      <c r="AL72">
        <v>13</v>
      </c>
      <c r="AM72">
        <v>14</v>
      </c>
      <c r="AN72">
        <v>15</v>
      </c>
      <c r="AO72">
        <v>16</v>
      </c>
      <c r="AP72">
        <v>17</v>
      </c>
      <c r="AQ72">
        <v>18</v>
      </c>
      <c r="AR72">
        <v>19</v>
      </c>
      <c r="AS72">
        <v>0</v>
      </c>
    </row>
    <row r="73" spans="1:45" x14ac:dyDescent="0.25">
      <c r="A73" s="1">
        <v>44839</v>
      </c>
      <c r="B73">
        <v>0</v>
      </c>
      <c r="C73">
        <v>0</v>
      </c>
      <c r="D73">
        <v>0</v>
      </c>
      <c r="E73">
        <v>0</v>
      </c>
      <c r="F73">
        <v>0</v>
      </c>
      <c r="G73">
        <v>0</v>
      </c>
      <c r="H73">
        <v>0</v>
      </c>
      <c r="I73">
        <v>0</v>
      </c>
      <c r="J73">
        <v>0</v>
      </c>
      <c r="K73">
        <v>0</v>
      </c>
      <c r="L73">
        <v>0</v>
      </c>
      <c r="M73">
        <v>0</v>
      </c>
      <c r="N73">
        <v>0</v>
      </c>
      <c r="O73">
        <v>0</v>
      </c>
      <c r="P73" s="1">
        <v>44839</v>
      </c>
      <c r="Q73">
        <v>0</v>
      </c>
      <c r="R73">
        <v>0</v>
      </c>
      <c r="S73">
        <v>0</v>
      </c>
      <c r="T73">
        <v>0</v>
      </c>
      <c r="U73">
        <v>0</v>
      </c>
      <c r="V73">
        <v>0.1</v>
      </c>
      <c r="W73">
        <v>0.5</v>
      </c>
      <c r="X73">
        <v>0.9</v>
      </c>
      <c r="Y73">
        <v>1.4</v>
      </c>
      <c r="Z73">
        <v>1.9</v>
      </c>
      <c r="AA73">
        <v>2.9</v>
      </c>
      <c r="AB73">
        <v>3.9</v>
      </c>
      <c r="AC73">
        <v>4.9000000000000004</v>
      </c>
      <c r="AD73">
        <v>0</v>
      </c>
      <c r="AE73" s="1">
        <v>44839</v>
      </c>
      <c r="AF73">
        <v>2.9</v>
      </c>
      <c r="AG73">
        <v>3.9</v>
      </c>
      <c r="AH73">
        <v>4.9000000000000004</v>
      </c>
      <c r="AI73">
        <v>5.9</v>
      </c>
      <c r="AJ73">
        <v>6.9</v>
      </c>
      <c r="AK73">
        <v>7.9</v>
      </c>
      <c r="AL73">
        <v>8.9</v>
      </c>
      <c r="AM73">
        <v>9.9</v>
      </c>
      <c r="AN73">
        <v>10.9</v>
      </c>
      <c r="AO73">
        <v>11.9</v>
      </c>
      <c r="AP73">
        <v>12.9</v>
      </c>
      <c r="AQ73">
        <v>13.9</v>
      </c>
      <c r="AR73">
        <v>14.9</v>
      </c>
      <c r="AS73">
        <v>0</v>
      </c>
    </row>
    <row r="74" spans="1:45" x14ac:dyDescent="0.25">
      <c r="A74" s="1">
        <v>44840</v>
      </c>
      <c r="B74">
        <v>0</v>
      </c>
      <c r="C74">
        <v>0</v>
      </c>
      <c r="D74">
        <v>0</v>
      </c>
      <c r="E74">
        <v>0</v>
      </c>
      <c r="F74">
        <v>0</v>
      </c>
      <c r="G74">
        <v>0</v>
      </c>
      <c r="H74">
        <v>0</v>
      </c>
      <c r="I74">
        <v>0</v>
      </c>
      <c r="J74">
        <v>0</v>
      </c>
      <c r="K74">
        <v>0</v>
      </c>
      <c r="L74">
        <v>0</v>
      </c>
      <c r="M74">
        <v>0</v>
      </c>
      <c r="N74">
        <v>0</v>
      </c>
      <c r="O74">
        <v>0</v>
      </c>
      <c r="P74" s="1">
        <v>44840</v>
      </c>
      <c r="Q74">
        <v>0</v>
      </c>
      <c r="R74">
        <v>0</v>
      </c>
      <c r="S74">
        <v>0</v>
      </c>
      <c r="T74">
        <v>0</v>
      </c>
      <c r="U74">
        <v>0</v>
      </c>
      <c r="V74">
        <v>0.1</v>
      </c>
      <c r="W74">
        <v>0.2</v>
      </c>
      <c r="X74">
        <v>0.3</v>
      </c>
      <c r="Y74">
        <v>0.4</v>
      </c>
      <c r="Z74">
        <v>0.7</v>
      </c>
      <c r="AA74">
        <v>1</v>
      </c>
      <c r="AB74">
        <v>1.5</v>
      </c>
      <c r="AC74">
        <v>2.1</v>
      </c>
      <c r="AD74">
        <v>0</v>
      </c>
      <c r="AE74" s="1">
        <v>44840</v>
      </c>
      <c r="AF74">
        <v>1</v>
      </c>
      <c r="AG74">
        <v>1.5</v>
      </c>
      <c r="AH74">
        <v>2.1</v>
      </c>
      <c r="AI74">
        <v>2.7</v>
      </c>
      <c r="AJ74">
        <v>3.3</v>
      </c>
      <c r="AK74">
        <v>4</v>
      </c>
      <c r="AL74">
        <v>4.5999999999999996</v>
      </c>
      <c r="AM74">
        <v>5.3</v>
      </c>
      <c r="AN74">
        <v>6</v>
      </c>
      <c r="AO74">
        <v>6.7</v>
      </c>
      <c r="AP74">
        <v>7.5</v>
      </c>
      <c r="AQ74">
        <v>8.3000000000000007</v>
      </c>
      <c r="AR74">
        <v>9</v>
      </c>
      <c r="AS74">
        <v>0</v>
      </c>
    </row>
    <row r="75" spans="1:45" x14ac:dyDescent="0.25">
      <c r="A75" s="1">
        <v>44841</v>
      </c>
      <c r="B75">
        <v>0</v>
      </c>
      <c r="C75">
        <v>0</v>
      </c>
      <c r="D75">
        <v>0</v>
      </c>
      <c r="E75">
        <v>0</v>
      </c>
      <c r="F75">
        <v>0</v>
      </c>
      <c r="G75">
        <v>0</v>
      </c>
      <c r="H75">
        <v>0</v>
      </c>
      <c r="I75">
        <v>0</v>
      </c>
      <c r="J75">
        <v>0</v>
      </c>
      <c r="K75">
        <v>0</v>
      </c>
      <c r="L75">
        <v>0</v>
      </c>
      <c r="M75">
        <v>0</v>
      </c>
      <c r="N75">
        <v>0</v>
      </c>
      <c r="O75">
        <v>0</v>
      </c>
      <c r="P75" s="1">
        <v>44841</v>
      </c>
      <c r="Q75">
        <v>0</v>
      </c>
      <c r="R75">
        <v>0</v>
      </c>
      <c r="S75">
        <v>0</v>
      </c>
      <c r="T75">
        <v>0.1</v>
      </c>
      <c r="U75">
        <v>0.4</v>
      </c>
      <c r="V75">
        <v>0.7</v>
      </c>
      <c r="W75">
        <v>1.1000000000000001</v>
      </c>
      <c r="X75">
        <v>1.4</v>
      </c>
      <c r="Y75">
        <v>1.8</v>
      </c>
      <c r="Z75">
        <v>2.1</v>
      </c>
      <c r="AA75">
        <v>2.5</v>
      </c>
      <c r="AB75">
        <v>2.9</v>
      </c>
      <c r="AC75">
        <v>3.4</v>
      </c>
      <c r="AD75">
        <v>0</v>
      </c>
      <c r="AE75" s="1">
        <v>44841</v>
      </c>
      <c r="AF75">
        <v>2.5</v>
      </c>
      <c r="AG75">
        <v>2.9</v>
      </c>
      <c r="AH75">
        <v>3.4</v>
      </c>
      <c r="AI75">
        <v>3.8</v>
      </c>
      <c r="AJ75">
        <v>4.3</v>
      </c>
      <c r="AK75">
        <v>4.8</v>
      </c>
      <c r="AL75">
        <v>5.4</v>
      </c>
      <c r="AM75">
        <v>6</v>
      </c>
      <c r="AN75">
        <v>6.6</v>
      </c>
      <c r="AO75">
        <v>7.2</v>
      </c>
      <c r="AP75">
        <v>7.9</v>
      </c>
      <c r="AQ75">
        <v>8.6</v>
      </c>
      <c r="AR75">
        <v>9.4</v>
      </c>
      <c r="AS75">
        <v>0</v>
      </c>
    </row>
    <row r="76" spans="1:45" x14ac:dyDescent="0.25">
      <c r="A76" s="1">
        <v>44842</v>
      </c>
      <c r="B76">
        <v>0</v>
      </c>
      <c r="C76">
        <v>0</v>
      </c>
      <c r="D76">
        <v>0.1</v>
      </c>
      <c r="E76">
        <v>0.1</v>
      </c>
      <c r="F76">
        <v>0.2</v>
      </c>
      <c r="G76">
        <v>0.3</v>
      </c>
      <c r="H76">
        <v>0.4</v>
      </c>
      <c r="I76">
        <v>0.5</v>
      </c>
      <c r="J76">
        <v>0.7</v>
      </c>
      <c r="K76">
        <v>1</v>
      </c>
      <c r="L76">
        <v>1.4</v>
      </c>
      <c r="M76">
        <v>1.8</v>
      </c>
      <c r="N76">
        <v>2.2999999999999998</v>
      </c>
      <c r="O76">
        <v>0</v>
      </c>
      <c r="P76" s="1">
        <v>44842</v>
      </c>
      <c r="Q76">
        <v>1.4</v>
      </c>
      <c r="R76">
        <v>1.8</v>
      </c>
      <c r="S76">
        <v>2.2999999999999998</v>
      </c>
      <c r="T76">
        <v>2.8</v>
      </c>
      <c r="U76">
        <v>3.4</v>
      </c>
      <c r="V76">
        <v>4</v>
      </c>
      <c r="W76">
        <v>4.7</v>
      </c>
      <c r="X76">
        <v>5.5</v>
      </c>
      <c r="Y76">
        <v>6.3</v>
      </c>
      <c r="Z76">
        <v>7.1</v>
      </c>
      <c r="AA76">
        <v>7.9</v>
      </c>
      <c r="AB76">
        <v>8.9</v>
      </c>
      <c r="AC76">
        <v>9.9</v>
      </c>
      <c r="AD76">
        <v>0</v>
      </c>
      <c r="AE76" s="1">
        <v>44842</v>
      </c>
      <c r="AF76">
        <v>7.9</v>
      </c>
      <c r="AG76">
        <v>8.9</v>
      </c>
      <c r="AH76">
        <v>9.9</v>
      </c>
      <c r="AI76">
        <v>10.9</v>
      </c>
      <c r="AJ76">
        <v>11.9</v>
      </c>
      <c r="AK76">
        <v>12.9</v>
      </c>
      <c r="AL76">
        <v>13.9</v>
      </c>
      <c r="AM76">
        <v>14.9</v>
      </c>
      <c r="AN76">
        <v>15.9</v>
      </c>
      <c r="AO76">
        <v>16.899999999999999</v>
      </c>
      <c r="AP76">
        <v>17.899999999999999</v>
      </c>
      <c r="AQ76">
        <v>18.899999999999999</v>
      </c>
      <c r="AR76">
        <v>19.899999999999999</v>
      </c>
      <c r="AS76">
        <v>0</v>
      </c>
    </row>
    <row r="77" spans="1:45" x14ac:dyDescent="0.25">
      <c r="A77" s="1">
        <v>44843</v>
      </c>
      <c r="B77">
        <v>0.6</v>
      </c>
      <c r="C77">
        <v>0.9</v>
      </c>
      <c r="D77">
        <v>1.2</v>
      </c>
      <c r="E77">
        <v>1.6</v>
      </c>
      <c r="F77">
        <v>1.9</v>
      </c>
      <c r="G77">
        <v>2.2999999999999998</v>
      </c>
      <c r="H77">
        <v>2.8</v>
      </c>
      <c r="I77">
        <v>3.3</v>
      </c>
      <c r="J77">
        <v>3.7</v>
      </c>
      <c r="K77">
        <v>4.2</v>
      </c>
      <c r="L77">
        <v>4.7</v>
      </c>
      <c r="M77">
        <v>5.3</v>
      </c>
      <c r="N77">
        <v>5.9</v>
      </c>
      <c r="O77">
        <v>0</v>
      </c>
      <c r="P77" s="1">
        <v>44843</v>
      </c>
      <c r="Q77">
        <v>4.7</v>
      </c>
      <c r="R77">
        <v>5.3</v>
      </c>
      <c r="S77">
        <v>5.9</v>
      </c>
      <c r="T77">
        <v>6.5</v>
      </c>
      <c r="U77">
        <v>7.1</v>
      </c>
      <c r="V77">
        <v>7.7</v>
      </c>
      <c r="W77">
        <v>8.4</v>
      </c>
      <c r="X77">
        <v>9</v>
      </c>
      <c r="Y77">
        <v>9.6999999999999993</v>
      </c>
      <c r="Z77">
        <v>10.4</v>
      </c>
      <c r="AA77">
        <v>11.2</v>
      </c>
      <c r="AB77">
        <v>12</v>
      </c>
      <c r="AC77">
        <v>12.8</v>
      </c>
      <c r="AD77">
        <v>0</v>
      </c>
      <c r="AE77" s="1">
        <v>44843</v>
      </c>
      <c r="AF77">
        <v>11.2</v>
      </c>
      <c r="AG77">
        <v>12</v>
      </c>
      <c r="AH77">
        <v>12.8</v>
      </c>
      <c r="AI77">
        <v>13.8</v>
      </c>
      <c r="AJ77">
        <v>14.8</v>
      </c>
      <c r="AK77">
        <v>15.8</v>
      </c>
      <c r="AL77">
        <v>16.8</v>
      </c>
      <c r="AM77">
        <v>17.8</v>
      </c>
      <c r="AN77">
        <v>18.8</v>
      </c>
      <c r="AO77">
        <v>19.8</v>
      </c>
      <c r="AP77">
        <v>20.8</v>
      </c>
      <c r="AQ77">
        <v>21.8</v>
      </c>
      <c r="AR77">
        <v>22.8</v>
      </c>
      <c r="AS77">
        <v>0</v>
      </c>
    </row>
    <row r="78" spans="1:45" x14ac:dyDescent="0.25">
      <c r="A78" s="1">
        <v>44844</v>
      </c>
      <c r="B78">
        <v>0</v>
      </c>
      <c r="C78">
        <v>0</v>
      </c>
      <c r="D78">
        <v>0.1</v>
      </c>
      <c r="E78">
        <v>0.2</v>
      </c>
      <c r="F78">
        <v>0.4</v>
      </c>
      <c r="G78">
        <v>0.7</v>
      </c>
      <c r="H78">
        <v>1</v>
      </c>
      <c r="I78">
        <v>1.3</v>
      </c>
      <c r="J78">
        <v>1.7</v>
      </c>
      <c r="K78">
        <v>2.1</v>
      </c>
      <c r="L78">
        <v>2.7</v>
      </c>
      <c r="M78">
        <v>3.2</v>
      </c>
      <c r="N78">
        <v>3.7</v>
      </c>
      <c r="O78">
        <v>0</v>
      </c>
      <c r="P78" s="1">
        <v>44844</v>
      </c>
      <c r="Q78">
        <v>2.7</v>
      </c>
      <c r="R78">
        <v>3.2</v>
      </c>
      <c r="S78">
        <v>3.7</v>
      </c>
      <c r="T78">
        <v>4.3</v>
      </c>
      <c r="U78">
        <v>4.9000000000000004</v>
      </c>
      <c r="V78">
        <v>5.6</v>
      </c>
      <c r="W78">
        <v>6.2</v>
      </c>
      <c r="X78">
        <v>6.9</v>
      </c>
      <c r="Y78">
        <v>7.5</v>
      </c>
      <c r="Z78">
        <v>8.3000000000000007</v>
      </c>
      <c r="AA78">
        <v>9.1</v>
      </c>
      <c r="AB78">
        <v>9.9</v>
      </c>
      <c r="AC78">
        <v>10.7</v>
      </c>
      <c r="AD78">
        <v>0</v>
      </c>
      <c r="AE78" s="1">
        <v>44844</v>
      </c>
      <c r="AF78">
        <v>9.1</v>
      </c>
      <c r="AG78">
        <v>9.9</v>
      </c>
      <c r="AH78">
        <v>10.7</v>
      </c>
      <c r="AI78">
        <v>11.6</v>
      </c>
      <c r="AJ78">
        <v>12.5</v>
      </c>
      <c r="AK78">
        <v>13.4</v>
      </c>
      <c r="AL78">
        <v>14.4</v>
      </c>
      <c r="AM78">
        <v>15.4</v>
      </c>
      <c r="AN78">
        <v>16.399999999999999</v>
      </c>
      <c r="AO78">
        <v>17.399999999999999</v>
      </c>
      <c r="AP78">
        <v>18.399999999999999</v>
      </c>
      <c r="AQ78">
        <v>19.399999999999999</v>
      </c>
      <c r="AR78">
        <v>20.399999999999999</v>
      </c>
      <c r="AS78">
        <v>0</v>
      </c>
    </row>
    <row r="79" spans="1:45" x14ac:dyDescent="0.25">
      <c r="A79" s="1">
        <v>44845</v>
      </c>
      <c r="B79">
        <v>0.1</v>
      </c>
      <c r="C79">
        <v>0.3</v>
      </c>
      <c r="D79">
        <v>0.5</v>
      </c>
      <c r="E79">
        <v>0.7</v>
      </c>
      <c r="F79">
        <v>1.1000000000000001</v>
      </c>
      <c r="G79">
        <v>1.4</v>
      </c>
      <c r="H79">
        <v>1.8</v>
      </c>
      <c r="I79">
        <v>2.2000000000000002</v>
      </c>
      <c r="J79">
        <v>2.6</v>
      </c>
      <c r="K79">
        <v>3.2</v>
      </c>
      <c r="L79">
        <v>3.8</v>
      </c>
      <c r="M79">
        <v>4.4000000000000004</v>
      </c>
      <c r="N79">
        <v>5</v>
      </c>
      <c r="O79">
        <v>0</v>
      </c>
      <c r="P79" s="1">
        <v>44845</v>
      </c>
      <c r="Q79">
        <v>3.8</v>
      </c>
      <c r="R79">
        <v>4.4000000000000004</v>
      </c>
      <c r="S79">
        <v>5</v>
      </c>
      <c r="T79">
        <v>5.6</v>
      </c>
      <c r="U79">
        <v>6.2</v>
      </c>
      <c r="V79">
        <v>6.8</v>
      </c>
      <c r="W79">
        <v>7.5</v>
      </c>
      <c r="X79">
        <v>8.1999999999999993</v>
      </c>
      <c r="Y79">
        <v>8.8000000000000007</v>
      </c>
      <c r="Z79">
        <v>9.6</v>
      </c>
      <c r="AA79">
        <v>10.3</v>
      </c>
      <c r="AB79">
        <v>11</v>
      </c>
      <c r="AC79">
        <v>11.8</v>
      </c>
      <c r="AD79">
        <v>0</v>
      </c>
      <c r="AE79" s="1">
        <v>44845</v>
      </c>
      <c r="AF79">
        <v>10.3</v>
      </c>
      <c r="AG79">
        <v>11</v>
      </c>
      <c r="AH79">
        <v>11.8</v>
      </c>
      <c r="AI79">
        <v>12.6</v>
      </c>
      <c r="AJ79">
        <v>13.4</v>
      </c>
      <c r="AK79">
        <v>14.3</v>
      </c>
      <c r="AL79">
        <v>15.2</v>
      </c>
      <c r="AM79">
        <v>16.2</v>
      </c>
      <c r="AN79">
        <v>17.2</v>
      </c>
      <c r="AO79">
        <v>18.2</v>
      </c>
      <c r="AP79">
        <v>19.2</v>
      </c>
      <c r="AQ79">
        <v>20.2</v>
      </c>
      <c r="AR79">
        <v>21.2</v>
      </c>
      <c r="AS79">
        <v>0</v>
      </c>
    </row>
    <row r="80" spans="1:45" x14ac:dyDescent="0.25">
      <c r="A80" s="1">
        <v>44846</v>
      </c>
      <c r="B80">
        <v>0</v>
      </c>
      <c r="C80">
        <v>0</v>
      </c>
      <c r="D80">
        <v>0.1</v>
      </c>
      <c r="E80">
        <v>0.3</v>
      </c>
      <c r="F80">
        <v>0.5</v>
      </c>
      <c r="G80">
        <v>0.8</v>
      </c>
      <c r="H80">
        <v>1.1000000000000001</v>
      </c>
      <c r="I80">
        <v>1.4</v>
      </c>
      <c r="J80">
        <v>1.8</v>
      </c>
      <c r="K80">
        <v>2.1</v>
      </c>
      <c r="L80">
        <v>2.5</v>
      </c>
      <c r="M80">
        <v>2.8</v>
      </c>
      <c r="N80">
        <v>3.2</v>
      </c>
      <c r="O80">
        <v>0</v>
      </c>
      <c r="P80" s="1">
        <v>44846</v>
      </c>
      <c r="Q80">
        <v>2.5</v>
      </c>
      <c r="R80">
        <v>2.8</v>
      </c>
      <c r="S80">
        <v>3.2</v>
      </c>
      <c r="T80">
        <v>3.6</v>
      </c>
      <c r="U80">
        <v>4</v>
      </c>
      <c r="V80">
        <v>4.4000000000000004</v>
      </c>
      <c r="W80">
        <v>4.8</v>
      </c>
      <c r="X80">
        <v>5.3</v>
      </c>
      <c r="Y80">
        <v>5.8</v>
      </c>
      <c r="Z80">
        <v>6.3</v>
      </c>
      <c r="AA80">
        <v>6.8</v>
      </c>
      <c r="AB80">
        <v>7.3</v>
      </c>
      <c r="AC80">
        <v>7.9</v>
      </c>
      <c r="AD80">
        <v>0</v>
      </c>
      <c r="AE80" s="1">
        <v>44846</v>
      </c>
      <c r="AF80">
        <v>6.8</v>
      </c>
      <c r="AG80">
        <v>7.3</v>
      </c>
      <c r="AH80">
        <v>7.9</v>
      </c>
      <c r="AI80">
        <v>8.5</v>
      </c>
      <c r="AJ80">
        <v>9.1999999999999993</v>
      </c>
      <c r="AK80">
        <v>9.8000000000000007</v>
      </c>
      <c r="AL80">
        <v>10.5</v>
      </c>
      <c r="AM80">
        <v>11.2</v>
      </c>
      <c r="AN80">
        <v>11.9</v>
      </c>
      <c r="AO80">
        <v>12.6</v>
      </c>
      <c r="AP80">
        <v>13.4</v>
      </c>
      <c r="AQ80">
        <v>14.1</v>
      </c>
      <c r="AR80">
        <v>14.9</v>
      </c>
      <c r="AS80">
        <v>0</v>
      </c>
    </row>
    <row r="81" spans="1:45" x14ac:dyDescent="0.25">
      <c r="A81" s="1">
        <v>44847</v>
      </c>
      <c r="B81">
        <v>0</v>
      </c>
      <c r="C81">
        <v>0</v>
      </c>
      <c r="D81">
        <v>0</v>
      </c>
      <c r="E81">
        <v>0</v>
      </c>
      <c r="F81">
        <v>0</v>
      </c>
      <c r="G81">
        <v>0</v>
      </c>
      <c r="H81">
        <v>0</v>
      </c>
      <c r="I81">
        <v>0</v>
      </c>
      <c r="J81">
        <v>0</v>
      </c>
      <c r="K81">
        <v>0</v>
      </c>
      <c r="L81">
        <v>0</v>
      </c>
      <c r="M81">
        <v>0</v>
      </c>
      <c r="N81">
        <v>0.1</v>
      </c>
      <c r="O81">
        <v>0</v>
      </c>
      <c r="P81" s="1">
        <v>44847</v>
      </c>
      <c r="Q81">
        <v>0</v>
      </c>
      <c r="R81">
        <v>0</v>
      </c>
      <c r="S81">
        <v>0.1</v>
      </c>
      <c r="T81">
        <v>0.2</v>
      </c>
      <c r="U81">
        <v>0.4</v>
      </c>
      <c r="V81">
        <v>0.6</v>
      </c>
      <c r="W81">
        <v>0.8</v>
      </c>
      <c r="X81">
        <v>1.1000000000000001</v>
      </c>
      <c r="Y81">
        <v>1.3</v>
      </c>
      <c r="Z81">
        <v>1.6</v>
      </c>
      <c r="AA81">
        <v>1.8</v>
      </c>
      <c r="AB81">
        <v>2.1</v>
      </c>
      <c r="AC81">
        <v>2.4</v>
      </c>
      <c r="AD81">
        <v>0</v>
      </c>
      <c r="AE81" s="1">
        <v>44847</v>
      </c>
      <c r="AF81">
        <v>1.8</v>
      </c>
      <c r="AG81">
        <v>2.1</v>
      </c>
      <c r="AH81">
        <v>2.4</v>
      </c>
      <c r="AI81">
        <v>2.7</v>
      </c>
      <c r="AJ81">
        <v>3.1</v>
      </c>
      <c r="AK81">
        <v>3.5</v>
      </c>
      <c r="AL81">
        <v>4.2</v>
      </c>
      <c r="AM81">
        <v>5</v>
      </c>
      <c r="AN81">
        <v>5.9</v>
      </c>
      <c r="AO81">
        <v>6.8</v>
      </c>
      <c r="AP81">
        <v>7.8</v>
      </c>
      <c r="AQ81">
        <v>8.8000000000000007</v>
      </c>
      <c r="AR81">
        <v>9.8000000000000007</v>
      </c>
      <c r="AS81">
        <v>0</v>
      </c>
    </row>
    <row r="82" spans="1:45" x14ac:dyDescent="0.25">
      <c r="A82" s="1">
        <v>44848</v>
      </c>
      <c r="B82">
        <v>0</v>
      </c>
      <c r="C82">
        <v>0</v>
      </c>
      <c r="D82">
        <v>0</v>
      </c>
      <c r="E82">
        <v>0</v>
      </c>
      <c r="F82">
        <v>0</v>
      </c>
      <c r="G82">
        <v>0</v>
      </c>
      <c r="H82">
        <v>0</v>
      </c>
      <c r="I82">
        <v>0</v>
      </c>
      <c r="J82">
        <v>0</v>
      </c>
      <c r="K82">
        <v>0</v>
      </c>
      <c r="L82">
        <v>0</v>
      </c>
      <c r="M82">
        <v>0</v>
      </c>
      <c r="N82">
        <v>0</v>
      </c>
      <c r="O82">
        <v>0</v>
      </c>
      <c r="P82" s="1">
        <v>44848</v>
      </c>
      <c r="Q82">
        <v>0</v>
      </c>
      <c r="R82">
        <v>0</v>
      </c>
      <c r="S82">
        <v>0</v>
      </c>
      <c r="T82">
        <v>0.1</v>
      </c>
      <c r="U82">
        <v>0.1</v>
      </c>
      <c r="V82">
        <v>0.2</v>
      </c>
      <c r="W82">
        <v>0.2</v>
      </c>
      <c r="X82">
        <v>0.4</v>
      </c>
      <c r="Y82">
        <v>0.5</v>
      </c>
      <c r="Z82">
        <v>0.7</v>
      </c>
      <c r="AA82">
        <v>1</v>
      </c>
      <c r="AB82">
        <v>1.2</v>
      </c>
      <c r="AC82">
        <v>1.5</v>
      </c>
      <c r="AD82">
        <v>0</v>
      </c>
      <c r="AE82" s="1">
        <v>44848</v>
      </c>
      <c r="AF82">
        <v>1</v>
      </c>
      <c r="AG82">
        <v>1.2</v>
      </c>
      <c r="AH82">
        <v>1.5</v>
      </c>
      <c r="AI82">
        <v>1.9</v>
      </c>
      <c r="AJ82">
        <v>2.2999999999999998</v>
      </c>
      <c r="AK82">
        <v>2.7</v>
      </c>
      <c r="AL82">
        <v>3.1</v>
      </c>
      <c r="AM82">
        <v>3.8</v>
      </c>
      <c r="AN82">
        <v>4.7</v>
      </c>
      <c r="AO82">
        <v>5.7</v>
      </c>
      <c r="AP82">
        <v>6.7</v>
      </c>
      <c r="AQ82">
        <v>7.7</v>
      </c>
      <c r="AR82">
        <v>8.6999999999999993</v>
      </c>
      <c r="AS82">
        <v>0</v>
      </c>
    </row>
    <row r="83" spans="1:45" x14ac:dyDescent="0.25">
      <c r="A83" s="1">
        <v>44849</v>
      </c>
      <c r="B83">
        <v>0</v>
      </c>
      <c r="C83">
        <v>0</v>
      </c>
      <c r="D83">
        <v>0</v>
      </c>
      <c r="E83">
        <v>0</v>
      </c>
      <c r="F83">
        <v>0</v>
      </c>
      <c r="G83">
        <v>0</v>
      </c>
      <c r="H83">
        <v>0.1</v>
      </c>
      <c r="I83">
        <v>0.2</v>
      </c>
      <c r="J83">
        <v>0.4</v>
      </c>
      <c r="K83">
        <v>0.6</v>
      </c>
      <c r="L83">
        <v>0.9</v>
      </c>
      <c r="M83">
        <v>1.3</v>
      </c>
      <c r="N83">
        <v>1.8</v>
      </c>
      <c r="O83">
        <v>0</v>
      </c>
      <c r="P83" s="1">
        <v>44849</v>
      </c>
      <c r="Q83">
        <v>0.9</v>
      </c>
      <c r="R83">
        <v>1.3</v>
      </c>
      <c r="S83">
        <v>1.8</v>
      </c>
      <c r="T83">
        <v>2.2999999999999998</v>
      </c>
      <c r="U83">
        <v>2.8</v>
      </c>
      <c r="V83">
        <v>3.4</v>
      </c>
      <c r="W83">
        <v>4</v>
      </c>
      <c r="X83">
        <v>4.5999999999999996</v>
      </c>
      <c r="Y83">
        <v>5.2</v>
      </c>
      <c r="Z83">
        <v>5.8</v>
      </c>
      <c r="AA83">
        <v>6.5</v>
      </c>
      <c r="AB83">
        <v>7.1</v>
      </c>
      <c r="AC83">
        <v>7.8</v>
      </c>
      <c r="AD83">
        <v>0</v>
      </c>
      <c r="AE83" s="1">
        <v>44849</v>
      </c>
      <c r="AF83">
        <v>6.5</v>
      </c>
      <c r="AG83">
        <v>7.1</v>
      </c>
      <c r="AH83">
        <v>7.8</v>
      </c>
      <c r="AI83">
        <v>8.5</v>
      </c>
      <c r="AJ83">
        <v>9.1999999999999993</v>
      </c>
      <c r="AK83">
        <v>9.9</v>
      </c>
      <c r="AL83">
        <v>10.7</v>
      </c>
      <c r="AM83">
        <v>11.5</v>
      </c>
      <c r="AN83">
        <v>12.3</v>
      </c>
      <c r="AO83">
        <v>13.1</v>
      </c>
      <c r="AP83">
        <v>13.9</v>
      </c>
      <c r="AQ83">
        <v>14.9</v>
      </c>
      <c r="AR83">
        <v>15.9</v>
      </c>
      <c r="AS83">
        <v>0</v>
      </c>
    </row>
    <row r="84" spans="1:45" x14ac:dyDescent="0.25">
      <c r="A84" s="1">
        <v>44850</v>
      </c>
      <c r="B84">
        <v>0</v>
      </c>
      <c r="C84">
        <v>0</v>
      </c>
      <c r="D84">
        <v>0</v>
      </c>
      <c r="E84">
        <v>0</v>
      </c>
      <c r="F84">
        <v>0.1</v>
      </c>
      <c r="G84">
        <v>0.3</v>
      </c>
      <c r="H84">
        <v>0.5</v>
      </c>
      <c r="I84">
        <v>0.7</v>
      </c>
      <c r="J84">
        <v>1.1000000000000001</v>
      </c>
      <c r="K84">
        <v>1.5</v>
      </c>
      <c r="L84">
        <v>2</v>
      </c>
      <c r="M84">
        <v>2.5</v>
      </c>
      <c r="N84">
        <v>3</v>
      </c>
      <c r="O84">
        <v>0</v>
      </c>
      <c r="P84" s="1">
        <v>44850</v>
      </c>
      <c r="Q84">
        <v>2</v>
      </c>
      <c r="R84">
        <v>2.5</v>
      </c>
      <c r="S84">
        <v>3</v>
      </c>
      <c r="T84">
        <v>3.5</v>
      </c>
      <c r="U84">
        <v>4</v>
      </c>
      <c r="V84">
        <v>4.5999999999999996</v>
      </c>
      <c r="W84">
        <v>5.0999999999999996</v>
      </c>
      <c r="X84">
        <v>5.7</v>
      </c>
      <c r="Y84">
        <v>6.3</v>
      </c>
      <c r="Z84">
        <v>6.9</v>
      </c>
      <c r="AA84">
        <v>7.6</v>
      </c>
      <c r="AB84">
        <v>8.1999999999999993</v>
      </c>
      <c r="AC84">
        <v>8.9</v>
      </c>
      <c r="AD84">
        <v>0</v>
      </c>
      <c r="AE84" s="1">
        <v>44850</v>
      </c>
      <c r="AF84">
        <v>7.6</v>
      </c>
      <c r="AG84">
        <v>8.1999999999999993</v>
      </c>
      <c r="AH84">
        <v>8.9</v>
      </c>
      <c r="AI84">
        <v>9.6</v>
      </c>
      <c r="AJ84">
        <v>10.3</v>
      </c>
      <c r="AK84">
        <v>11.1</v>
      </c>
      <c r="AL84">
        <v>11.8</v>
      </c>
      <c r="AM84">
        <v>12.6</v>
      </c>
      <c r="AN84">
        <v>13.5</v>
      </c>
      <c r="AO84">
        <v>14.4</v>
      </c>
      <c r="AP84">
        <v>15.4</v>
      </c>
      <c r="AQ84">
        <v>16.399999999999999</v>
      </c>
      <c r="AR84">
        <v>17.399999999999999</v>
      </c>
      <c r="AS84">
        <v>0</v>
      </c>
    </row>
    <row r="85" spans="1:45" x14ac:dyDescent="0.25">
      <c r="A85" s="1">
        <v>44851</v>
      </c>
      <c r="B85">
        <v>0</v>
      </c>
      <c r="C85">
        <v>0</v>
      </c>
      <c r="D85">
        <v>0</v>
      </c>
      <c r="E85">
        <v>0</v>
      </c>
      <c r="F85">
        <v>0.1</v>
      </c>
      <c r="G85">
        <v>0.3</v>
      </c>
      <c r="H85">
        <v>0.6</v>
      </c>
      <c r="I85">
        <v>0.9</v>
      </c>
      <c r="J85">
        <v>1.3</v>
      </c>
      <c r="K85">
        <v>1.7</v>
      </c>
      <c r="L85">
        <v>2.1</v>
      </c>
      <c r="M85">
        <v>2.5</v>
      </c>
      <c r="N85">
        <v>2.9</v>
      </c>
      <c r="O85">
        <v>0</v>
      </c>
      <c r="P85" s="1">
        <v>44851</v>
      </c>
      <c r="Q85">
        <v>2.1</v>
      </c>
      <c r="R85">
        <v>2.5</v>
      </c>
      <c r="S85">
        <v>2.9</v>
      </c>
      <c r="T85">
        <v>3.4</v>
      </c>
      <c r="U85">
        <v>3.9</v>
      </c>
      <c r="V85">
        <v>4.4000000000000004</v>
      </c>
      <c r="W85">
        <v>4.9000000000000004</v>
      </c>
      <c r="X85">
        <v>5.5</v>
      </c>
      <c r="Y85">
        <v>6.2</v>
      </c>
      <c r="Z85">
        <v>7.1</v>
      </c>
      <c r="AA85">
        <v>8</v>
      </c>
      <c r="AB85">
        <v>9</v>
      </c>
      <c r="AC85">
        <v>10</v>
      </c>
      <c r="AD85">
        <v>0</v>
      </c>
      <c r="AE85" s="1">
        <v>44851</v>
      </c>
      <c r="AF85">
        <v>8</v>
      </c>
      <c r="AG85">
        <v>9</v>
      </c>
      <c r="AH85">
        <v>10</v>
      </c>
      <c r="AI85">
        <v>11</v>
      </c>
      <c r="AJ85">
        <v>12</v>
      </c>
      <c r="AK85">
        <v>13</v>
      </c>
      <c r="AL85">
        <v>14</v>
      </c>
      <c r="AM85">
        <v>15</v>
      </c>
      <c r="AN85">
        <v>16</v>
      </c>
      <c r="AO85">
        <v>17</v>
      </c>
      <c r="AP85">
        <v>18</v>
      </c>
      <c r="AQ85">
        <v>19</v>
      </c>
      <c r="AR85">
        <v>20</v>
      </c>
      <c r="AS85">
        <v>0</v>
      </c>
    </row>
    <row r="86" spans="1:45" x14ac:dyDescent="0.25">
      <c r="A86" s="1">
        <v>44852</v>
      </c>
      <c r="B86">
        <v>0</v>
      </c>
      <c r="C86">
        <v>0</v>
      </c>
      <c r="D86">
        <v>0</v>
      </c>
      <c r="E86">
        <v>0.1</v>
      </c>
      <c r="F86">
        <v>0.1</v>
      </c>
      <c r="G86">
        <v>0.2</v>
      </c>
      <c r="H86">
        <v>0.3</v>
      </c>
      <c r="I86">
        <v>0.4</v>
      </c>
      <c r="J86">
        <v>0.6</v>
      </c>
      <c r="K86">
        <v>0.8</v>
      </c>
      <c r="L86">
        <v>0.9</v>
      </c>
      <c r="M86">
        <v>1.1000000000000001</v>
      </c>
      <c r="N86">
        <v>1.3</v>
      </c>
      <c r="O86">
        <v>0</v>
      </c>
      <c r="P86" s="1">
        <v>44852</v>
      </c>
      <c r="Q86">
        <v>0.9</v>
      </c>
      <c r="R86">
        <v>1.1000000000000001</v>
      </c>
      <c r="S86">
        <v>1.3</v>
      </c>
      <c r="T86">
        <v>1.5</v>
      </c>
      <c r="U86">
        <v>1.8</v>
      </c>
      <c r="V86">
        <v>2</v>
      </c>
      <c r="W86">
        <v>2.2999999999999998</v>
      </c>
      <c r="X86">
        <v>2.5</v>
      </c>
      <c r="Y86">
        <v>2.9</v>
      </c>
      <c r="Z86">
        <v>3.4</v>
      </c>
      <c r="AA86">
        <v>3.9</v>
      </c>
      <c r="AB86">
        <v>4.5</v>
      </c>
      <c r="AC86">
        <v>5.0999999999999996</v>
      </c>
      <c r="AD86">
        <v>0</v>
      </c>
      <c r="AE86" s="1">
        <v>44852</v>
      </c>
      <c r="AF86">
        <v>3.9</v>
      </c>
      <c r="AG86">
        <v>4.5</v>
      </c>
      <c r="AH86">
        <v>5.0999999999999996</v>
      </c>
      <c r="AI86">
        <v>5.9</v>
      </c>
      <c r="AJ86">
        <v>6.7</v>
      </c>
      <c r="AK86">
        <v>7.5</v>
      </c>
      <c r="AL86">
        <v>8.5</v>
      </c>
      <c r="AM86">
        <v>9.5</v>
      </c>
      <c r="AN86">
        <v>10.5</v>
      </c>
      <c r="AO86">
        <v>11.5</v>
      </c>
      <c r="AP86">
        <v>12.5</v>
      </c>
      <c r="AQ86">
        <v>13.5</v>
      </c>
      <c r="AR86">
        <v>14.5</v>
      </c>
      <c r="AS86">
        <v>0</v>
      </c>
    </row>
    <row r="87" spans="1:45" x14ac:dyDescent="0.25">
      <c r="A87" s="1">
        <v>44853</v>
      </c>
      <c r="B87">
        <v>0.7</v>
      </c>
      <c r="C87">
        <v>1</v>
      </c>
      <c r="D87">
        <v>1.3</v>
      </c>
      <c r="E87">
        <v>1.7</v>
      </c>
      <c r="F87">
        <v>2.2000000000000002</v>
      </c>
      <c r="G87">
        <v>2.6</v>
      </c>
      <c r="H87">
        <v>3.2</v>
      </c>
      <c r="I87">
        <v>3.8</v>
      </c>
      <c r="J87">
        <v>4.4000000000000004</v>
      </c>
      <c r="K87">
        <v>5</v>
      </c>
      <c r="L87">
        <v>5.6</v>
      </c>
      <c r="M87">
        <v>6.3</v>
      </c>
      <c r="N87">
        <v>7</v>
      </c>
      <c r="O87">
        <v>0</v>
      </c>
      <c r="P87" s="1">
        <v>44853</v>
      </c>
      <c r="Q87">
        <v>5.6</v>
      </c>
      <c r="R87">
        <v>6.3</v>
      </c>
      <c r="S87">
        <v>7</v>
      </c>
      <c r="T87">
        <v>7.7</v>
      </c>
      <c r="U87">
        <v>8.4</v>
      </c>
      <c r="V87">
        <v>9.1999999999999993</v>
      </c>
      <c r="W87">
        <v>10</v>
      </c>
      <c r="X87">
        <v>10.8</v>
      </c>
      <c r="Y87">
        <v>11.8</v>
      </c>
      <c r="Z87">
        <v>12.8</v>
      </c>
      <c r="AA87">
        <v>13.8</v>
      </c>
      <c r="AB87">
        <v>14.8</v>
      </c>
      <c r="AC87">
        <v>15.8</v>
      </c>
      <c r="AD87">
        <v>0</v>
      </c>
      <c r="AE87" s="1">
        <v>44853</v>
      </c>
      <c r="AF87">
        <v>13.8</v>
      </c>
      <c r="AG87">
        <v>14.8</v>
      </c>
      <c r="AH87">
        <v>15.8</v>
      </c>
      <c r="AI87">
        <v>16.8</v>
      </c>
      <c r="AJ87">
        <v>17.8</v>
      </c>
      <c r="AK87">
        <v>18.8</v>
      </c>
      <c r="AL87">
        <v>19.8</v>
      </c>
      <c r="AM87">
        <v>20.8</v>
      </c>
      <c r="AN87">
        <v>21.8</v>
      </c>
      <c r="AO87">
        <v>22.8</v>
      </c>
      <c r="AP87">
        <v>23.8</v>
      </c>
      <c r="AQ87">
        <v>24.8</v>
      </c>
      <c r="AR87">
        <v>25.8</v>
      </c>
      <c r="AS87">
        <v>0</v>
      </c>
    </row>
    <row r="88" spans="1:45" x14ac:dyDescent="0.25">
      <c r="A88" s="1">
        <v>44854</v>
      </c>
      <c r="B88">
        <v>0</v>
      </c>
      <c r="C88">
        <v>0.2</v>
      </c>
      <c r="D88">
        <v>0.4</v>
      </c>
      <c r="E88">
        <v>0.8</v>
      </c>
      <c r="F88">
        <v>1.1000000000000001</v>
      </c>
      <c r="G88">
        <v>1.5</v>
      </c>
      <c r="H88">
        <v>1.9</v>
      </c>
      <c r="I88">
        <v>2.2999999999999998</v>
      </c>
      <c r="J88">
        <v>2.7</v>
      </c>
      <c r="K88">
        <v>3.2</v>
      </c>
      <c r="L88">
        <v>3.8</v>
      </c>
      <c r="M88">
        <v>4.4000000000000004</v>
      </c>
      <c r="N88">
        <v>5</v>
      </c>
      <c r="O88">
        <v>0</v>
      </c>
      <c r="P88" s="1">
        <v>44854</v>
      </c>
      <c r="Q88">
        <v>3.8</v>
      </c>
      <c r="R88">
        <v>4.4000000000000004</v>
      </c>
      <c r="S88">
        <v>5</v>
      </c>
      <c r="T88">
        <v>5.7</v>
      </c>
      <c r="U88">
        <v>6.5</v>
      </c>
      <c r="V88">
        <v>7.2</v>
      </c>
      <c r="W88">
        <v>8</v>
      </c>
      <c r="X88">
        <v>8.8000000000000007</v>
      </c>
      <c r="Y88">
        <v>9.6999999999999993</v>
      </c>
      <c r="Z88">
        <v>10.6</v>
      </c>
      <c r="AA88">
        <v>11.6</v>
      </c>
      <c r="AB88">
        <v>12.6</v>
      </c>
      <c r="AC88">
        <v>13.6</v>
      </c>
      <c r="AD88">
        <v>0</v>
      </c>
      <c r="AE88" s="1">
        <v>44854</v>
      </c>
      <c r="AF88">
        <v>11.6</v>
      </c>
      <c r="AG88">
        <v>12.6</v>
      </c>
      <c r="AH88">
        <v>13.6</v>
      </c>
      <c r="AI88">
        <v>14.6</v>
      </c>
      <c r="AJ88">
        <v>15.6</v>
      </c>
      <c r="AK88">
        <v>16.600000000000001</v>
      </c>
      <c r="AL88">
        <v>17.600000000000001</v>
      </c>
      <c r="AM88">
        <v>18.600000000000001</v>
      </c>
      <c r="AN88">
        <v>19.600000000000001</v>
      </c>
      <c r="AO88">
        <v>20.6</v>
      </c>
      <c r="AP88">
        <v>21.6</v>
      </c>
      <c r="AQ88">
        <v>22.6</v>
      </c>
      <c r="AR88">
        <v>23.6</v>
      </c>
      <c r="AS88">
        <v>0</v>
      </c>
    </row>
    <row r="89" spans="1:45" x14ac:dyDescent="0.25">
      <c r="A89" s="1">
        <v>44855</v>
      </c>
      <c r="B89">
        <v>1.2</v>
      </c>
      <c r="C89">
        <v>1.5</v>
      </c>
      <c r="D89">
        <v>1.8</v>
      </c>
      <c r="E89">
        <v>2.1</v>
      </c>
      <c r="F89">
        <v>2.4</v>
      </c>
      <c r="G89">
        <v>2.7</v>
      </c>
      <c r="H89">
        <v>3.1</v>
      </c>
      <c r="I89">
        <v>3.4</v>
      </c>
      <c r="J89">
        <v>3.8</v>
      </c>
      <c r="K89">
        <v>4.2</v>
      </c>
      <c r="L89">
        <v>4.7</v>
      </c>
      <c r="M89">
        <v>5.2</v>
      </c>
      <c r="N89">
        <v>5.7</v>
      </c>
      <c r="O89">
        <v>0</v>
      </c>
      <c r="P89" s="1">
        <v>44855</v>
      </c>
      <c r="Q89">
        <v>4.7</v>
      </c>
      <c r="R89">
        <v>5.2</v>
      </c>
      <c r="S89">
        <v>5.7</v>
      </c>
      <c r="T89">
        <v>6.3</v>
      </c>
      <c r="U89">
        <v>6.9</v>
      </c>
      <c r="V89">
        <v>7.6</v>
      </c>
      <c r="W89">
        <v>8.3000000000000007</v>
      </c>
      <c r="X89">
        <v>9</v>
      </c>
      <c r="Y89">
        <v>9.6999999999999993</v>
      </c>
      <c r="Z89">
        <v>10.4</v>
      </c>
      <c r="AA89">
        <v>11.2</v>
      </c>
      <c r="AB89">
        <v>12</v>
      </c>
      <c r="AC89">
        <v>12.8</v>
      </c>
      <c r="AD89">
        <v>0</v>
      </c>
      <c r="AE89" s="1">
        <v>44855</v>
      </c>
      <c r="AF89">
        <v>11.2</v>
      </c>
      <c r="AG89">
        <v>12</v>
      </c>
      <c r="AH89">
        <v>12.8</v>
      </c>
      <c r="AI89">
        <v>13.7</v>
      </c>
      <c r="AJ89">
        <v>14.6</v>
      </c>
      <c r="AK89">
        <v>15.5</v>
      </c>
      <c r="AL89">
        <v>16.5</v>
      </c>
      <c r="AM89">
        <v>17.5</v>
      </c>
      <c r="AN89">
        <v>18.5</v>
      </c>
      <c r="AO89">
        <v>19.5</v>
      </c>
      <c r="AP89">
        <v>20.5</v>
      </c>
      <c r="AQ89">
        <v>21.5</v>
      </c>
      <c r="AR89">
        <v>22.5</v>
      </c>
      <c r="AS89">
        <v>0</v>
      </c>
    </row>
    <row r="90" spans="1:45" x14ac:dyDescent="0.25">
      <c r="A90" s="1">
        <v>44856</v>
      </c>
      <c r="B90">
        <v>0.6</v>
      </c>
      <c r="C90">
        <v>0.9</v>
      </c>
      <c r="D90">
        <v>1.2</v>
      </c>
      <c r="E90">
        <v>1.5</v>
      </c>
      <c r="F90">
        <v>1.9</v>
      </c>
      <c r="G90">
        <v>2.2000000000000002</v>
      </c>
      <c r="H90">
        <v>2.6</v>
      </c>
      <c r="I90">
        <v>2.9</v>
      </c>
      <c r="J90">
        <v>3.3</v>
      </c>
      <c r="K90">
        <v>3.8</v>
      </c>
      <c r="L90">
        <v>4.2</v>
      </c>
      <c r="M90">
        <v>4.7</v>
      </c>
      <c r="N90">
        <v>5.2</v>
      </c>
      <c r="O90">
        <v>0</v>
      </c>
      <c r="P90" s="1">
        <v>44856</v>
      </c>
      <c r="Q90">
        <v>4.2</v>
      </c>
      <c r="R90">
        <v>4.7</v>
      </c>
      <c r="S90">
        <v>5.2</v>
      </c>
      <c r="T90">
        <v>5.7</v>
      </c>
      <c r="U90">
        <v>6.3</v>
      </c>
      <c r="V90">
        <v>6.8</v>
      </c>
      <c r="W90">
        <v>7.4</v>
      </c>
      <c r="X90">
        <v>8</v>
      </c>
      <c r="Y90">
        <v>8.6</v>
      </c>
      <c r="Z90">
        <v>9.3000000000000007</v>
      </c>
      <c r="AA90">
        <v>10</v>
      </c>
      <c r="AB90">
        <v>10.7</v>
      </c>
      <c r="AC90">
        <v>11.4</v>
      </c>
      <c r="AD90">
        <v>0</v>
      </c>
      <c r="AE90" s="1">
        <v>44856</v>
      </c>
      <c r="AF90">
        <v>10</v>
      </c>
      <c r="AG90">
        <v>10.7</v>
      </c>
      <c r="AH90">
        <v>11.4</v>
      </c>
      <c r="AI90">
        <v>12.1</v>
      </c>
      <c r="AJ90">
        <v>12.8</v>
      </c>
      <c r="AK90">
        <v>13.6</v>
      </c>
      <c r="AL90">
        <v>14.4</v>
      </c>
      <c r="AM90">
        <v>15.2</v>
      </c>
      <c r="AN90">
        <v>16.100000000000001</v>
      </c>
      <c r="AO90">
        <v>17</v>
      </c>
      <c r="AP90">
        <v>17.899999999999999</v>
      </c>
      <c r="AQ90">
        <v>18.899999999999999</v>
      </c>
      <c r="AR90">
        <v>19.899999999999999</v>
      </c>
      <c r="AS90">
        <v>0</v>
      </c>
    </row>
    <row r="91" spans="1:45" x14ac:dyDescent="0.25">
      <c r="A91" s="1">
        <v>44857</v>
      </c>
      <c r="B91">
        <v>0</v>
      </c>
      <c r="C91">
        <v>0</v>
      </c>
      <c r="D91">
        <v>0.1</v>
      </c>
      <c r="E91">
        <v>0.3</v>
      </c>
      <c r="F91">
        <v>0.5</v>
      </c>
      <c r="G91">
        <v>0.7</v>
      </c>
      <c r="H91">
        <v>1</v>
      </c>
      <c r="I91">
        <v>1.4</v>
      </c>
      <c r="J91">
        <v>1.8</v>
      </c>
      <c r="K91">
        <v>2.2000000000000002</v>
      </c>
      <c r="L91">
        <v>2.6</v>
      </c>
      <c r="M91">
        <v>3</v>
      </c>
      <c r="N91">
        <v>3.5</v>
      </c>
      <c r="O91">
        <v>0</v>
      </c>
      <c r="P91" s="1">
        <v>44857</v>
      </c>
      <c r="Q91">
        <v>2.6</v>
      </c>
      <c r="R91">
        <v>3</v>
      </c>
      <c r="S91">
        <v>3.5</v>
      </c>
      <c r="T91">
        <v>4</v>
      </c>
      <c r="U91">
        <v>4.5999999999999996</v>
      </c>
      <c r="V91">
        <v>5.3</v>
      </c>
      <c r="W91">
        <v>6</v>
      </c>
      <c r="X91">
        <v>6.8</v>
      </c>
      <c r="Y91">
        <v>7.6</v>
      </c>
      <c r="Z91">
        <v>8.4</v>
      </c>
      <c r="AA91">
        <v>9.3000000000000007</v>
      </c>
      <c r="AB91">
        <v>10.3</v>
      </c>
      <c r="AC91">
        <v>11.3</v>
      </c>
      <c r="AD91">
        <v>0</v>
      </c>
      <c r="AE91" s="1">
        <v>44857</v>
      </c>
      <c r="AF91">
        <v>9.3000000000000007</v>
      </c>
      <c r="AG91">
        <v>10.3</v>
      </c>
      <c r="AH91">
        <v>11.3</v>
      </c>
      <c r="AI91">
        <v>12.3</v>
      </c>
      <c r="AJ91">
        <v>13.3</v>
      </c>
      <c r="AK91">
        <v>14.3</v>
      </c>
      <c r="AL91">
        <v>15.3</v>
      </c>
      <c r="AM91">
        <v>16.3</v>
      </c>
      <c r="AN91">
        <v>17.3</v>
      </c>
      <c r="AO91">
        <v>18.3</v>
      </c>
      <c r="AP91">
        <v>19.3</v>
      </c>
      <c r="AQ91">
        <v>20.3</v>
      </c>
      <c r="AR91">
        <v>21.3</v>
      </c>
      <c r="AS91">
        <v>0</v>
      </c>
    </row>
    <row r="92" spans="1:45" x14ac:dyDescent="0.25">
      <c r="A92" s="1">
        <v>44858</v>
      </c>
      <c r="B92">
        <v>0</v>
      </c>
      <c r="C92">
        <v>0</v>
      </c>
      <c r="D92">
        <v>0</v>
      </c>
      <c r="E92">
        <v>0</v>
      </c>
      <c r="F92">
        <v>0</v>
      </c>
      <c r="G92">
        <v>0</v>
      </c>
      <c r="H92">
        <v>0</v>
      </c>
      <c r="I92">
        <v>0</v>
      </c>
      <c r="J92">
        <v>0</v>
      </c>
      <c r="K92">
        <v>0</v>
      </c>
      <c r="L92">
        <v>0</v>
      </c>
      <c r="M92">
        <v>0</v>
      </c>
      <c r="N92">
        <v>0</v>
      </c>
      <c r="O92">
        <v>0</v>
      </c>
      <c r="P92" s="1">
        <v>44858</v>
      </c>
      <c r="Q92">
        <v>0</v>
      </c>
      <c r="R92">
        <v>0</v>
      </c>
      <c r="S92">
        <v>0</v>
      </c>
      <c r="T92">
        <v>0</v>
      </c>
      <c r="U92">
        <v>0.1</v>
      </c>
      <c r="V92">
        <v>0.4</v>
      </c>
      <c r="W92">
        <v>0.8</v>
      </c>
      <c r="X92">
        <v>1.2</v>
      </c>
      <c r="Y92">
        <v>1.7</v>
      </c>
      <c r="Z92">
        <v>2.2999999999999998</v>
      </c>
      <c r="AA92">
        <v>3.1</v>
      </c>
      <c r="AB92">
        <v>4.0999999999999996</v>
      </c>
      <c r="AC92">
        <v>5.0999999999999996</v>
      </c>
      <c r="AD92">
        <v>0</v>
      </c>
      <c r="AE92" s="1">
        <v>44858</v>
      </c>
      <c r="AF92">
        <v>3.1</v>
      </c>
      <c r="AG92">
        <v>4.0999999999999996</v>
      </c>
      <c r="AH92">
        <v>5.0999999999999996</v>
      </c>
      <c r="AI92">
        <v>6.1</v>
      </c>
      <c r="AJ92">
        <v>7.1</v>
      </c>
      <c r="AK92">
        <v>8.1</v>
      </c>
      <c r="AL92">
        <v>9.1</v>
      </c>
      <c r="AM92">
        <v>10.1</v>
      </c>
      <c r="AN92">
        <v>11.1</v>
      </c>
      <c r="AO92">
        <v>12.1</v>
      </c>
      <c r="AP92">
        <v>13.1</v>
      </c>
      <c r="AQ92">
        <v>14.1</v>
      </c>
      <c r="AR92">
        <v>15.1</v>
      </c>
      <c r="AS92">
        <v>0</v>
      </c>
    </row>
    <row r="93" spans="1:45" x14ac:dyDescent="0.25">
      <c r="A93" s="1">
        <v>44859</v>
      </c>
      <c r="B93">
        <v>0</v>
      </c>
      <c r="C93">
        <v>0</v>
      </c>
      <c r="D93">
        <v>0</v>
      </c>
      <c r="E93">
        <v>0</v>
      </c>
      <c r="F93">
        <v>0</v>
      </c>
      <c r="G93">
        <v>0</v>
      </c>
      <c r="H93">
        <v>0</v>
      </c>
      <c r="I93">
        <v>0</v>
      </c>
      <c r="J93">
        <v>0</v>
      </c>
      <c r="K93">
        <v>0</v>
      </c>
      <c r="L93">
        <v>0</v>
      </c>
      <c r="M93">
        <v>0</v>
      </c>
      <c r="N93">
        <v>0</v>
      </c>
      <c r="O93">
        <v>0</v>
      </c>
      <c r="P93" s="1">
        <v>44859</v>
      </c>
      <c r="Q93">
        <v>0</v>
      </c>
      <c r="R93">
        <v>0</v>
      </c>
      <c r="S93">
        <v>0</v>
      </c>
      <c r="T93">
        <v>0</v>
      </c>
      <c r="U93">
        <v>0</v>
      </c>
      <c r="V93">
        <v>0</v>
      </c>
      <c r="W93">
        <v>0</v>
      </c>
      <c r="X93">
        <v>0</v>
      </c>
      <c r="Y93">
        <v>0</v>
      </c>
      <c r="Z93">
        <v>0</v>
      </c>
      <c r="AA93">
        <v>0.4</v>
      </c>
      <c r="AB93">
        <v>0.8</v>
      </c>
      <c r="AC93">
        <v>1.2</v>
      </c>
      <c r="AD93">
        <v>0</v>
      </c>
      <c r="AE93" s="1">
        <v>44859</v>
      </c>
      <c r="AF93">
        <v>0.4</v>
      </c>
      <c r="AG93">
        <v>0.8</v>
      </c>
      <c r="AH93">
        <v>1.2</v>
      </c>
      <c r="AI93">
        <v>1.7</v>
      </c>
      <c r="AJ93">
        <v>2.2999999999999998</v>
      </c>
      <c r="AK93">
        <v>3.1</v>
      </c>
      <c r="AL93">
        <v>3.9</v>
      </c>
      <c r="AM93">
        <v>4.8</v>
      </c>
      <c r="AN93">
        <v>5.8</v>
      </c>
      <c r="AO93">
        <v>6.8</v>
      </c>
      <c r="AP93">
        <v>7.8</v>
      </c>
      <c r="AQ93">
        <v>8.8000000000000007</v>
      </c>
      <c r="AR93">
        <v>9.8000000000000007</v>
      </c>
      <c r="AS93">
        <v>0</v>
      </c>
    </row>
    <row r="94" spans="1:45" x14ac:dyDescent="0.25">
      <c r="A94" s="1">
        <v>44860</v>
      </c>
      <c r="B94">
        <v>0</v>
      </c>
      <c r="C94">
        <v>0</v>
      </c>
      <c r="D94">
        <v>0</v>
      </c>
      <c r="E94">
        <v>0</v>
      </c>
      <c r="F94">
        <v>0</v>
      </c>
      <c r="G94">
        <v>0</v>
      </c>
      <c r="H94">
        <v>0</v>
      </c>
      <c r="I94">
        <v>0</v>
      </c>
      <c r="J94">
        <v>0</v>
      </c>
      <c r="K94">
        <v>0</v>
      </c>
      <c r="L94">
        <v>0</v>
      </c>
      <c r="M94">
        <v>0</v>
      </c>
      <c r="N94">
        <v>0</v>
      </c>
      <c r="O94">
        <v>0</v>
      </c>
      <c r="P94" s="1">
        <v>44860</v>
      </c>
      <c r="Q94">
        <v>0</v>
      </c>
      <c r="R94">
        <v>0</v>
      </c>
      <c r="S94">
        <v>0</v>
      </c>
      <c r="T94">
        <v>0</v>
      </c>
      <c r="U94">
        <v>0</v>
      </c>
      <c r="V94">
        <v>0</v>
      </c>
      <c r="W94">
        <v>0</v>
      </c>
      <c r="X94">
        <v>0</v>
      </c>
      <c r="Y94">
        <v>0</v>
      </c>
      <c r="Z94">
        <v>0</v>
      </c>
      <c r="AA94">
        <v>0</v>
      </c>
      <c r="AB94">
        <v>0</v>
      </c>
      <c r="AC94">
        <v>0</v>
      </c>
      <c r="AD94">
        <v>0</v>
      </c>
      <c r="AE94" s="1">
        <v>44860</v>
      </c>
      <c r="AF94">
        <v>0</v>
      </c>
      <c r="AG94">
        <v>0</v>
      </c>
      <c r="AH94">
        <v>0</v>
      </c>
      <c r="AI94">
        <v>0.1</v>
      </c>
      <c r="AJ94">
        <v>0.5</v>
      </c>
      <c r="AK94">
        <v>0.9</v>
      </c>
      <c r="AL94">
        <v>1.6</v>
      </c>
      <c r="AM94">
        <v>2.4</v>
      </c>
      <c r="AN94">
        <v>3.4</v>
      </c>
      <c r="AO94">
        <v>4.4000000000000004</v>
      </c>
      <c r="AP94">
        <v>5.4</v>
      </c>
      <c r="AQ94">
        <v>6.4</v>
      </c>
      <c r="AR94">
        <v>7.4</v>
      </c>
      <c r="AS94">
        <v>0</v>
      </c>
    </row>
    <row r="95" spans="1:45" x14ac:dyDescent="0.25">
      <c r="A95" s="1">
        <v>44861</v>
      </c>
      <c r="B95">
        <v>0</v>
      </c>
      <c r="C95">
        <v>0</v>
      </c>
      <c r="D95">
        <v>0</v>
      </c>
      <c r="E95">
        <v>0</v>
      </c>
      <c r="F95">
        <v>0</v>
      </c>
      <c r="G95">
        <v>0</v>
      </c>
      <c r="H95">
        <v>0</v>
      </c>
      <c r="I95">
        <v>0</v>
      </c>
      <c r="J95">
        <v>0.1</v>
      </c>
      <c r="K95">
        <v>0.1</v>
      </c>
      <c r="L95">
        <v>0.2</v>
      </c>
      <c r="M95">
        <v>0.3</v>
      </c>
      <c r="N95">
        <v>0.4</v>
      </c>
      <c r="O95">
        <v>0</v>
      </c>
      <c r="P95" s="1">
        <v>44861</v>
      </c>
      <c r="Q95">
        <v>0.2</v>
      </c>
      <c r="R95">
        <v>0.3</v>
      </c>
      <c r="S95">
        <v>0.4</v>
      </c>
      <c r="T95">
        <v>0.6</v>
      </c>
      <c r="U95">
        <v>0.8</v>
      </c>
      <c r="V95">
        <v>1</v>
      </c>
      <c r="W95">
        <v>1.2</v>
      </c>
      <c r="X95">
        <v>1.4</v>
      </c>
      <c r="Y95">
        <v>1.7</v>
      </c>
      <c r="Z95">
        <v>2</v>
      </c>
      <c r="AA95">
        <v>2.4</v>
      </c>
      <c r="AB95">
        <v>2.9</v>
      </c>
      <c r="AC95">
        <v>3.3</v>
      </c>
      <c r="AD95">
        <v>0</v>
      </c>
      <c r="AE95" s="1">
        <v>44861</v>
      </c>
      <c r="AF95">
        <v>2.4</v>
      </c>
      <c r="AG95">
        <v>2.9</v>
      </c>
      <c r="AH95">
        <v>3.3</v>
      </c>
      <c r="AI95">
        <v>3.9</v>
      </c>
      <c r="AJ95">
        <v>4.5999999999999996</v>
      </c>
      <c r="AK95">
        <v>5.3</v>
      </c>
      <c r="AL95">
        <v>6.2</v>
      </c>
      <c r="AM95">
        <v>7.1</v>
      </c>
      <c r="AN95">
        <v>8.1</v>
      </c>
      <c r="AO95">
        <v>9.1</v>
      </c>
      <c r="AP95">
        <v>10.1</v>
      </c>
      <c r="AQ95">
        <v>11.1</v>
      </c>
      <c r="AR95">
        <v>12.1</v>
      </c>
      <c r="AS95">
        <v>0</v>
      </c>
    </row>
    <row r="96" spans="1:45" x14ac:dyDescent="0.25">
      <c r="A96" s="1">
        <v>44862</v>
      </c>
      <c r="B96">
        <v>0.8</v>
      </c>
      <c r="C96">
        <v>1.2</v>
      </c>
      <c r="D96">
        <v>1.6</v>
      </c>
      <c r="E96">
        <v>2</v>
      </c>
      <c r="F96">
        <v>2.5</v>
      </c>
      <c r="G96">
        <v>3.1</v>
      </c>
      <c r="H96">
        <v>3.7</v>
      </c>
      <c r="I96">
        <v>4.3</v>
      </c>
      <c r="J96">
        <v>5</v>
      </c>
      <c r="K96">
        <v>5.6</v>
      </c>
      <c r="L96">
        <v>6.3</v>
      </c>
      <c r="M96">
        <v>7</v>
      </c>
      <c r="N96">
        <v>7.8</v>
      </c>
      <c r="O96">
        <v>0</v>
      </c>
      <c r="P96" s="1">
        <v>44862</v>
      </c>
      <c r="Q96">
        <v>6.3</v>
      </c>
      <c r="R96">
        <v>7</v>
      </c>
      <c r="S96">
        <v>7.8</v>
      </c>
      <c r="T96">
        <v>8.6999999999999993</v>
      </c>
      <c r="U96">
        <v>9.6</v>
      </c>
      <c r="V96">
        <v>10.5</v>
      </c>
      <c r="W96">
        <v>11.5</v>
      </c>
      <c r="X96">
        <v>12.5</v>
      </c>
      <c r="Y96">
        <v>13.5</v>
      </c>
      <c r="Z96">
        <v>14.5</v>
      </c>
      <c r="AA96">
        <v>15.5</v>
      </c>
      <c r="AB96">
        <v>16.5</v>
      </c>
      <c r="AC96">
        <v>17.5</v>
      </c>
      <c r="AD96">
        <v>0</v>
      </c>
      <c r="AE96" s="1">
        <v>44862</v>
      </c>
      <c r="AF96">
        <v>15.5</v>
      </c>
      <c r="AG96">
        <v>16.5</v>
      </c>
      <c r="AH96">
        <v>17.5</v>
      </c>
      <c r="AI96">
        <v>18.5</v>
      </c>
      <c r="AJ96">
        <v>19.5</v>
      </c>
      <c r="AK96">
        <v>20.5</v>
      </c>
      <c r="AL96">
        <v>21.5</v>
      </c>
      <c r="AM96">
        <v>22.5</v>
      </c>
      <c r="AN96">
        <v>23.5</v>
      </c>
      <c r="AO96">
        <v>24.5</v>
      </c>
      <c r="AP96">
        <v>25.5</v>
      </c>
      <c r="AQ96">
        <v>26.5</v>
      </c>
      <c r="AR96">
        <v>27.5</v>
      </c>
      <c r="AS96">
        <v>0</v>
      </c>
    </row>
    <row r="97" spans="1:45" x14ac:dyDescent="0.25">
      <c r="A97" s="1">
        <v>44863</v>
      </c>
      <c r="B97">
        <v>3.3</v>
      </c>
      <c r="C97">
        <v>3.8</v>
      </c>
      <c r="D97">
        <v>4.3</v>
      </c>
      <c r="E97">
        <v>4.9000000000000004</v>
      </c>
      <c r="F97">
        <v>5.5</v>
      </c>
      <c r="G97">
        <v>6.1</v>
      </c>
      <c r="H97">
        <v>6.7</v>
      </c>
      <c r="I97">
        <v>7.3</v>
      </c>
      <c r="J97">
        <v>7.9</v>
      </c>
      <c r="K97">
        <v>8.6</v>
      </c>
      <c r="L97">
        <v>9.3000000000000007</v>
      </c>
      <c r="M97">
        <v>9.9</v>
      </c>
      <c r="N97">
        <v>10.6</v>
      </c>
      <c r="O97">
        <v>0</v>
      </c>
      <c r="P97" s="1">
        <v>44863</v>
      </c>
      <c r="Q97">
        <v>9.3000000000000007</v>
      </c>
      <c r="R97">
        <v>9.9</v>
      </c>
      <c r="S97">
        <v>10.6</v>
      </c>
      <c r="T97">
        <v>11.3</v>
      </c>
      <c r="U97">
        <v>12.1</v>
      </c>
      <c r="V97">
        <v>12.8</v>
      </c>
      <c r="W97">
        <v>13.5</v>
      </c>
      <c r="X97">
        <v>14.3</v>
      </c>
      <c r="Y97">
        <v>15.1</v>
      </c>
      <c r="Z97">
        <v>15.9</v>
      </c>
      <c r="AA97">
        <v>16.8</v>
      </c>
      <c r="AB97">
        <v>17.7</v>
      </c>
      <c r="AC97">
        <v>18.600000000000001</v>
      </c>
      <c r="AD97">
        <v>0</v>
      </c>
      <c r="AE97" s="1">
        <v>44863</v>
      </c>
      <c r="AF97">
        <v>16.8</v>
      </c>
      <c r="AG97">
        <v>17.7</v>
      </c>
      <c r="AH97">
        <v>18.600000000000001</v>
      </c>
      <c r="AI97">
        <v>19.600000000000001</v>
      </c>
      <c r="AJ97">
        <v>20.6</v>
      </c>
      <c r="AK97">
        <v>21.6</v>
      </c>
      <c r="AL97">
        <v>22.6</v>
      </c>
      <c r="AM97">
        <v>23.6</v>
      </c>
      <c r="AN97">
        <v>24.6</v>
      </c>
      <c r="AO97">
        <v>25.6</v>
      </c>
      <c r="AP97">
        <v>26.6</v>
      </c>
      <c r="AQ97">
        <v>27.6</v>
      </c>
      <c r="AR97">
        <v>28.6</v>
      </c>
      <c r="AS97">
        <v>0</v>
      </c>
    </row>
    <row r="98" spans="1:45" x14ac:dyDescent="0.25">
      <c r="A98" s="1">
        <v>44864</v>
      </c>
      <c r="B98">
        <v>3</v>
      </c>
      <c r="C98">
        <v>3.4</v>
      </c>
      <c r="D98">
        <v>3.9</v>
      </c>
      <c r="E98">
        <v>4.4000000000000004</v>
      </c>
      <c r="F98">
        <v>4.9000000000000004</v>
      </c>
      <c r="G98">
        <v>5.5</v>
      </c>
      <c r="H98">
        <v>6</v>
      </c>
      <c r="I98">
        <v>6.6</v>
      </c>
      <c r="J98">
        <v>7.2</v>
      </c>
      <c r="K98">
        <v>7.8</v>
      </c>
      <c r="L98">
        <v>8.4</v>
      </c>
      <c r="M98">
        <v>9</v>
      </c>
      <c r="N98">
        <v>9.6999999999999993</v>
      </c>
      <c r="O98">
        <v>0</v>
      </c>
      <c r="P98" s="1">
        <v>44864</v>
      </c>
      <c r="Q98">
        <v>8.4</v>
      </c>
      <c r="R98">
        <v>9</v>
      </c>
      <c r="S98">
        <v>9.6999999999999993</v>
      </c>
      <c r="T98">
        <v>10.3</v>
      </c>
      <c r="U98">
        <v>11</v>
      </c>
      <c r="V98">
        <v>11.7</v>
      </c>
      <c r="W98">
        <v>12.4</v>
      </c>
      <c r="X98">
        <v>13.1</v>
      </c>
      <c r="Y98">
        <v>13.8</v>
      </c>
      <c r="Z98">
        <v>14.6</v>
      </c>
      <c r="AA98">
        <v>15.3</v>
      </c>
      <c r="AB98">
        <v>16.100000000000001</v>
      </c>
      <c r="AC98">
        <v>16.8</v>
      </c>
      <c r="AD98">
        <v>0</v>
      </c>
      <c r="AE98" s="1">
        <v>44864</v>
      </c>
      <c r="AF98">
        <v>15.3</v>
      </c>
      <c r="AG98">
        <v>16.100000000000001</v>
      </c>
      <c r="AH98">
        <v>16.8</v>
      </c>
      <c r="AI98">
        <v>17.600000000000001</v>
      </c>
      <c r="AJ98">
        <v>18.399999999999999</v>
      </c>
      <c r="AK98">
        <v>19.2</v>
      </c>
      <c r="AL98">
        <v>20.100000000000001</v>
      </c>
      <c r="AM98">
        <v>20.9</v>
      </c>
      <c r="AN98">
        <v>21.8</v>
      </c>
      <c r="AO98">
        <v>22.7</v>
      </c>
      <c r="AP98">
        <v>23.7</v>
      </c>
      <c r="AQ98">
        <v>24.7</v>
      </c>
      <c r="AR98">
        <v>25.7</v>
      </c>
      <c r="AS98">
        <v>0</v>
      </c>
    </row>
    <row r="99" spans="1:45" x14ac:dyDescent="0.25">
      <c r="A99" s="1">
        <v>44865</v>
      </c>
      <c r="B99">
        <v>1</v>
      </c>
      <c r="C99">
        <v>1.3</v>
      </c>
      <c r="D99">
        <v>1.5</v>
      </c>
      <c r="E99">
        <v>1.9</v>
      </c>
      <c r="F99">
        <v>2.2000000000000002</v>
      </c>
      <c r="G99">
        <v>2.5</v>
      </c>
      <c r="H99">
        <v>2.8</v>
      </c>
      <c r="I99">
        <v>3.2</v>
      </c>
      <c r="J99">
        <v>3.5</v>
      </c>
      <c r="K99">
        <v>3.9</v>
      </c>
      <c r="L99">
        <v>4.2</v>
      </c>
      <c r="M99">
        <v>4.5999999999999996</v>
      </c>
      <c r="N99">
        <v>5</v>
      </c>
      <c r="O99">
        <v>0</v>
      </c>
      <c r="P99" s="1">
        <v>44865</v>
      </c>
      <c r="Q99">
        <v>4.2</v>
      </c>
      <c r="R99">
        <v>4.5999999999999996</v>
      </c>
      <c r="S99">
        <v>5</v>
      </c>
      <c r="T99">
        <v>5.4</v>
      </c>
      <c r="U99">
        <v>5.7</v>
      </c>
      <c r="V99">
        <v>6.1</v>
      </c>
      <c r="W99">
        <v>6.5</v>
      </c>
      <c r="X99">
        <v>6.9</v>
      </c>
      <c r="Y99">
        <v>7.3</v>
      </c>
      <c r="Z99">
        <v>7.7</v>
      </c>
      <c r="AA99">
        <v>8.1999999999999993</v>
      </c>
      <c r="AB99">
        <v>8.6999999999999993</v>
      </c>
      <c r="AC99">
        <v>9.3000000000000007</v>
      </c>
      <c r="AD99">
        <v>0</v>
      </c>
      <c r="AE99" s="1">
        <v>44865</v>
      </c>
      <c r="AF99">
        <v>8.1999999999999993</v>
      </c>
      <c r="AG99">
        <v>8.6999999999999993</v>
      </c>
      <c r="AH99">
        <v>9.3000000000000007</v>
      </c>
      <c r="AI99">
        <v>10</v>
      </c>
      <c r="AJ99">
        <v>10.7</v>
      </c>
      <c r="AK99">
        <v>11.5</v>
      </c>
      <c r="AL99">
        <v>12.4</v>
      </c>
      <c r="AM99">
        <v>13.2</v>
      </c>
      <c r="AN99">
        <v>14.1</v>
      </c>
      <c r="AO99">
        <v>15</v>
      </c>
      <c r="AP99">
        <v>15.9</v>
      </c>
      <c r="AQ99">
        <v>16.899999999999999</v>
      </c>
      <c r="AR99">
        <v>17.899999999999999</v>
      </c>
      <c r="AS99">
        <v>0</v>
      </c>
    </row>
    <row r="100" spans="1:45" x14ac:dyDescent="0.25">
      <c r="A100" s="1">
        <v>44866</v>
      </c>
      <c r="B100">
        <v>0</v>
      </c>
      <c r="C100">
        <v>0</v>
      </c>
      <c r="D100">
        <v>0</v>
      </c>
      <c r="E100">
        <v>0</v>
      </c>
      <c r="F100">
        <v>0</v>
      </c>
      <c r="G100">
        <v>0</v>
      </c>
      <c r="H100">
        <v>0</v>
      </c>
      <c r="I100">
        <v>0</v>
      </c>
      <c r="J100">
        <v>0</v>
      </c>
      <c r="K100">
        <v>0</v>
      </c>
      <c r="L100">
        <v>0</v>
      </c>
      <c r="M100">
        <v>0</v>
      </c>
      <c r="N100">
        <v>0</v>
      </c>
      <c r="O100">
        <v>0</v>
      </c>
      <c r="P100" s="1">
        <v>44866</v>
      </c>
      <c r="Q100">
        <v>0</v>
      </c>
      <c r="R100">
        <v>0</v>
      </c>
      <c r="S100">
        <v>0</v>
      </c>
      <c r="T100">
        <v>0</v>
      </c>
      <c r="U100">
        <v>0</v>
      </c>
      <c r="V100">
        <v>0.1</v>
      </c>
      <c r="W100">
        <v>0.2</v>
      </c>
      <c r="X100">
        <v>0.2</v>
      </c>
      <c r="Y100">
        <v>0.4</v>
      </c>
      <c r="Z100">
        <v>0.7</v>
      </c>
      <c r="AA100">
        <v>1.1000000000000001</v>
      </c>
      <c r="AB100">
        <v>1.7</v>
      </c>
      <c r="AC100">
        <v>2.4</v>
      </c>
      <c r="AD100">
        <v>0</v>
      </c>
      <c r="AE100" s="1">
        <v>44866</v>
      </c>
      <c r="AF100">
        <v>1.1000000000000001</v>
      </c>
      <c r="AG100">
        <v>1.7</v>
      </c>
      <c r="AH100">
        <v>2.4</v>
      </c>
      <c r="AI100">
        <v>3</v>
      </c>
      <c r="AJ100">
        <v>3.8</v>
      </c>
      <c r="AK100">
        <v>4.7</v>
      </c>
      <c r="AL100">
        <v>5.7</v>
      </c>
      <c r="AM100">
        <v>6.7</v>
      </c>
      <c r="AN100">
        <v>7.7</v>
      </c>
      <c r="AO100">
        <v>8.6999999999999993</v>
      </c>
      <c r="AP100">
        <v>9.6999999999999993</v>
      </c>
      <c r="AQ100">
        <v>10.7</v>
      </c>
      <c r="AR100">
        <v>11.7</v>
      </c>
      <c r="AS100">
        <v>0</v>
      </c>
    </row>
    <row r="101" spans="1:45" x14ac:dyDescent="0.25">
      <c r="A101" s="1">
        <v>44867</v>
      </c>
      <c r="B101">
        <v>0</v>
      </c>
      <c r="C101">
        <v>0</v>
      </c>
      <c r="D101">
        <v>0.1</v>
      </c>
      <c r="E101">
        <v>0.1</v>
      </c>
      <c r="F101">
        <v>0.2</v>
      </c>
      <c r="G101">
        <v>0.3</v>
      </c>
      <c r="H101">
        <v>0.4</v>
      </c>
      <c r="I101">
        <v>0.6</v>
      </c>
      <c r="J101">
        <v>0.8</v>
      </c>
      <c r="K101">
        <v>1.1000000000000001</v>
      </c>
      <c r="L101">
        <v>1.4</v>
      </c>
      <c r="M101">
        <v>1.8</v>
      </c>
      <c r="N101">
        <v>2.2000000000000002</v>
      </c>
      <c r="O101">
        <v>0</v>
      </c>
      <c r="P101" s="1">
        <v>44867</v>
      </c>
      <c r="Q101">
        <v>1.4</v>
      </c>
      <c r="R101">
        <v>1.8</v>
      </c>
      <c r="S101">
        <v>2.2000000000000002</v>
      </c>
      <c r="T101">
        <v>2.7</v>
      </c>
      <c r="U101">
        <v>3.3</v>
      </c>
      <c r="V101">
        <v>3.9</v>
      </c>
      <c r="W101">
        <v>4.5</v>
      </c>
      <c r="X101">
        <v>5.0999999999999996</v>
      </c>
      <c r="Y101">
        <v>5.8</v>
      </c>
      <c r="Z101">
        <v>6.4</v>
      </c>
      <c r="AA101">
        <v>7.1</v>
      </c>
      <c r="AB101">
        <v>7.8</v>
      </c>
      <c r="AC101">
        <v>8.4</v>
      </c>
      <c r="AD101">
        <v>0</v>
      </c>
      <c r="AE101" s="1">
        <v>44867</v>
      </c>
      <c r="AF101">
        <v>7.1</v>
      </c>
      <c r="AG101">
        <v>7.8</v>
      </c>
      <c r="AH101">
        <v>8.4</v>
      </c>
      <c r="AI101">
        <v>9.1</v>
      </c>
      <c r="AJ101">
        <v>9.9</v>
      </c>
      <c r="AK101">
        <v>10.6</v>
      </c>
      <c r="AL101">
        <v>11.3</v>
      </c>
      <c r="AM101">
        <v>12.1</v>
      </c>
      <c r="AN101">
        <v>12.9</v>
      </c>
      <c r="AO101">
        <v>13.7</v>
      </c>
      <c r="AP101">
        <v>14.6</v>
      </c>
      <c r="AQ101">
        <v>15.5</v>
      </c>
      <c r="AR101">
        <v>16.5</v>
      </c>
      <c r="AS101">
        <v>0</v>
      </c>
    </row>
    <row r="102" spans="1:45" x14ac:dyDescent="0.25">
      <c r="A102" s="1">
        <v>44868</v>
      </c>
      <c r="B102">
        <v>1.5</v>
      </c>
      <c r="C102">
        <v>1.9</v>
      </c>
      <c r="D102">
        <v>2.2999999999999998</v>
      </c>
      <c r="E102">
        <v>2.7</v>
      </c>
      <c r="F102">
        <v>3.1</v>
      </c>
      <c r="G102">
        <v>3.4</v>
      </c>
      <c r="H102">
        <v>3.8</v>
      </c>
      <c r="I102">
        <v>4.2</v>
      </c>
      <c r="J102">
        <v>4.7</v>
      </c>
      <c r="K102">
        <v>5.0999999999999996</v>
      </c>
      <c r="L102">
        <v>5.5</v>
      </c>
      <c r="M102">
        <v>5.9</v>
      </c>
      <c r="N102">
        <v>6.4</v>
      </c>
      <c r="O102">
        <v>0</v>
      </c>
      <c r="P102" s="1">
        <v>44868</v>
      </c>
      <c r="Q102">
        <v>5.5</v>
      </c>
      <c r="R102">
        <v>5.9</v>
      </c>
      <c r="S102">
        <v>6.4</v>
      </c>
      <c r="T102">
        <v>6.9</v>
      </c>
      <c r="U102">
        <v>7.4</v>
      </c>
      <c r="V102">
        <v>8</v>
      </c>
      <c r="W102">
        <v>8.6</v>
      </c>
      <c r="X102">
        <v>9.1999999999999993</v>
      </c>
      <c r="Y102">
        <v>9.9</v>
      </c>
      <c r="Z102">
        <v>10.6</v>
      </c>
      <c r="AA102">
        <v>11.2</v>
      </c>
      <c r="AB102">
        <v>12</v>
      </c>
      <c r="AC102">
        <v>12.8</v>
      </c>
      <c r="AD102">
        <v>0</v>
      </c>
      <c r="AE102" s="1">
        <v>44868</v>
      </c>
      <c r="AF102">
        <v>11.2</v>
      </c>
      <c r="AG102">
        <v>12</v>
      </c>
      <c r="AH102">
        <v>12.8</v>
      </c>
      <c r="AI102">
        <v>13.5</v>
      </c>
      <c r="AJ102">
        <v>14.4</v>
      </c>
      <c r="AK102">
        <v>15.2</v>
      </c>
      <c r="AL102">
        <v>16.100000000000001</v>
      </c>
      <c r="AM102">
        <v>16.899999999999999</v>
      </c>
      <c r="AN102">
        <v>17.899999999999999</v>
      </c>
      <c r="AO102">
        <v>18.8</v>
      </c>
      <c r="AP102">
        <v>19.8</v>
      </c>
      <c r="AQ102">
        <v>20.8</v>
      </c>
      <c r="AR102">
        <v>21.8</v>
      </c>
      <c r="AS102">
        <v>0</v>
      </c>
    </row>
    <row r="103" spans="1:45" x14ac:dyDescent="0.25">
      <c r="A103" s="1">
        <v>44869</v>
      </c>
      <c r="B103">
        <v>0</v>
      </c>
      <c r="C103">
        <v>0</v>
      </c>
      <c r="D103">
        <v>0</v>
      </c>
      <c r="E103">
        <v>0</v>
      </c>
      <c r="F103">
        <v>0</v>
      </c>
      <c r="G103">
        <v>0</v>
      </c>
      <c r="H103">
        <v>0</v>
      </c>
      <c r="I103">
        <v>0</v>
      </c>
      <c r="J103">
        <v>0</v>
      </c>
      <c r="K103">
        <v>0</v>
      </c>
      <c r="L103">
        <v>0.2</v>
      </c>
      <c r="M103">
        <v>0.6</v>
      </c>
      <c r="N103">
        <v>0.9</v>
      </c>
      <c r="O103">
        <v>0</v>
      </c>
      <c r="P103" s="1">
        <v>44869</v>
      </c>
      <c r="Q103">
        <v>0.2</v>
      </c>
      <c r="R103">
        <v>0.6</v>
      </c>
      <c r="S103">
        <v>0.9</v>
      </c>
      <c r="T103">
        <v>1.3</v>
      </c>
      <c r="U103">
        <v>1.7</v>
      </c>
      <c r="V103">
        <v>2.1</v>
      </c>
      <c r="W103">
        <v>2.5</v>
      </c>
      <c r="X103">
        <v>2.9</v>
      </c>
      <c r="Y103">
        <v>3.3</v>
      </c>
      <c r="Z103">
        <v>3.7</v>
      </c>
      <c r="AA103">
        <v>4.2</v>
      </c>
      <c r="AB103">
        <v>4.7</v>
      </c>
      <c r="AC103">
        <v>5.2</v>
      </c>
      <c r="AD103">
        <v>0</v>
      </c>
      <c r="AE103" s="1">
        <v>44869</v>
      </c>
      <c r="AF103">
        <v>4.2</v>
      </c>
      <c r="AG103">
        <v>4.7</v>
      </c>
      <c r="AH103">
        <v>5.2</v>
      </c>
      <c r="AI103">
        <v>5.8</v>
      </c>
      <c r="AJ103">
        <v>6.4</v>
      </c>
      <c r="AK103">
        <v>7.1</v>
      </c>
      <c r="AL103">
        <v>7.8</v>
      </c>
      <c r="AM103">
        <v>8.5</v>
      </c>
      <c r="AN103">
        <v>9.3000000000000007</v>
      </c>
      <c r="AO103">
        <v>10</v>
      </c>
      <c r="AP103">
        <v>10.8</v>
      </c>
      <c r="AQ103">
        <v>11.6</v>
      </c>
      <c r="AR103">
        <v>12.5</v>
      </c>
      <c r="AS103">
        <v>0</v>
      </c>
    </row>
    <row r="104" spans="1:45" x14ac:dyDescent="0.25">
      <c r="A104" s="1">
        <v>44870</v>
      </c>
      <c r="B104">
        <v>0</v>
      </c>
      <c r="C104">
        <v>0</v>
      </c>
      <c r="D104">
        <v>0</v>
      </c>
      <c r="E104">
        <v>0</v>
      </c>
      <c r="F104">
        <v>0</v>
      </c>
      <c r="G104">
        <v>0</v>
      </c>
      <c r="H104">
        <v>0</v>
      </c>
      <c r="I104">
        <v>0</v>
      </c>
      <c r="J104">
        <v>0</v>
      </c>
      <c r="K104">
        <v>0</v>
      </c>
      <c r="L104">
        <v>0</v>
      </c>
      <c r="M104">
        <v>0</v>
      </c>
      <c r="N104">
        <v>0</v>
      </c>
      <c r="O104">
        <v>0</v>
      </c>
      <c r="P104" s="1">
        <v>44870</v>
      </c>
      <c r="Q104">
        <v>0</v>
      </c>
      <c r="R104">
        <v>0</v>
      </c>
      <c r="S104">
        <v>0</v>
      </c>
      <c r="T104">
        <v>0</v>
      </c>
      <c r="U104">
        <v>0</v>
      </c>
      <c r="V104">
        <v>0</v>
      </c>
      <c r="W104">
        <v>0</v>
      </c>
      <c r="X104">
        <v>0.1</v>
      </c>
      <c r="Y104">
        <v>0.2</v>
      </c>
      <c r="Z104">
        <v>0.4</v>
      </c>
      <c r="AA104">
        <v>0.7</v>
      </c>
      <c r="AB104">
        <v>1</v>
      </c>
      <c r="AC104">
        <v>1.4</v>
      </c>
      <c r="AD104">
        <v>0</v>
      </c>
      <c r="AE104" s="1">
        <v>44870</v>
      </c>
      <c r="AF104">
        <v>0.7</v>
      </c>
      <c r="AG104">
        <v>1</v>
      </c>
      <c r="AH104">
        <v>1.4</v>
      </c>
      <c r="AI104">
        <v>1.7</v>
      </c>
      <c r="AJ104">
        <v>2.1</v>
      </c>
      <c r="AK104">
        <v>2.4</v>
      </c>
      <c r="AL104">
        <v>2.8</v>
      </c>
      <c r="AM104">
        <v>3.3</v>
      </c>
      <c r="AN104">
        <v>3.8</v>
      </c>
      <c r="AO104">
        <v>4.3</v>
      </c>
      <c r="AP104">
        <v>4.9000000000000004</v>
      </c>
      <c r="AQ104">
        <v>5.5</v>
      </c>
      <c r="AR104">
        <v>6.1</v>
      </c>
      <c r="AS104">
        <v>0</v>
      </c>
    </row>
    <row r="105" spans="1:45" x14ac:dyDescent="0.25">
      <c r="A105" s="1">
        <v>44871</v>
      </c>
      <c r="B105">
        <v>0</v>
      </c>
      <c r="C105">
        <v>0</v>
      </c>
      <c r="D105">
        <v>0</v>
      </c>
      <c r="E105">
        <v>0</v>
      </c>
      <c r="F105">
        <v>0</v>
      </c>
      <c r="G105">
        <v>0</v>
      </c>
      <c r="H105">
        <v>0</v>
      </c>
      <c r="I105">
        <v>0</v>
      </c>
      <c r="J105">
        <v>0</v>
      </c>
      <c r="K105">
        <v>0</v>
      </c>
      <c r="L105">
        <v>0</v>
      </c>
      <c r="M105">
        <v>0</v>
      </c>
      <c r="N105">
        <v>0</v>
      </c>
      <c r="O105">
        <v>0</v>
      </c>
      <c r="P105" s="1">
        <v>44871</v>
      </c>
      <c r="Q105">
        <v>0</v>
      </c>
      <c r="R105">
        <v>0</v>
      </c>
      <c r="S105">
        <v>0</v>
      </c>
      <c r="T105">
        <v>0</v>
      </c>
      <c r="U105">
        <v>0</v>
      </c>
      <c r="V105">
        <v>0</v>
      </c>
      <c r="W105">
        <v>0</v>
      </c>
      <c r="X105">
        <v>0</v>
      </c>
      <c r="Y105">
        <v>0</v>
      </c>
      <c r="Z105">
        <v>0</v>
      </c>
      <c r="AA105">
        <v>0</v>
      </c>
      <c r="AB105">
        <v>0</v>
      </c>
      <c r="AC105">
        <v>0</v>
      </c>
      <c r="AD105">
        <v>0</v>
      </c>
      <c r="AE105" s="1">
        <v>44871</v>
      </c>
      <c r="AF105">
        <v>0</v>
      </c>
      <c r="AG105">
        <v>0</v>
      </c>
      <c r="AH105">
        <v>0</v>
      </c>
      <c r="AI105">
        <v>0</v>
      </c>
      <c r="AJ105">
        <v>0</v>
      </c>
      <c r="AK105">
        <v>0</v>
      </c>
      <c r="AL105">
        <v>0</v>
      </c>
      <c r="AM105">
        <v>0</v>
      </c>
      <c r="AN105">
        <v>0.1</v>
      </c>
      <c r="AO105">
        <v>0.4</v>
      </c>
      <c r="AP105">
        <v>0.8</v>
      </c>
      <c r="AQ105">
        <v>1.4</v>
      </c>
      <c r="AR105">
        <v>2</v>
      </c>
      <c r="AS105">
        <v>0</v>
      </c>
    </row>
    <row r="106" spans="1:45" x14ac:dyDescent="0.25">
      <c r="A106" s="1">
        <v>44872</v>
      </c>
      <c r="B106">
        <v>0</v>
      </c>
      <c r="C106">
        <v>0</v>
      </c>
      <c r="D106">
        <v>0</v>
      </c>
      <c r="E106">
        <v>0</v>
      </c>
      <c r="F106">
        <v>0</v>
      </c>
      <c r="G106">
        <v>0</v>
      </c>
      <c r="H106">
        <v>0</v>
      </c>
      <c r="I106">
        <v>0</v>
      </c>
      <c r="J106">
        <v>0</v>
      </c>
      <c r="K106">
        <v>0</v>
      </c>
      <c r="L106">
        <v>0</v>
      </c>
      <c r="M106">
        <v>0</v>
      </c>
      <c r="N106">
        <v>0</v>
      </c>
      <c r="O106">
        <v>0</v>
      </c>
      <c r="P106" s="1">
        <v>44872</v>
      </c>
      <c r="Q106">
        <v>0</v>
      </c>
      <c r="R106">
        <v>0</v>
      </c>
      <c r="S106">
        <v>0</v>
      </c>
      <c r="T106">
        <v>0</v>
      </c>
      <c r="U106">
        <v>0</v>
      </c>
      <c r="V106">
        <v>0.1</v>
      </c>
      <c r="W106">
        <v>0.2</v>
      </c>
      <c r="X106">
        <v>0.3</v>
      </c>
      <c r="Y106">
        <v>0.4</v>
      </c>
      <c r="Z106">
        <v>0.5</v>
      </c>
      <c r="AA106">
        <v>0.7</v>
      </c>
      <c r="AB106">
        <v>0.8</v>
      </c>
      <c r="AC106">
        <v>1</v>
      </c>
      <c r="AD106">
        <v>0</v>
      </c>
      <c r="AE106" s="1">
        <v>44872</v>
      </c>
      <c r="AF106">
        <v>0.7</v>
      </c>
      <c r="AG106">
        <v>0.8</v>
      </c>
      <c r="AH106">
        <v>1</v>
      </c>
      <c r="AI106">
        <v>1.2</v>
      </c>
      <c r="AJ106">
        <v>1.4</v>
      </c>
      <c r="AK106">
        <v>1.6</v>
      </c>
      <c r="AL106">
        <v>1.9</v>
      </c>
      <c r="AM106">
        <v>2.1</v>
      </c>
      <c r="AN106">
        <v>2.4</v>
      </c>
      <c r="AO106">
        <v>2.8</v>
      </c>
      <c r="AP106">
        <v>3.1</v>
      </c>
      <c r="AQ106">
        <v>3.6</v>
      </c>
      <c r="AR106">
        <v>4.4000000000000004</v>
      </c>
      <c r="AS106">
        <v>0</v>
      </c>
    </row>
    <row r="107" spans="1:45" x14ac:dyDescent="0.25">
      <c r="A107" s="1">
        <v>44873</v>
      </c>
      <c r="B107">
        <v>0.1</v>
      </c>
      <c r="C107">
        <v>0.2</v>
      </c>
      <c r="D107">
        <v>0.3</v>
      </c>
      <c r="E107">
        <v>0.5</v>
      </c>
      <c r="F107">
        <v>0.7</v>
      </c>
      <c r="G107">
        <v>0.9</v>
      </c>
      <c r="H107">
        <v>1.2</v>
      </c>
      <c r="I107">
        <v>1.6</v>
      </c>
      <c r="J107">
        <v>2.1</v>
      </c>
      <c r="K107">
        <v>2.7</v>
      </c>
      <c r="L107">
        <v>3.4</v>
      </c>
      <c r="M107">
        <v>4</v>
      </c>
      <c r="N107">
        <v>4.8</v>
      </c>
      <c r="O107">
        <v>0</v>
      </c>
      <c r="P107" s="1">
        <v>44873</v>
      </c>
      <c r="Q107">
        <v>3.4</v>
      </c>
      <c r="R107">
        <v>4</v>
      </c>
      <c r="S107">
        <v>4.8</v>
      </c>
      <c r="T107">
        <v>5.6</v>
      </c>
      <c r="U107">
        <v>6.5</v>
      </c>
      <c r="V107">
        <v>7.4</v>
      </c>
      <c r="W107">
        <v>8.4</v>
      </c>
      <c r="X107">
        <v>9.4</v>
      </c>
      <c r="Y107">
        <v>10.4</v>
      </c>
      <c r="Z107">
        <v>11.4</v>
      </c>
      <c r="AA107">
        <v>12.4</v>
      </c>
      <c r="AB107">
        <v>13.4</v>
      </c>
      <c r="AC107">
        <v>14.4</v>
      </c>
      <c r="AD107">
        <v>0</v>
      </c>
      <c r="AE107" s="1">
        <v>44873</v>
      </c>
      <c r="AF107">
        <v>12.4</v>
      </c>
      <c r="AG107">
        <v>13.4</v>
      </c>
      <c r="AH107">
        <v>14.4</v>
      </c>
      <c r="AI107">
        <v>15.4</v>
      </c>
      <c r="AJ107">
        <v>16.399999999999999</v>
      </c>
      <c r="AK107">
        <v>17.399999999999999</v>
      </c>
      <c r="AL107">
        <v>18.399999999999999</v>
      </c>
      <c r="AM107">
        <v>19.399999999999999</v>
      </c>
      <c r="AN107">
        <v>20.399999999999999</v>
      </c>
      <c r="AO107">
        <v>21.4</v>
      </c>
      <c r="AP107">
        <v>22.4</v>
      </c>
      <c r="AQ107">
        <v>23.4</v>
      </c>
      <c r="AR107">
        <v>24.4</v>
      </c>
      <c r="AS107">
        <v>0</v>
      </c>
    </row>
    <row r="108" spans="1:45" x14ac:dyDescent="0.25">
      <c r="A108" s="1">
        <v>44874</v>
      </c>
      <c r="B108">
        <v>3</v>
      </c>
      <c r="C108">
        <v>3.4</v>
      </c>
      <c r="D108">
        <v>3.8</v>
      </c>
      <c r="E108">
        <v>4.3</v>
      </c>
      <c r="F108">
        <v>4.8</v>
      </c>
      <c r="G108">
        <v>5.5</v>
      </c>
      <c r="H108">
        <v>6.2</v>
      </c>
      <c r="I108">
        <v>6.9</v>
      </c>
      <c r="J108">
        <v>7.6</v>
      </c>
      <c r="K108">
        <v>8.4</v>
      </c>
      <c r="L108">
        <v>9.1999999999999993</v>
      </c>
      <c r="M108">
        <v>10</v>
      </c>
      <c r="N108">
        <v>10.9</v>
      </c>
      <c r="O108">
        <v>0</v>
      </c>
      <c r="P108" s="1">
        <v>44874</v>
      </c>
      <c r="Q108">
        <v>9.1999999999999993</v>
      </c>
      <c r="R108">
        <v>10</v>
      </c>
      <c r="S108">
        <v>10.9</v>
      </c>
      <c r="T108">
        <v>11.8</v>
      </c>
      <c r="U108">
        <v>12.8</v>
      </c>
      <c r="V108">
        <v>13.8</v>
      </c>
      <c r="W108">
        <v>14.8</v>
      </c>
      <c r="X108">
        <v>15.8</v>
      </c>
      <c r="Y108">
        <v>16.8</v>
      </c>
      <c r="Z108">
        <v>17.8</v>
      </c>
      <c r="AA108">
        <v>18.8</v>
      </c>
      <c r="AB108">
        <v>19.8</v>
      </c>
      <c r="AC108">
        <v>20.8</v>
      </c>
      <c r="AD108">
        <v>0</v>
      </c>
      <c r="AE108" s="1">
        <v>44874</v>
      </c>
      <c r="AF108">
        <v>18.8</v>
      </c>
      <c r="AG108">
        <v>19.8</v>
      </c>
      <c r="AH108">
        <v>20.8</v>
      </c>
      <c r="AI108">
        <v>21.8</v>
      </c>
      <c r="AJ108">
        <v>22.8</v>
      </c>
      <c r="AK108">
        <v>23.8</v>
      </c>
      <c r="AL108">
        <v>24.8</v>
      </c>
      <c r="AM108">
        <v>25.8</v>
      </c>
      <c r="AN108">
        <v>26.8</v>
      </c>
      <c r="AO108">
        <v>27.8</v>
      </c>
      <c r="AP108">
        <v>28.8</v>
      </c>
      <c r="AQ108">
        <v>29.8</v>
      </c>
      <c r="AR108">
        <v>30.8</v>
      </c>
      <c r="AS108">
        <v>0</v>
      </c>
    </row>
    <row r="109" spans="1:45" x14ac:dyDescent="0.25">
      <c r="A109" s="1">
        <v>44875</v>
      </c>
      <c r="B109">
        <v>0</v>
      </c>
      <c r="C109">
        <v>0</v>
      </c>
      <c r="D109">
        <v>0.1</v>
      </c>
      <c r="E109">
        <v>0.2</v>
      </c>
      <c r="F109">
        <v>0.3</v>
      </c>
      <c r="G109">
        <v>0.6</v>
      </c>
      <c r="H109">
        <v>0.9</v>
      </c>
      <c r="I109">
        <v>1.2</v>
      </c>
      <c r="J109">
        <v>1.5</v>
      </c>
      <c r="K109">
        <v>1.8</v>
      </c>
      <c r="L109">
        <v>2.1</v>
      </c>
      <c r="M109">
        <v>2.5</v>
      </c>
      <c r="N109">
        <v>2.8</v>
      </c>
      <c r="O109">
        <v>0</v>
      </c>
      <c r="P109" s="1">
        <v>44875</v>
      </c>
      <c r="Q109">
        <v>2.1</v>
      </c>
      <c r="R109">
        <v>2.5</v>
      </c>
      <c r="S109">
        <v>2.8</v>
      </c>
      <c r="T109">
        <v>3.2</v>
      </c>
      <c r="U109">
        <v>3.5</v>
      </c>
      <c r="V109">
        <v>3.9</v>
      </c>
      <c r="W109">
        <v>4.3</v>
      </c>
      <c r="X109">
        <v>4.8</v>
      </c>
      <c r="Y109">
        <v>5.3</v>
      </c>
      <c r="Z109">
        <v>5.9</v>
      </c>
      <c r="AA109">
        <v>6.5</v>
      </c>
      <c r="AB109">
        <v>7.2</v>
      </c>
      <c r="AC109">
        <v>7.9</v>
      </c>
      <c r="AD109">
        <v>0</v>
      </c>
      <c r="AE109" s="1">
        <v>44875</v>
      </c>
      <c r="AF109">
        <v>6.5</v>
      </c>
      <c r="AG109">
        <v>7.2</v>
      </c>
      <c r="AH109">
        <v>7.9</v>
      </c>
      <c r="AI109">
        <v>8.6</v>
      </c>
      <c r="AJ109">
        <v>9.3000000000000007</v>
      </c>
      <c r="AK109">
        <v>10.1</v>
      </c>
      <c r="AL109">
        <v>10.9</v>
      </c>
      <c r="AM109">
        <v>11.7</v>
      </c>
      <c r="AN109">
        <v>12.6</v>
      </c>
      <c r="AO109">
        <v>13.5</v>
      </c>
      <c r="AP109">
        <v>14.5</v>
      </c>
      <c r="AQ109">
        <v>15.5</v>
      </c>
      <c r="AR109">
        <v>16.5</v>
      </c>
      <c r="AS109">
        <v>0</v>
      </c>
    </row>
    <row r="110" spans="1:45" x14ac:dyDescent="0.25">
      <c r="A110" s="1">
        <v>44876</v>
      </c>
      <c r="B110">
        <v>0</v>
      </c>
      <c r="C110">
        <v>0</v>
      </c>
      <c r="D110">
        <v>0</v>
      </c>
      <c r="E110">
        <v>0</v>
      </c>
      <c r="F110">
        <v>0</v>
      </c>
      <c r="G110">
        <v>0</v>
      </c>
      <c r="H110">
        <v>0</v>
      </c>
      <c r="I110">
        <v>0</v>
      </c>
      <c r="J110">
        <v>0</v>
      </c>
      <c r="K110">
        <v>0</v>
      </c>
      <c r="L110">
        <v>0</v>
      </c>
      <c r="M110">
        <v>0</v>
      </c>
      <c r="N110">
        <v>0</v>
      </c>
      <c r="O110">
        <v>0</v>
      </c>
      <c r="P110" s="1">
        <v>44876</v>
      </c>
      <c r="Q110">
        <v>0</v>
      </c>
      <c r="R110">
        <v>0</v>
      </c>
      <c r="S110">
        <v>0</v>
      </c>
      <c r="T110">
        <v>0</v>
      </c>
      <c r="U110">
        <v>0</v>
      </c>
      <c r="V110">
        <v>0</v>
      </c>
      <c r="W110">
        <v>0.1</v>
      </c>
      <c r="X110">
        <v>0.3</v>
      </c>
      <c r="Y110">
        <v>0.5</v>
      </c>
      <c r="Z110">
        <v>0.7</v>
      </c>
      <c r="AA110">
        <v>1</v>
      </c>
      <c r="AB110">
        <v>1.4</v>
      </c>
      <c r="AC110">
        <v>1.7</v>
      </c>
      <c r="AD110">
        <v>0</v>
      </c>
      <c r="AE110" s="1">
        <v>44876</v>
      </c>
      <c r="AF110">
        <v>1</v>
      </c>
      <c r="AG110">
        <v>1.4</v>
      </c>
      <c r="AH110">
        <v>1.7</v>
      </c>
      <c r="AI110">
        <v>2.1</v>
      </c>
      <c r="AJ110">
        <v>2.5</v>
      </c>
      <c r="AK110">
        <v>2.9</v>
      </c>
      <c r="AL110">
        <v>3.3</v>
      </c>
      <c r="AM110">
        <v>3.8</v>
      </c>
      <c r="AN110">
        <v>4.5</v>
      </c>
      <c r="AO110">
        <v>5.2</v>
      </c>
      <c r="AP110">
        <v>5.9</v>
      </c>
      <c r="AQ110">
        <v>6.7</v>
      </c>
      <c r="AR110">
        <v>7.6</v>
      </c>
      <c r="AS110">
        <v>0</v>
      </c>
    </row>
    <row r="111" spans="1:45" x14ac:dyDescent="0.25">
      <c r="A111" s="1">
        <v>44877</v>
      </c>
      <c r="B111">
        <v>0</v>
      </c>
      <c r="C111">
        <v>0</v>
      </c>
      <c r="D111">
        <v>0</v>
      </c>
      <c r="E111">
        <v>0</v>
      </c>
      <c r="F111">
        <v>0</v>
      </c>
      <c r="G111">
        <v>0</v>
      </c>
      <c r="H111">
        <v>0</v>
      </c>
      <c r="I111">
        <v>0</v>
      </c>
      <c r="J111">
        <v>0</v>
      </c>
      <c r="K111">
        <v>0</v>
      </c>
      <c r="L111">
        <v>0</v>
      </c>
      <c r="M111">
        <v>0</v>
      </c>
      <c r="N111">
        <v>0</v>
      </c>
      <c r="O111">
        <v>0</v>
      </c>
      <c r="P111" s="1">
        <v>44877</v>
      </c>
      <c r="Q111">
        <v>0</v>
      </c>
      <c r="R111">
        <v>0</v>
      </c>
      <c r="S111">
        <v>0</v>
      </c>
      <c r="T111">
        <v>0</v>
      </c>
      <c r="U111">
        <v>0</v>
      </c>
      <c r="V111">
        <v>0</v>
      </c>
      <c r="W111">
        <v>0.1</v>
      </c>
      <c r="X111">
        <v>0.2</v>
      </c>
      <c r="Y111">
        <v>0.3</v>
      </c>
      <c r="Z111">
        <v>0.5</v>
      </c>
      <c r="AA111">
        <v>0.7</v>
      </c>
      <c r="AB111">
        <v>0.9</v>
      </c>
      <c r="AC111">
        <v>1.2</v>
      </c>
      <c r="AD111">
        <v>0</v>
      </c>
      <c r="AE111" s="1">
        <v>44877</v>
      </c>
      <c r="AF111">
        <v>0.7</v>
      </c>
      <c r="AG111">
        <v>0.9</v>
      </c>
      <c r="AH111">
        <v>1.2</v>
      </c>
      <c r="AI111">
        <v>1.5</v>
      </c>
      <c r="AJ111">
        <v>1.8</v>
      </c>
      <c r="AK111">
        <v>2.1</v>
      </c>
      <c r="AL111">
        <v>2.4</v>
      </c>
      <c r="AM111">
        <v>2.7</v>
      </c>
      <c r="AN111">
        <v>3.1</v>
      </c>
      <c r="AO111">
        <v>3.4</v>
      </c>
      <c r="AP111">
        <v>3.8</v>
      </c>
      <c r="AQ111">
        <v>4.2</v>
      </c>
      <c r="AR111">
        <v>4.7</v>
      </c>
      <c r="AS111">
        <v>0</v>
      </c>
    </row>
    <row r="112" spans="1:45" x14ac:dyDescent="0.25">
      <c r="A112" s="1">
        <v>44878</v>
      </c>
      <c r="B112">
        <v>0</v>
      </c>
      <c r="C112">
        <v>0</v>
      </c>
      <c r="D112">
        <v>0.1</v>
      </c>
      <c r="E112">
        <v>0.2</v>
      </c>
      <c r="F112">
        <v>0.3</v>
      </c>
      <c r="G112">
        <v>0.4</v>
      </c>
      <c r="H112">
        <v>0.6</v>
      </c>
      <c r="I112">
        <v>0.8</v>
      </c>
      <c r="J112">
        <v>1</v>
      </c>
      <c r="K112">
        <v>1.3</v>
      </c>
      <c r="L112">
        <v>1.6</v>
      </c>
      <c r="M112">
        <v>1.9</v>
      </c>
      <c r="N112">
        <v>2.5</v>
      </c>
      <c r="O112">
        <v>0</v>
      </c>
      <c r="P112" s="1">
        <v>44878</v>
      </c>
      <c r="Q112">
        <v>1.6</v>
      </c>
      <c r="R112">
        <v>1.9</v>
      </c>
      <c r="S112">
        <v>2.5</v>
      </c>
      <c r="T112">
        <v>3.2</v>
      </c>
      <c r="U112">
        <v>4.0999999999999996</v>
      </c>
      <c r="V112">
        <v>5.0999999999999996</v>
      </c>
      <c r="W112">
        <v>6.1</v>
      </c>
      <c r="X112">
        <v>7.1</v>
      </c>
      <c r="Y112">
        <v>8.1</v>
      </c>
      <c r="Z112">
        <v>9.1</v>
      </c>
      <c r="AA112">
        <v>10.1</v>
      </c>
      <c r="AB112">
        <v>11.1</v>
      </c>
      <c r="AC112">
        <v>12.1</v>
      </c>
      <c r="AD112">
        <v>0</v>
      </c>
      <c r="AE112" s="1">
        <v>44878</v>
      </c>
      <c r="AF112">
        <v>10.1</v>
      </c>
      <c r="AG112">
        <v>11.1</v>
      </c>
      <c r="AH112">
        <v>12.1</v>
      </c>
      <c r="AI112">
        <v>13.1</v>
      </c>
      <c r="AJ112">
        <v>14.1</v>
      </c>
      <c r="AK112">
        <v>15.1</v>
      </c>
      <c r="AL112">
        <v>16.100000000000001</v>
      </c>
      <c r="AM112">
        <v>17.100000000000001</v>
      </c>
      <c r="AN112">
        <v>18.100000000000001</v>
      </c>
      <c r="AO112">
        <v>19.100000000000001</v>
      </c>
      <c r="AP112">
        <v>20.100000000000001</v>
      </c>
      <c r="AQ112">
        <v>21.1</v>
      </c>
      <c r="AR112">
        <v>22.1</v>
      </c>
      <c r="AS112">
        <v>0</v>
      </c>
    </row>
    <row r="113" spans="1:45" x14ac:dyDescent="0.25">
      <c r="A113" s="1">
        <v>44879</v>
      </c>
      <c r="B113">
        <v>4.0999999999999996</v>
      </c>
      <c r="C113">
        <v>4.8</v>
      </c>
      <c r="D113">
        <v>5.6</v>
      </c>
      <c r="E113">
        <v>6.4</v>
      </c>
      <c r="F113">
        <v>7.3</v>
      </c>
      <c r="G113">
        <v>8.3000000000000007</v>
      </c>
      <c r="H113">
        <v>9.3000000000000007</v>
      </c>
      <c r="I113">
        <v>10.3</v>
      </c>
      <c r="J113">
        <v>11.3</v>
      </c>
      <c r="K113">
        <v>12.3</v>
      </c>
      <c r="L113">
        <v>13.3</v>
      </c>
      <c r="M113">
        <v>14.3</v>
      </c>
      <c r="N113">
        <v>15.3</v>
      </c>
      <c r="O113">
        <v>0</v>
      </c>
      <c r="P113" s="1">
        <v>44879</v>
      </c>
      <c r="Q113">
        <v>13.3</v>
      </c>
      <c r="R113">
        <v>14.3</v>
      </c>
      <c r="S113">
        <v>15.3</v>
      </c>
      <c r="T113">
        <v>16.3</v>
      </c>
      <c r="U113">
        <v>17.3</v>
      </c>
      <c r="V113">
        <v>18.3</v>
      </c>
      <c r="W113">
        <v>19.3</v>
      </c>
      <c r="X113">
        <v>20.3</v>
      </c>
      <c r="Y113">
        <v>21.3</v>
      </c>
      <c r="Z113">
        <v>22.3</v>
      </c>
      <c r="AA113">
        <v>23.3</v>
      </c>
      <c r="AB113">
        <v>24.3</v>
      </c>
      <c r="AC113">
        <v>25.3</v>
      </c>
      <c r="AD113">
        <v>0</v>
      </c>
      <c r="AE113" s="1">
        <v>44879</v>
      </c>
      <c r="AF113">
        <v>23.3</v>
      </c>
      <c r="AG113">
        <v>24.3</v>
      </c>
      <c r="AH113">
        <v>25.3</v>
      </c>
      <c r="AI113">
        <v>26.3</v>
      </c>
      <c r="AJ113">
        <v>27.3</v>
      </c>
      <c r="AK113">
        <v>28.3</v>
      </c>
      <c r="AL113">
        <v>29.3</v>
      </c>
      <c r="AM113">
        <v>30.3</v>
      </c>
      <c r="AN113">
        <v>31.3</v>
      </c>
      <c r="AO113">
        <v>32.299999999999997</v>
      </c>
      <c r="AP113">
        <v>33.299999999999997</v>
      </c>
      <c r="AQ113">
        <v>34.299999999999997</v>
      </c>
      <c r="AR113">
        <v>35.299999999999997</v>
      </c>
      <c r="AS113">
        <v>0</v>
      </c>
    </row>
    <row r="114" spans="1:45" x14ac:dyDescent="0.25">
      <c r="A114" s="1">
        <v>44880</v>
      </c>
      <c r="B114">
        <v>6.4</v>
      </c>
      <c r="C114">
        <v>7.1</v>
      </c>
      <c r="D114">
        <v>7.9</v>
      </c>
      <c r="E114">
        <v>8.8000000000000007</v>
      </c>
      <c r="F114">
        <v>9.6999999999999993</v>
      </c>
      <c r="G114">
        <v>10.7</v>
      </c>
      <c r="H114">
        <v>11.7</v>
      </c>
      <c r="I114">
        <v>12.7</v>
      </c>
      <c r="J114">
        <v>13.7</v>
      </c>
      <c r="K114">
        <v>14.7</v>
      </c>
      <c r="L114">
        <v>15.7</v>
      </c>
      <c r="M114">
        <v>16.7</v>
      </c>
      <c r="N114">
        <v>17.7</v>
      </c>
      <c r="O114">
        <v>0</v>
      </c>
      <c r="P114" s="1">
        <v>44880</v>
      </c>
      <c r="Q114">
        <v>15.7</v>
      </c>
      <c r="R114">
        <v>16.7</v>
      </c>
      <c r="S114">
        <v>17.7</v>
      </c>
      <c r="T114">
        <v>18.7</v>
      </c>
      <c r="U114">
        <v>19.7</v>
      </c>
      <c r="V114">
        <v>20.7</v>
      </c>
      <c r="W114">
        <v>21.7</v>
      </c>
      <c r="X114">
        <v>22.7</v>
      </c>
      <c r="Y114">
        <v>23.7</v>
      </c>
      <c r="Z114">
        <v>24.7</v>
      </c>
      <c r="AA114">
        <v>25.7</v>
      </c>
      <c r="AB114">
        <v>26.7</v>
      </c>
      <c r="AC114">
        <v>27.7</v>
      </c>
      <c r="AD114">
        <v>0</v>
      </c>
      <c r="AE114" s="1">
        <v>44880</v>
      </c>
      <c r="AF114">
        <v>25.7</v>
      </c>
      <c r="AG114">
        <v>26.7</v>
      </c>
      <c r="AH114">
        <v>27.7</v>
      </c>
      <c r="AI114">
        <v>28.7</v>
      </c>
      <c r="AJ114">
        <v>29.7</v>
      </c>
      <c r="AK114">
        <v>30.7</v>
      </c>
      <c r="AL114">
        <v>31.7</v>
      </c>
      <c r="AM114">
        <v>32.700000000000003</v>
      </c>
      <c r="AN114">
        <v>33.700000000000003</v>
      </c>
      <c r="AO114">
        <v>34.700000000000003</v>
      </c>
      <c r="AP114">
        <v>35.700000000000003</v>
      </c>
      <c r="AQ114">
        <v>36.700000000000003</v>
      </c>
      <c r="AR114">
        <v>37.700000000000003</v>
      </c>
      <c r="AS114">
        <v>0</v>
      </c>
    </row>
    <row r="115" spans="1:45" x14ac:dyDescent="0.25">
      <c r="A115" s="1">
        <v>44881</v>
      </c>
      <c r="B115">
        <v>0.8</v>
      </c>
      <c r="C115">
        <v>1</v>
      </c>
      <c r="D115">
        <v>1.4</v>
      </c>
      <c r="E115">
        <v>1.9</v>
      </c>
      <c r="F115">
        <v>2.4</v>
      </c>
      <c r="G115">
        <v>3</v>
      </c>
      <c r="H115">
        <v>3.6</v>
      </c>
      <c r="I115">
        <v>4.3</v>
      </c>
      <c r="J115">
        <v>5.0999999999999996</v>
      </c>
      <c r="K115">
        <v>5.8</v>
      </c>
      <c r="L115">
        <v>6.6</v>
      </c>
      <c r="M115">
        <v>7.4</v>
      </c>
      <c r="N115">
        <v>8.3000000000000007</v>
      </c>
      <c r="O115">
        <v>0</v>
      </c>
      <c r="P115" s="1">
        <v>44881</v>
      </c>
      <c r="Q115">
        <v>6.6</v>
      </c>
      <c r="R115">
        <v>7.4</v>
      </c>
      <c r="S115">
        <v>8.3000000000000007</v>
      </c>
      <c r="T115">
        <v>9.1</v>
      </c>
      <c r="U115">
        <v>9.9</v>
      </c>
      <c r="V115">
        <v>10.8</v>
      </c>
      <c r="W115">
        <v>11.7</v>
      </c>
      <c r="X115">
        <v>12.6</v>
      </c>
      <c r="Y115">
        <v>13.6</v>
      </c>
      <c r="Z115">
        <v>14.6</v>
      </c>
      <c r="AA115">
        <v>15.6</v>
      </c>
      <c r="AB115">
        <v>16.600000000000001</v>
      </c>
      <c r="AC115">
        <v>17.600000000000001</v>
      </c>
      <c r="AD115">
        <v>0</v>
      </c>
      <c r="AE115" s="1">
        <v>44881</v>
      </c>
      <c r="AF115">
        <v>15.6</v>
      </c>
      <c r="AG115">
        <v>16.600000000000001</v>
      </c>
      <c r="AH115">
        <v>17.600000000000001</v>
      </c>
      <c r="AI115">
        <v>18.600000000000001</v>
      </c>
      <c r="AJ115">
        <v>19.600000000000001</v>
      </c>
      <c r="AK115">
        <v>20.6</v>
      </c>
      <c r="AL115">
        <v>21.6</v>
      </c>
      <c r="AM115">
        <v>22.6</v>
      </c>
      <c r="AN115">
        <v>23.6</v>
      </c>
      <c r="AO115">
        <v>24.6</v>
      </c>
      <c r="AP115">
        <v>25.6</v>
      </c>
      <c r="AQ115">
        <v>26.6</v>
      </c>
      <c r="AR115">
        <v>27.6</v>
      </c>
      <c r="AS115">
        <v>0</v>
      </c>
    </row>
    <row r="116" spans="1:45" x14ac:dyDescent="0.25">
      <c r="A116" s="1">
        <v>44882</v>
      </c>
      <c r="B116">
        <v>1.2</v>
      </c>
      <c r="C116">
        <v>1.7</v>
      </c>
      <c r="D116">
        <v>2.4</v>
      </c>
      <c r="E116">
        <v>3.1</v>
      </c>
      <c r="F116">
        <v>3.8</v>
      </c>
      <c r="G116">
        <v>4.5999999999999996</v>
      </c>
      <c r="H116">
        <v>5.4</v>
      </c>
      <c r="I116">
        <v>6.3</v>
      </c>
      <c r="J116">
        <v>7.3</v>
      </c>
      <c r="K116">
        <v>8.3000000000000007</v>
      </c>
      <c r="L116">
        <v>9.3000000000000007</v>
      </c>
      <c r="M116">
        <v>10.3</v>
      </c>
      <c r="N116">
        <v>11.3</v>
      </c>
      <c r="O116">
        <v>0</v>
      </c>
      <c r="P116" s="1">
        <v>44882</v>
      </c>
      <c r="Q116">
        <v>9.3000000000000007</v>
      </c>
      <c r="R116">
        <v>10.3</v>
      </c>
      <c r="S116">
        <v>11.3</v>
      </c>
      <c r="T116">
        <v>12.3</v>
      </c>
      <c r="U116">
        <v>13.3</v>
      </c>
      <c r="V116">
        <v>14.3</v>
      </c>
      <c r="W116">
        <v>15.3</v>
      </c>
      <c r="X116">
        <v>16.3</v>
      </c>
      <c r="Y116">
        <v>17.3</v>
      </c>
      <c r="Z116">
        <v>18.3</v>
      </c>
      <c r="AA116">
        <v>19.3</v>
      </c>
      <c r="AB116">
        <v>20.3</v>
      </c>
      <c r="AC116">
        <v>21.3</v>
      </c>
      <c r="AD116">
        <v>0</v>
      </c>
      <c r="AE116" s="1">
        <v>44882</v>
      </c>
      <c r="AF116">
        <v>19.3</v>
      </c>
      <c r="AG116">
        <v>20.3</v>
      </c>
      <c r="AH116">
        <v>21.3</v>
      </c>
      <c r="AI116">
        <v>22.3</v>
      </c>
      <c r="AJ116">
        <v>23.3</v>
      </c>
      <c r="AK116">
        <v>24.3</v>
      </c>
      <c r="AL116">
        <v>25.3</v>
      </c>
      <c r="AM116">
        <v>26.3</v>
      </c>
      <c r="AN116">
        <v>27.3</v>
      </c>
      <c r="AO116">
        <v>28.3</v>
      </c>
      <c r="AP116">
        <v>29.3</v>
      </c>
      <c r="AQ116">
        <v>30.3</v>
      </c>
      <c r="AR116">
        <v>31.3</v>
      </c>
      <c r="AS116">
        <v>0</v>
      </c>
    </row>
    <row r="117" spans="1:45" x14ac:dyDescent="0.25">
      <c r="A117" s="1">
        <v>44883</v>
      </c>
      <c r="B117">
        <v>3.7</v>
      </c>
      <c r="C117">
        <v>4.4000000000000004</v>
      </c>
      <c r="D117">
        <v>5.2</v>
      </c>
      <c r="E117">
        <v>5.9</v>
      </c>
      <c r="F117">
        <v>6.7</v>
      </c>
      <c r="G117">
        <v>7.5</v>
      </c>
      <c r="H117">
        <v>8.4</v>
      </c>
      <c r="I117">
        <v>9.4</v>
      </c>
      <c r="J117">
        <v>10.4</v>
      </c>
      <c r="K117">
        <v>11.4</v>
      </c>
      <c r="L117">
        <v>12.4</v>
      </c>
      <c r="M117">
        <v>13.4</v>
      </c>
      <c r="N117">
        <v>14.4</v>
      </c>
      <c r="O117">
        <v>0</v>
      </c>
      <c r="P117" s="1">
        <v>44883</v>
      </c>
      <c r="Q117">
        <v>12.4</v>
      </c>
      <c r="R117">
        <v>13.4</v>
      </c>
      <c r="S117">
        <v>14.4</v>
      </c>
      <c r="T117">
        <v>15.4</v>
      </c>
      <c r="U117">
        <v>16.399999999999999</v>
      </c>
      <c r="V117">
        <v>17.399999999999999</v>
      </c>
      <c r="W117">
        <v>18.399999999999999</v>
      </c>
      <c r="X117">
        <v>19.399999999999999</v>
      </c>
      <c r="Y117">
        <v>20.399999999999999</v>
      </c>
      <c r="Z117">
        <v>21.4</v>
      </c>
      <c r="AA117">
        <v>22.4</v>
      </c>
      <c r="AB117">
        <v>23.4</v>
      </c>
      <c r="AC117">
        <v>24.4</v>
      </c>
      <c r="AD117">
        <v>0</v>
      </c>
      <c r="AE117" s="1">
        <v>44883</v>
      </c>
      <c r="AF117">
        <v>22.4</v>
      </c>
      <c r="AG117">
        <v>23.4</v>
      </c>
      <c r="AH117">
        <v>24.4</v>
      </c>
      <c r="AI117">
        <v>25.4</v>
      </c>
      <c r="AJ117">
        <v>26.4</v>
      </c>
      <c r="AK117">
        <v>27.4</v>
      </c>
      <c r="AL117">
        <v>28.4</v>
      </c>
      <c r="AM117">
        <v>29.4</v>
      </c>
      <c r="AN117">
        <v>30.4</v>
      </c>
      <c r="AO117">
        <v>31.4</v>
      </c>
      <c r="AP117">
        <v>32.4</v>
      </c>
      <c r="AQ117">
        <v>33.4</v>
      </c>
      <c r="AR117">
        <v>34.4</v>
      </c>
      <c r="AS117">
        <v>0</v>
      </c>
    </row>
    <row r="118" spans="1:45" x14ac:dyDescent="0.25">
      <c r="A118" s="1">
        <v>44884</v>
      </c>
      <c r="B118">
        <v>5.5</v>
      </c>
      <c r="C118">
        <v>6.2</v>
      </c>
      <c r="D118">
        <v>7</v>
      </c>
      <c r="E118">
        <v>7.8</v>
      </c>
      <c r="F118">
        <v>8.6999999999999993</v>
      </c>
      <c r="G118">
        <v>9.6</v>
      </c>
      <c r="H118">
        <v>10.6</v>
      </c>
      <c r="I118">
        <v>11.6</v>
      </c>
      <c r="J118">
        <v>12.6</v>
      </c>
      <c r="K118">
        <v>13.6</v>
      </c>
      <c r="L118">
        <v>14.6</v>
      </c>
      <c r="M118">
        <v>15.6</v>
      </c>
      <c r="N118">
        <v>16.600000000000001</v>
      </c>
      <c r="O118">
        <v>0</v>
      </c>
      <c r="P118" s="1">
        <v>44884</v>
      </c>
      <c r="Q118">
        <v>14.6</v>
      </c>
      <c r="R118">
        <v>15.6</v>
      </c>
      <c r="S118">
        <v>16.600000000000001</v>
      </c>
      <c r="T118">
        <v>17.600000000000001</v>
      </c>
      <c r="U118">
        <v>18.600000000000001</v>
      </c>
      <c r="V118">
        <v>19.600000000000001</v>
      </c>
      <c r="W118">
        <v>20.6</v>
      </c>
      <c r="X118">
        <v>21.6</v>
      </c>
      <c r="Y118">
        <v>22.6</v>
      </c>
      <c r="Z118">
        <v>23.6</v>
      </c>
      <c r="AA118">
        <v>24.6</v>
      </c>
      <c r="AB118">
        <v>25.6</v>
      </c>
      <c r="AC118">
        <v>26.6</v>
      </c>
      <c r="AD118">
        <v>0</v>
      </c>
      <c r="AE118" s="1">
        <v>44884</v>
      </c>
      <c r="AF118">
        <v>24.6</v>
      </c>
      <c r="AG118">
        <v>25.6</v>
      </c>
      <c r="AH118">
        <v>26.6</v>
      </c>
      <c r="AI118">
        <v>27.6</v>
      </c>
      <c r="AJ118">
        <v>28.6</v>
      </c>
      <c r="AK118">
        <v>29.6</v>
      </c>
      <c r="AL118">
        <v>30.6</v>
      </c>
      <c r="AM118">
        <v>31.6</v>
      </c>
      <c r="AN118">
        <v>32.6</v>
      </c>
      <c r="AO118">
        <v>33.6</v>
      </c>
      <c r="AP118">
        <v>34.6</v>
      </c>
      <c r="AQ118">
        <v>35.6</v>
      </c>
      <c r="AR118">
        <v>36.6</v>
      </c>
      <c r="AS118">
        <v>0</v>
      </c>
    </row>
    <row r="119" spans="1:45" x14ac:dyDescent="0.25">
      <c r="A119" s="1">
        <v>44885</v>
      </c>
      <c r="B119">
        <v>6.8</v>
      </c>
      <c r="C119">
        <v>7.8</v>
      </c>
      <c r="D119">
        <v>8.8000000000000007</v>
      </c>
      <c r="E119">
        <v>9.8000000000000007</v>
      </c>
      <c r="F119">
        <v>10.8</v>
      </c>
      <c r="G119">
        <v>11.8</v>
      </c>
      <c r="H119">
        <v>12.8</v>
      </c>
      <c r="I119">
        <v>13.8</v>
      </c>
      <c r="J119">
        <v>14.8</v>
      </c>
      <c r="K119">
        <v>15.8</v>
      </c>
      <c r="L119">
        <v>16.8</v>
      </c>
      <c r="M119">
        <v>17.8</v>
      </c>
      <c r="N119">
        <v>18.8</v>
      </c>
      <c r="O119">
        <v>0</v>
      </c>
      <c r="P119" s="1">
        <v>44885</v>
      </c>
      <c r="Q119">
        <v>16.8</v>
      </c>
      <c r="R119">
        <v>17.8</v>
      </c>
      <c r="S119">
        <v>18.8</v>
      </c>
      <c r="T119">
        <v>19.8</v>
      </c>
      <c r="U119">
        <v>20.8</v>
      </c>
      <c r="V119">
        <v>21.8</v>
      </c>
      <c r="W119">
        <v>22.8</v>
      </c>
      <c r="X119">
        <v>23.8</v>
      </c>
      <c r="Y119">
        <v>24.8</v>
      </c>
      <c r="Z119">
        <v>25.8</v>
      </c>
      <c r="AA119">
        <v>26.8</v>
      </c>
      <c r="AB119">
        <v>27.8</v>
      </c>
      <c r="AC119">
        <v>28.8</v>
      </c>
      <c r="AD119">
        <v>0</v>
      </c>
      <c r="AE119" s="1">
        <v>44885</v>
      </c>
      <c r="AF119">
        <v>26.8</v>
      </c>
      <c r="AG119">
        <v>27.8</v>
      </c>
      <c r="AH119">
        <v>28.8</v>
      </c>
      <c r="AI119">
        <v>29.8</v>
      </c>
      <c r="AJ119">
        <v>30.8</v>
      </c>
      <c r="AK119">
        <v>31.8</v>
      </c>
      <c r="AL119">
        <v>32.799999999999997</v>
      </c>
      <c r="AM119">
        <v>33.799999999999997</v>
      </c>
      <c r="AN119">
        <v>34.799999999999997</v>
      </c>
      <c r="AO119">
        <v>35.799999999999997</v>
      </c>
      <c r="AP119">
        <v>36.799999999999997</v>
      </c>
      <c r="AQ119">
        <v>37.799999999999997</v>
      </c>
      <c r="AR119">
        <v>38.799999999999997</v>
      </c>
      <c r="AS119">
        <v>0</v>
      </c>
    </row>
    <row r="120" spans="1:45" x14ac:dyDescent="0.25">
      <c r="A120" s="1">
        <v>44886</v>
      </c>
      <c r="B120">
        <v>7.1</v>
      </c>
      <c r="C120">
        <v>8.1</v>
      </c>
      <c r="D120">
        <v>9.1</v>
      </c>
      <c r="E120">
        <v>10.1</v>
      </c>
      <c r="F120">
        <v>11.1</v>
      </c>
      <c r="G120">
        <v>12.1</v>
      </c>
      <c r="H120">
        <v>13.1</v>
      </c>
      <c r="I120">
        <v>14.1</v>
      </c>
      <c r="J120">
        <v>15.1</v>
      </c>
      <c r="K120">
        <v>16.100000000000001</v>
      </c>
      <c r="L120">
        <v>17.100000000000001</v>
      </c>
      <c r="M120">
        <v>18.100000000000001</v>
      </c>
      <c r="N120">
        <v>19.100000000000001</v>
      </c>
      <c r="O120">
        <v>0</v>
      </c>
      <c r="P120" s="1">
        <v>44886</v>
      </c>
      <c r="Q120">
        <v>17.100000000000001</v>
      </c>
      <c r="R120">
        <v>18.100000000000001</v>
      </c>
      <c r="S120">
        <v>19.100000000000001</v>
      </c>
      <c r="T120">
        <v>20.100000000000001</v>
      </c>
      <c r="U120">
        <v>21.1</v>
      </c>
      <c r="V120">
        <v>22.1</v>
      </c>
      <c r="W120">
        <v>23.1</v>
      </c>
      <c r="X120">
        <v>24.1</v>
      </c>
      <c r="Y120">
        <v>25.1</v>
      </c>
      <c r="Z120">
        <v>26.1</v>
      </c>
      <c r="AA120">
        <v>27.1</v>
      </c>
      <c r="AB120">
        <v>28.1</v>
      </c>
      <c r="AC120">
        <v>29.1</v>
      </c>
      <c r="AD120">
        <v>0</v>
      </c>
      <c r="AE120" s="1">
        <v>44886</v>
      </c>
      <c r="AF120">
        <v>27.1</v>
      </c>
      <c r="AG120">
        <v>28.1</v>
      </c>
      <c r="AH120">
        <v>29.1</v>
      </c>
      <c r="AI120">
        <v>30.1</v>
      </c>
      <c r="AJ120">
        <v>31.1</v>
      </c>
      <c r="AK120">
        <v>32.1</v>
      </c>
      <c r="AL120">
        <v>33.1</v>
      </c>
      <c r="AM120">
        <v>34.1</v>
      </c>
      <c r="AN120">
        <v>35.1</v>
      </c>
      <c r="AO120">
        <v>36.1</v>
      </c>
      <c r="AP120">
        <v>37.1</v>
      </c>
      <c r="AQ120">
        <v>38.1</v>
      </c>
      <c r="AR120">
        <v>39.1</v>
      </c>
      <c r="AS120">
        <v>0</v>
      </c>
    </row>
    <row r="121" spans="1:45" x14ac:dyDescent="0.25">
      <c r="A121" s="1">
        <v>44887</v>
      </c>
      <c r="B121">
        <v>3.2</v>
      </c>
      <c r="C121">
        <v>3.8</v>
      </c>
      <c r="D121">
        <v>4.5</v>
      </c>
      <c r="E121">
        <v>5.2</v>
      </c>
      <c r="F121">
        <v>5.9</v>
      </c>
      <c r="G121">
        <v>6.6</v>
      </c>
      <c r="H121">
        <v>7.3</v>
      </c>
      <c r="I121">
        <v>8.1</v>
      </c>
      <c r="J121">
        <v>8.9</v>
      </c>
      <c r="K121">
        <v>9.8000000000000007</v>
      </c>
      <c r="L121">
        <v>10.7</v>
      </c>
      <c r="M121">
        <v>11.7</v>
      </c>
      <c r="N121">
        <v>12.7</v>
      </c>
      <c r="O121">
        <v>0</v>
      </c>
      <c r="P121" s="1">
        <v>44887</v>
      </c>
      <c r="Q121">
        <v>10.7</v>
      </c>
      <c r="R121">
        <v>11.7</v>
      </c>
      <c r="S121">
        <v>12.7</v>
      </c>
      <c r="T121">
        <v>13.7</v>
      </c>
      <c r="U121">
        <v>14.7</v>
      </c>
      <c r="V121">
        <v>15.7</v>
      </c>
      <c r="W121">
        <v>16.7</v>
      </c>
      <c r="X121">
        <v>17.7</v>
      </c>
      <c r="Y121">
        <v>18.7</v>
      </c>
      <c r="Z121">
        <v>19.7</v>
      </c>
      <c r="AA121">
        <v>20.7</v>
      </c>
      <c r="AB121">
        <v>21.7</v>
      </c>
      <c r="AC121">
        <v>22.7</v>
      </c>
      <c r="AD121">
        <v>0</v>
      </c>
      <c r="AE121" s="1">
        <v>44887</v>
      </c>
      <c r="AF121">
        <v>20.7</v>
      </c>
      <c r="AG121">
        <v>21.7</v>
      </c>
      <c r="AH121">
        <v>22.7</v>
      </c>
      <c r="AI121">
        <v>23.7</v>
      </c>
      <c r="AJ121">
        <v>24.7</v>
      </c>
      <c r="AK121">
        <v>25.7</v>
      </c>
      <c r="AL121">
        <v>26.7</v>
      </c>
      <c r="AM121">
        <v>27.7</v>
      </c>
      <c r="AN121">
        <v>28.7</v>
      </c>
      <c r="AO121">
        <v>29.7</v>
      </c>
      <c r="AP121">
        <v>30.7</v>
      </c>
      <c r="AQ121">
        <v>31.7</v>
      </c>
      <c r="AR121">
        <v>32.700000000000003</v>
      </c>
      <c r="AS121">
        <v>0</v>
      </c>
    </row>
    <row r="122" spans="1:45" x14ac:dyDescent="0.25">
      <c r="A122" s="1">
        <v>44888</v>
      </c>
      <c r="B122">
        <v>4.7</v>
      </c>
      <c r="C122">
        <v>5.4</v>
      </c>
      <c r="D122">
        <v>6</v>
      </c>
      <c r="E122">
        <v>6.6</v>
      </c>
      <c r="F122">
        <v>7.3</v>
      </c>
      <c r="G122">
        <v>7.9</v>
      </c>
      <c r="H122">
        <v>8.6</v>
      </c>
      <c r="I122">
        <v>9.3000000000000007</v>
      </c>
      <c r="J122">
        <v>10</v>
      </c>
      <c r="K122">
        <v>10.8</v>
      </c>
      <c r="L122">
        <v>11.5</v>
      </c>
      <c r="M122">
        <v>12.3</v>
      </c>
      <c r="N122">
        <v>13.2</v>
      </c>
      <c r="O122">
        <v>0</v>
      </c>
      <c r="P122" s="1">
        <v>44888</v>
      </c>
      <c r="Q122">
        <v>11.5</v>
      </c>
      <c r="R122">
        <v>12.3</v>
      </c>
      <c r="S122">
        <v>13.2</v>
      </c>
      <c r="T122">
        <v>14.2</v>
      </c>
      <c r="U122">
        <v>15.2</v>
      </c>
      <c r="V122">
        <v>16.2</v>
      </c>
      <c r="W122">
        <v>17.2</v>
      </c>
      <c r="X122">
        <v>18.2</v>
      </c>
      <c r="Y122">
        <v>19.2</v>
      </c>
      <c r="Z122">
        <v>20.2</v>
      </c>
      <c r="AA122">
        <v>21.2</v>
      </c>
      <c r="AB122">
        <v>22.2</v>
      </c>
      <c r="AC122">
        <v>23.2</v>
      </c>
      <c r="AD122">
        <v>0</v>
      </c>
      <c r="AE122" s="1">
        <v>44888</v>
      </c>
      <c r="AF122">
        <v>21.2</v>
      </c>
      <c r="AG122">
        <v>22.2</v>
      </c>
      <c r="AH122">
        <v>23.2</v>
      </c>
      <c r="AI122">
        <v>24.2</v>
      </c>
      <c r="AJ122">
        <v>25.2</v>
      </c>
      <c r="AK122">
        <v>26.2</v>
      </c>
      <c r="AL122">
        <v>27.2</v>
      </c>
      <c r="AM122">
        <v>28.2</v>
      </c>
      <c r="AN122">
        <v>29.2</v>
      </c>
      <c r="AO122">
        <v>30.2</v>
      </c>
      <c r="AP122">
        <v>31.2</v>
      </c>
      <c r="AQ122">
        <v>32.200000000000003</v>
      </c>
      <c r="AR122">
        <v>33.200000000000003</v>
      </c>
      <c r="AS122">
        <v>0</v>
      </c>
    </row>
    <row r="123" spans="1:45" x14ac:dyDescent="0.25">
      <c r="A123" s="1">
        <v>44889</v>
      </c>
      <c r="B123">
        <v>5.7</v>
      </c>
      <c r="C123">
        <v>6.3</v>
      </c>
      <c r="D123">
        <v>7</v>
      </c>
      <c r="E123">
        <v>7.7</v>
      </c>
      <c r="F123">
        <v>8.4</v>
      </c>
      <c r="G123">
        <v>9.1999999999999993</v>
      </c>
      <c r="H123">
        <v>10</v>
      </c>
      <c r="I123">
        <v>10.8</v>
      </c>
      <c r="J123">
        <v>11.7</v>
      </c>
      <c r="K123">
        <v>12.6</v>
      </c>
      <c r="L123">
        <v>13.6</v>
      </c>
      <c r="M123">
        <v>14.6</v>
      </c>
      <c r="N123">
        <v>15.6</v>
      </c>
      <c r="O123">
        <v>0</v>
      </c>
      <c r="P123" s="1">
        <v>44889</v>
      </c>
      <c r="Q123">
        <v>13.6</v>
      </c>
      <c r="R123">
        <v>14.6</v>
      </c>
      <c r="S123">
        <v>15.6</v>
      </c>
      <c r="T123">
        <v>16.600000000000001</v>
      </c>
      <c r="U123">
        <v>17.600000000000001</v>
      </c>
      <c r="V123">
        <v>18.600000000000001</v>
      </c>
      <c r="W123">
        <v>19.600000000000001</v>
      </c>
      <c r="X123">
        <v>20.6</v>
      </c>
      <c r="Y123">
        <v>21.6</v>
      </c>
      <c r="Z123">
        <v>22.6</v>
      </c>
      <c r="AA123">
        <v>23.6</v>
      </c>
      <c r="AB123">
        <v>24.6</v>
      </c>
      <c r="AC123">
        <v>25.6</v>
      </c>
      <c r="AD123">
        <v>0</v>
      </c>
      <c r="AE123" s="1">
        <v>44889</v>
      </c>
      <c r="AF123">
        <v>23.6</v>
      </c>
      <c r="AG123">
        <v>24.6</v>
      </c>
      <c r="AH123">
        <v>25.6</v>
      </c>
      <c r="AI123">
        <v>26.6</v>
      </c>
      <c r="AJ123">
        <v>27.6</v>
      </c>
      <c r="AK123">
        <v>28.6</v>
      </c>
      <c r="AL123">
        <v>29.6</v>
      </c>
      <c r="AM123">
        <v>30.6</v>
      </c>
      <c r="AN123">
        <v>31.6</v>
      </c>
      <c r="AO123">
        <v>32.6</v>
      </c>
      <c r="AP123">
        <v>33.6</v>
      </c>
      <c r="AQ123">
        <v>34.6</v>
      </c>
      <c r="AR123">
        <v>35.6</v>
      </c>
      <c r="AS123">
        <v>0</v>
      </c>
    </row>
    <row r="124" spans="1:45" x14ac:dyDescent="0.25">
      <c r="A124" s="1">
        <v>44890</v>
      </c>
      <c r="B124">
        <v>0.1</v>
      </c>
      <c r="C124">
        <v>0.2</v>
      </c>
      <c r="D124">
        <v>0.3</v>
      </c>
      <c r="E124">
        <v>0.4</v>
      </c>
      <c r="F124">
        <v>0.5</v>
      </c>
      <c r="G124">
        <v>0.8</v>
      </c>
      <c r="H124">
        <v>1.1000000000000001</v>
      </c>
      <c r="I124">
        <v>1.5</v>
      </c>
      <c r="J124">
        <v>2</v>
      </c>
      <c r="K124">
        <v>2.6</v>
      </c>
      <c r="L124">
        <v>3.3</v>
      </c>
      <c r="M124">
        <v>4</v>
      </c>
      <c r="N124">
        <v>4.7</v>
      </c>
      <c r="O124">
        <v>0</v>
      </c>
      <c r="P124" s="1">
        <v>44890</v>
      </c>
      <c r="Q124">
        <v>3.3</v>
      </c>
      <c r="R124">
        <v>4</v>
      </c>
      <c r="S124">
        <v>4.7</v>
      </c>
      <c r="T124">
        <v>5.7</v>
      </c>
      <c r="U124">
        <v>6.7</v>
      </c>
      <c r="V124">
        <v>7.7</v>
      </c>
      <c r="W124">
        <v>8.6999999999999993</v>
      </c>
      <c r="X124">
        <v>9.6999999999999993</v>
      </c>
      <c r="Y124">
        <v>10.7</v>
      </c>
      <c r="Z124">
        <v>11.7</v>
      </c>
      <c r="AA124">
        <v>12.7</v>
      </c>
      <c r="AB124">
        <v>13.7</v>
      </c>
      <c r="AC124">
        <v>14.7</v>
      </c>
      <c r="AD124">
        <v>0</v>
      </c>
      <c r="AE124" s="1">
        <v>44890</v>
      </c>
      <c r="AF124">
        <v>12.7</v>
      </c>
      <c r="AG124">
        <v>13.7</v>
      </c>
      <c r="AH124">
        <v>14.7</v>
      </c>
      <c r="AI124">
        <v>15.7</v>
      </c>
      <c r="AJ124">
        <v>16.7</v>
      </c>
      <c r="AK124">
        <v>17.7</v>
      </c>
      <c r="AL124">
        <v>18.7</v>
      </c>
      <c r="AM124">
        <v>19.7</v>
      </c>
      <c r="AN124">
        <v>20.7</v>
      </c>
      <c r="AO124">
        <v>21.7</v>
      </c>
      <c r="AP124">
        <v>22.7</v>
      </c>
      <c r="AQ124">
        <v>23.7</v>
      </c>
      <c r="AR124">
        <v>24.7</v>
      </c>
      <c r="AS124">
        <v>0</v>
      </c>
    </row>
    <row r="125" spans="1:45" x14ac:dyDescent="0.25">
      <c r="A125" s="1">
        <v>44891</v>
      </c>
      <c r="B125">
        <v>0.1</v>
      </c>
      <c r="C125">
        <v>0.3</v>
      </c>
      <c r="D125">
        <v>0.5</v>
      </c>
      <c r="E125">
        <v>0.7</v>
      </c>
      <c r="F125">
        <v>1.1000000000000001</v>
      </c>
      <c r="G125">
        <v>1.5</v>
      </c>
      <c r="H125">
        <v>1.9</v>
      </c>
      <c r="I125">
        <v>2.2999999999999998</v>
      </c>
      <c r="J125">
        <v>2.9</v>
      </c>
      <c r="K125">
        <v>3.6</v>
      </c>
      <c r="L125">
        <v>4.4000000000000004</v>
      </c>
      <c r="M125">
        <v>5.2</v>
      </c>
      <c r="N125">
        <v>6</v>
      </c>
      <c r="O125">
        <v>0</v>
      </c>
      <c r="P125" s="1">
        <v>44891</v>
      </c>
      <c r="Q125">
        <v>4.4000000000000004</v>
      </c>
      <c r="R125">
        <v>5.2</v>
      </c>
      <c r="S125">
        <v>6</v>
      </c>
      <c r="T125">
        <v>6.9</v>
      </c>
      <c r="U125">
        <v>7.8</v>
      </c>
      <c r="V125">
        <v>8.8000000000000007</v>
      </c>
      <c r="W125">
        <v>9.8000000000000007</v>
      </c>
      <c r="X125">
        <v>10.8</v>
      </c>
      <c r="Y125">
        <v>11.8</v>
      </c>
      <c r="Z125">
        <v>12.8</v>
      </c>
      <c r="AA125">
        <v>13.8</v>
      </c>
      <c r="AB125">
        <v>14.8</v>
      </c>
      <c r="AC125">
        <v>15.8</v>
      </c>
      <c r="AD125">
        <v>0</v>
      </c>
      <c r="AE125" s="1">
        <v>44891</v>
      </c>
      <c r="AF125">
        <v>13.8</v>
      </c>
      <c r="AG125">
        <v>14.8</v>
      </c>
      <c r="AH125">
        <v>15.8</v>
      </c>
      <c r="AI125">
        <v>16.8</v>
      </c>
      <c r="AJ125">
        <v>17.8</v>
      </c>
      <c r="AK125">
        <v>18.8</v>
      </c>
      <c r="AL125">
        <v>19.8</v>
      </c>
      <c r="AM125">
        <v>20.8</v>
      </c>
      <c r="AN125">
        <v>21.8</v>
      </c>
      <c r="AO125">
        <v>22.8</v>
      </c>
      <c r="AP125">
        <v>23.8</v>
      </c>
      <c r="AQ125">
        <v>24.8</v>
      </c>
      <c r="AR125">
        <v>25.8</v>
      </c>
      <c r="AS125">
        <v>0</v>
      </c>
    </row>
    <row r="126" spans="1:45" x14ac:dyDescent="0.25">
      <c r="A126" s="1">
        <v>44892</v>
      </c>
      <c r="B126">
        <v>0</v>
      </c>
      <c r="C126">
        <v>0</v>
      </c>
      <c r="D126">
        <v>0</v>
      </c>
      <c r="E126">
        <v>0.1</v>
      </c>
      <c r="F126">
        <v>0.3</v>
      </c>
      <c r="G126">
        <v>0.6</v>
      </c>
      <c r="H126">
        <v>0.9</v>
      </c>
      <c r="I126">
        <v>1.2</v>
      </c>
      <c r="J126">
        <v>1.6</v>
      </c>
      <c r="K126">
        <v>2</v>
      </c>
      <c r="L126">
        <v>2.5</v>
      </c>
      <c r="M126">
        <v>3</v>
      </c>
      <c r="N126">
        <v>3.6</v>
      </c>
      <c r="O126">
        <v>0</v>
      </c>
      <c r="P126" s="1">
        <v>44892</v>
      </c>
      <c r="Q126">
        <v>2.5</v>
      </c>
      <c r="R126">
        <v>3</v>
      </c>
      <c r="S126">
        <v>3.6</v>
      </c>
      <c r="T126">
        <v>4.2</v>
      </c>
      <c r="U126">
        <v>4.9000000000000004</v>
      </c>
      <c r="V126">
        <v>5.7</v>
      </c>
      <c r="W126">
        <v>6.6</v>
      </c>
      <c r="X126">
        <v>7.5</v>
      </c>
      <c r="Y126">
        <v>8.4</v>
      </c>
      <c r="Z126">
        <v>9.4</v>
      </c>
      <c r="AA126">
        <v>10.4</v>
      </c>
      <c r="AB126">
        <v>11.4</v>
      </c>
      <c r="AC126">
        <v>12.4</v>
      </c>
      <c r="AD126">
        <v>0</v>
      </c>
      <c r="AE126" s="1">
        <v>44892</v>
      </c>
      <c r="AF126">
        <v>10.4</v>
      </c>
      <c r="AG126">
        <v>11.4</v>
      </c>
      <c r="AH126">
        <v>12.4</v>
      </c>
      <c r="AI126">
        <v>13.4</v>
      </c>
      <c r="AJ126">
        <v>14.4</v>
      </c>
      <c r="AK126">
        <v>15.4</v>
      </c>
      <c r="AL126">
        <v>16.399999999999999</v>
      </c>
      <c r="AM126">
        <v>17.399999999999999</v>
      </c>
      <c r="AN126">
        <v>18.399999999999999</v>
      </c>
      <c r="AO126">
        <v>19.399999999999999</v>
      </c>
      <c r="AP126">
        <v>20.399999999999999</v>
      </c>
      <c r="AQ126">
        <v>21.4</v>
      </c>
      <c r="AR126">
        <v>22.4</v>
      </c>
      <c r="AS126">
        <v>0</v>
      </c>
    </row>
    <row r="127" spans="1:45" x14ac:dyDescent="0.25">
      <c r="A127" s="1">
        <v>44893</v>
      </c>
      <c r="B127">
        <v>0.4</v>
      </c>
      <c r="C127">
        <v>0.5</v>
      </c>
      <c r="D127">
        <v>0.7</v>
      </c>
      <c r="E127">
        <v>0.9</v>
      </c>
      <c r="F127">
        <v>1.1000000000000001</v>
      </c>
      <c r="G127">
        <v>1.4</v>
      </c>
      <c r="H127">
        <v>1.7</v>
      </c>
      <c r="I127">
        <v>2</v>
      </c>
      <c r="J127">
        <v>2.2999999999999998</v>
      </c>
      <c r="K127">
        <v>2.7</v>
      </c>
      <c r="L127">
        <v>3</v>
      </c>
      <c r="M127">
        <v>3.4</v>
      </c>
      <c r="N127">
        <v>3.8</v>
      </c>
      <c r="O127">
        <v>0</v>
      </c>
      <c r="P127" s="1">
        <v>44893</v>
      </c>
      <c r="Q127">
        <v>3</v>
      </c>
      <c r="R127">
        <v>3.4</v>
      </c>
      <c r="S127">
        <v>3.8</v>
      </c>
      <c r="T127">
        <v>4.4000000000000004</v>
      </c>
      <c r="U127">
        <v>5.3</v>
      </c>
      <c r="V127">
        <v>6.3</v>
      </c>
      <c r="W127">
        <v>7.3</v>
      </c>
      <c r="X127">
        <v>8.3000000000000007</v>
      </c>
      <c r="Y127">
        <v>9.3000000000000007</v>
      </c>
      <c r="Z127">
        <v>10.3</v>
      </c>
      <c r="AA127">
        <v>11.3</v>
      </c>
      <c r="AB127">
        <v>12.3</v>
      </c>
      <c r="AC127">
        <v>13.3</v>
      </c>
      <c r="AD127">
        <v>0</v>
      </c>
      <c r="AE127" s="1">
        <v>44893</v>
      </c>
      <c r="AF127">
        <v>11.3</v>
      </c>
      <c r="AG127">
        <v>12.3</v>
      </c>
      <c r="AH127">
        <v>13.3</v>
      </c>
      <c r="AI127">
        <v>14.3</v>
      </c>
      <c r="AJ127">
        <v>15.3</v>
      </c>
      <c r="AK127">
        <v>16.3</v>
      </c>
      <c r="AL127">
        <v>17.3</v>
      </c>
      <c r="AM127">
        <v>18.3</v>
      </c>
      <c r="AN127">
        <v>19.3</v>
      </c>
      <c r="AO127">
        <v>20.3</v>
      </c>
      <c r="AP127">
        <v>21.3</v>
      </c>
      <c r="AQ127">
        <v>22.3</v>
      </c>
      <c r="AR127">
        <v>23.3</v>
      </c>
      <c r="AS127">
        <v>0</v>
      </c>
    </row>
    <row r="128" spans="1:45" x14ac:dyDescent="0.25">
      <c r="A128" s="1">
        <v>44894</v>
      </c>
      <c r="B128">
        <v>5.3</v>
      </c>
      <c r="C128">
        <v>6</v>
      </c>
      <c r="D128">
        <v>6.9</v>
      </c>
      <c r="E128">
        <v>7.8</v>
      </c>
      <c r="F128">
        <v>8.8000000000000007</v>
      </c>
      <c r="G128">
        <v>9.8000000000000007</v>
      </c>
      <c r="H128">
        <v>10.8</v>
      </c>
      <c r="I128">
        <v>11.8</v>
      </c>
      <c r="J128">
        <v>12.8</v>
      </c>
      <c r="K128">
        <v>13.8</v>
      </c>
      <c r="L128">
        <v>14.8</v>
      </c>
      <c r="M128">
        <v>15.8</v>
      </c>
      <c r="N128">
        <v>16.8</v>
      </c>
      <c r="O128">
        <v>0</v>
      </c>
      <c r="P128" s="1">
        <v>44894</v>
      </c>
      <c r="Q128">
        <v>14.8</v>
      </c>
      <c r="R128">
        <v>15.8</v>
      </c>
      <c r="S128">
        <v>16.8</v>
      </c>
      <c r="T128">
        <v>17.8</v>
      </c>
      <c r="U128">
        <v>18.8</v>
      </c>
      <c r="V128">
        <v>19.8</v>
      </c>
      <c r="W128">
        <v>20.8</v>
      </c>
      <c r="X128">
        <v>21.8</v>
      </c>
      <c r="Y128">
        <v>22.8</v>
      </c>
      <c r="Z128">
        <v>23.8</v>
      </c>
      <c r="AA128">
        <v>24.8</v>
      </c>
      <c r="AB128">
        <v>25.8</v>
      </c>
      <c r="AC128">
        <v>26.8</v>
      </c>
      <c r="AD128">
        <v>0</v>
      </c>
      <c r="AE128" s="1">
        <v>44894</v>
      </c>
      <c r="AF128">
        <v>24.8</v>
      </c>
      <c r="AG128">
        <v>25.8</v>
      </c>
      <c r="AH128">
        <v>26.8</v>
      </c>
      <c r="AI128">
        <v>27.8</v>
      </c>
      <c r="AJ128">
        <v>28.8</v>
      </c>
      <c r="AK128">
        <v>29.8</v>
      </c>
      <c r="AL128">
        <v>30.8</v>
      </c>
      <c r="AM128">
        <v>31.8</v>
      </c>
      <c r="AN128">
        <v>32.799999999999997</v>
      </c>
      <c r="AO128">
        <v>33.799999999999997</v>
      </c>
      <c r="AP128">
        <v>34.799999999999997</v>
      </c>
      <c r="AQ128">
        <v>35.799999999999997</v>
      </c>
      <c r="AR128">
        <v>36.799999999999997</v>
      </c>
      <c r="AS128">
        <v>0</v>
      </c>
    </row>
    <row r="129" spans="1:45" x14ac:dyDescent="0.25">
      <c r="A129" s="1">
        <v>44895</v>
      </c>
      <c r="B129">
        <v>1.7</v>
      </c>
      <c r="C129">
        <v>2.1</v>
      </c>
      <c r="D129">
        <v>2.5</v>
      </c>
      <c r="E129">
        <v>2.9</v>
      </c>
      <c r="F129">
        <v>3.3</v>
      </c>
      <c r="G129">
        <v>3.8</v>
      </c>
      <c r="H129">
        <v>4.2</v>
      </c>
      <c r="I129">
        <v>4.7</v>
      </c>
      <c r="J129">
        <v>5.2</v>
      </c>
      <c r="K129">
        <v>5.8</v>
      </c>
      <c r="L129">
        <v>6.3</v>
      </c>
      <c r="M129">
        <v>6.9</v>
      </c>
      <c r="N129">
        <v>7.6</v>
      </c>
      <c r="O129">
        <v>0</v>
      </c>
      <c r="P129" s="1">
        <v>44895</v>
      </c>
      <c r="Q129">
        <v>6.3</v>
      </c>
      <c r="R129">
        <v>6.9</v>
      </c>
      <c r="S129">
        <v>7.6</v>
      </c>
      <c r="T129">
        <v>8.1999999999999993</v>
      </c>
      <c r="U129">
        <v>8.9</v>
      </c>
      <c r="V129">
        <v>9.6</v>
      </c>
      <c r="W129">
        <v>10.3</v>
      </c>
      <c r="X129">
        <v>11</v>
      </c>
      <c r="Y129">
        <v>11.7</v>
      </c>
      <c r="Z129">
        <v>12.4</v>
      </c>
      <c r="AA129">
        <v>13.3</v>
      </c>
      <c r="AB129">
        <v>14.3</v>
      </c>
      <c r="AC129">
        <v>15.3</v>
      </c>
      <c r="AD129">
        <v>0</v>
      </c>
      <c r="AE129" s="1">
        <v>44895</v>
      </c>
      <c r="AF129">
        <v>13.3</v>
      </c>
      <c r="AG129">
        <v>14.3</v>
      </c>
      <c r="AH129">
        <v>15.3</v>
      </c>
      <c r="AI129">
        <v>16.3</v>
      </c>
      <c r="AJ129">
        <v>17.3</v>
      </c>
      <c r="AK129">
        <v>18.3</v>
      </c>
      <c r="AL129">
        <v>19.3</v>
      </c>
      <c r="AM129">
        <v>20.3</v>
      </c>
      <c r="AN129">
        <v>21.3</v>
      </c>
      <c r="AO129">
        <v>22.3</v>
      </c>
      <c r="AP129">
        <v>23.3</v>
      </c>
      <c r="AQ129">
        <v>24.3</v>
      </c>
      <c r="AR129">
        <v>25.3</v>
      </c>
      <c r="AS129">
        <v>0</v>
      </c>
    </row>
    <row r="130" spans="1:45" x14ac:dyDescent="0.25">
      <c r="A130" s="1">
        <v>44896</v>
      </c>
      <c r="B130">
        <v>1.6</v>
      </c>
      <c r="C130">
        <v>2.2000000000000002</v>
      </c>
      <c r="D130">
        <v>2.8</v>
      </c>
      <c r="E130">
        <v>3.6</v>
      </c>
      <c r="F130">
        <v>4.5</v>
      </c>
      <c r="G130">
        <v>5.5</v>
      </c>
      <c r="H130">
        <v>6.5</v>
      </c>
      <c r="I130">
        <v>7.5</v>
      </c>
      <c r="J130">
        <v>8.5</v>
      </c>
      <c r="K130">
        <v>9.5</v>
      </c>
      <c r="L130">
        <v>10.5</v>
      </c>
      <c r="M130">
        <v>11.5</v>
      </c>
      <c r="N130">
        <v>12.5</v>
      </c>
      <c r="O130">
        <v>0</v>
      </c>
      <c r="P130" s="1">
        <v>44896</v>
      </c>
      <c r="Q130">
        <v>10.5</v>
      </c>
      <c r="R130">
        <v>11.5</v>
      </c>
      <c r="S130">
        <v>12.5</v>
      </c>
      <c r="T130">
        <v>13.5</v>
      </c>
      <c r="U130">
        <v>14.5</v>
      </c>
      <c r="V130">
        <v>15.5</v>
      </c>
      <c r="W130">
        <v>16.5</v>
      </c>
      <c r="X130">
        <v>17.5</v>
      </c>
      <c r="Y130">
        <v>18.5</v>
      </c>
      <c r="Z130">
        <v>19.5</v>
      </c>
      <c r="AA130">
        <v>20.5</v>
      </c>
      <c r="AB130">
        <v>21.5</v>
      </c>
      <c r="AC130">
        <v>22.5</v>
      </c>
      <c r="AD130">
        <v>0</v>
      </c>
      <c r="AE130" s="1">
        <v>44896</v>
      </c>
      <c r="AF130">
        <v>20.5</v>
      </c>
      <c r="AG130">
        <v>21.5</v>
      </c>
      <c r="AH130">
        <v>22.5</v>
      </c>
      <c r="AI130">
        <v>23.5</v>
      </c>
      <c r="AJ130">
        <v>24.5</v>
      </c>
      <c r="AK130">
        <v>25.5</v>
      </c>
      <c r="AL130">
        <v>26.5</v>
      </c>
      <c r="AM130">
        <v>27.5</v>
      </c>
      <c r="AN130">
        <v>28.5</v>
      </c>
      <c r="AO130">
        <v>29.5</v>
      </c>
      <c r="AP130">
        <v>30.5</v>
      </c>
      <c r="AQ130">
        <v>31.5</v>
      </c>
      <c r="AR130">
        <v>32.5</v>
      </c>
      <c r="AS130">
        <v>0</v>
      </c>
    </row>
    <row r="131" spans="1:45" x14ac:dyDescent="0.25">
      <c r="A131" s="1">
        <v>44897</v>
      </c>
      <c r="B131">
        <v>3.4</v>
      </c>
      <c r="C131">
        <v>3.9</v>
      </c>
      <c r="D131">
        <v>4.5999999999999996</v>
      </c>
      <c r="E131">
        <v>5.4</v>
      </c>
      <c r="F131">
        <v>6.2</v>
      </c>
      <c r="G131">
        <v>7</v>
      </c>
      <c r="H131">
        <v>7.9</v>
      </c>
      <c r="I131">
        <v>8.9</v>
      </c>
      <c r="J131">
        <v>9.9</v>
      </c>
      <c r="K131">
        <v>10.9</v>
      </c>
      <c r="L131">
        <v>11.9</v>
      </c>
      <c r="M131">
        <v>12.9</v>
      </c>
      <c r="N131">
        <v>13.9</v>
      </c>
      <c r="O131">
        <v>0</v>
      </c>
      <c r="P131" s="1">
        <v>44897</v>
      </c>
      <c r="Q131">
        <v>11.9</v>
      </c>
      <c r="R131">
        <v>12.9</v>
      </c>
      <c r="S131">
        <v>13.9</v>
      </c>
      <c r="T131">
        <v>14.9</v>
      </c>
      <c r="U131">
        <v>15.9</v>
      </c>
      <c r="V131">
        <v>16.899999999999999</v>
      </c>
      <c r="W131">
        <v>17.899999999999999</v>
      </c>
      <c r="X131">
        <v>18.899999999999999</v>
      </c>
      <c r="Y131">
        <v>19.899999999999999</v>
      </c>
      <c r="Z131">
        <v>20.9</v>
      </c>
      <c r="AA131">
        <v>21.9</v>
      </c>
      <c r="AB131">
        <v>22.9</v>
      </c>
      <c r="AC131">
        <v>23.9</v>
      </c>
      <c r="AD131">
        <v>0</v>
      </c>
      <c r="AE131" s="1">
        <v>44897</v>
      </c>
      <c r="AF131">
        <v>21.9</v>
      </c>
      <c r="AG131">
        <v>22.9</v>
      </c>
      <c r="AH131">
        <v>23.9</v>
      </c>
      <c r="AI131">
        <v>24.9</v>
      </c>
      <c r="AJ131">
        <v>25.9</v>
      </c>
      <c r="AK131">
        <v>26.9</v>
      </c>
      <c r="AL131">
        <v>27.9</v>
      </c>
      <c r="AM131">
        <v>28.9</v>
      </c>
      <c r="AN131">
        <v>29.9</v>
      </c>
      <c r="AO131">
        <v>30.9</v>
      </c>
      <c r="AP131">
        <v>31.9</v>
      </c>
      <c r="AQ131">
        <v>32.9</v>
      </c>
      <c r="AR131">
        <v>33.9</v>
      </c>
      <c r="AS131">
        <v>0</v>
      </c>
    </row>
    <row r="132" spans="1:45" x14ac:dyDescent="0.25">
      <c r="A132" s="1">
        <v>44898</v>
      </c>
      <c r="B132">
        <v>0</v>
      </c>
      <c r="C132">
        <v>0.1</v>
      </c>
      <c r="D132">
        <v>0.2</v>
      </c>
      <c r="E132">
        <v>0.4</v>
      </c>
      <c r="F132">
        <v>0.7</v>
      </c>
      <c r="G132">
        <v>1</v>
      </c>
      <c r="H132">
        <v>1.4</v>
      </c>
      <c r="I132">
        <v>1.7</v>
      </c>
      <c r="J132">
        <v>2.1</v>
      </c>
      <c r="K132">
        <v>2.6</v>
      </c>
      <c r="L132">
        <v>3</v>
      </c>
      <c r="M132">
        <v>3.5</v>
      </c>
      <c r="N132">
        <v>4</v>
      </c>
      <c r="O132">
        <v>0</v>
      </c>
      <c r="P132" s="1">
        <v>44898</v>
      </c>
      <c r="Q132">
        <v>3</v>
      </c>
      <c r="R132">
        <v>3.5</v>
      </c>
      <c r="S132">
        <v>4</v>
      </c>
      <c r="T132">
        <v>4.5</v>
      </c>
      <c r="U132">
        <v>5</v>
      </c>
      <c r="V132">
        <v>5.5</v>
      </c>
      <c r="W132">
        <v>6.1</v>
      </c>
      <c r="X132">
        <v>6.7</v>
      </c>
      <c r="Y132">
        <v>7.2</v>
      </c>
      <c r="Z132">
        <v>8.1</v>
      </c>
      <c r="AA132">
        <v>9</v>
      </c>
      <c r="AB132">
        <v>10</v>
      </c>
      <c r="AC132">
        <v>11</v>
      </c>
      <c r="AD132">
        <v>0</v>
      </c>
      <c r="AE132" s="1">
        <v>44898</v>
      </c>
      <c r="AF132">
        <v>9</v>
      </c>
      <c r="AG132">
        <v>10</v>
      </c>
      <c r="AH132">
        <v>11</v>
      </c>
      <c r="AI132">
        <v>12</v>
      </c>
      <c r="AJ132">
        <v>13</v>
      </c>
      <c r="AK132">
        <v>14</v>
      </c>
      <c r="AL132">
        <v>15</v>
      </c>
      <c r="AM132">
        <v>16</v>
      </c>
      <c r="AN132">
        <v>17</v>
      </c>
      <c r="AO132">
        <v>18</v>
      </c>
      <c r="AP132">
        <v>19</v>
      </c>
      <c r="AQ132">
        <v>20</v>
      </c>
      <c r="AR132">
        <v>21</v>
      </c>
      <c r="AS132">
        <v>0</v>
      </c>
    </row>
    <row r="133" spans="1:45" x14ac:dyDescent="0.25">
      <c r="A133" s="1">
        <v>44899</v>
      </c>
      <c r="B133">
        <v>3.7</v>
      </c>
      <c r="C133">
        <v>4.4000000000000004</v>
      </c>
      <c r="D133">
        <v>5.0999999999999996</v>
      </c>
      <c r="E133">
        <v>6</v>
      </c>
      <c r="F133">
        <v>7</v>
      </c>
      <c r="G133">
        <v>8</v>
      </c>
      <c r="H133">
        <v>9</v>
      </c>
      <c r="I133">
        <v>10</v>
      </c>
      <c r="J133">
        <v>11</v>
      </c>
      <c r="K133">
        <v>12</v>
      </c>
      <c r="L133">
        <v>13</v>
      </c>
      <c r="M133">
        <v>14</v>
      </c>
      <c r="N133">
        <v>15</v>
      </c>
      <c r="O133">
        <v>0</v>
      </c>
      <c r="P133" s="1">
        <v>44899</v>
      </c>
      <c r="Q133">
        <v>13</v>
      </c>
      <c r="R133">
        <v>14</v>
      </c>
      <c r="S133">
        <v>15</v>
      </c>
      <c r="T133">
        <v>16</v>
      </c>
      <c r="U133">
        <v>17</v>
      </c>
      <c r="V133">
        <v>18</v>
      </c>
      <c r="W133">
        <v>19</v>
      </c>
      <c r="X133">
        <v>20</v>
      </c>
      <c r="Y133">
        <v>21</v>
      </c>
      <c r="Z133">
        <v>22</v>
      </c>
      <c r="AA133">
        <v>23</v>
      </c>
      <c r="AB133">
        <v>24</v>
      </c>
      <c r="AC133">
        <v>25</v>
      </c>
      <c r="AD133">
        <v>0</v>
      </c>
      <c r="AE133" s="1">
        <v>44899</v>
      </c>
      <c r="AF133">
        <v>23</v>
      </c>
      <c r="AG133">
        <v>24</v>
      </c>
      <c r="AH133">
        <v>25</v>
      </c>
      <c r="AI133">
        <v>26</v>
      </c>
      <c r="AJ133">
        <v>27</v>
      </c>
      <c r="AK133">
        <v>28</v>
      </c>
      <c r="AL133">
        <v>29</v>
      </c>
      <c r="AM133">
        <v>30</v>
      </c>
      <c r="AN133">
        <v>31</v>
      </c>
      <c r="AO133">
        <v>32</v>
      </c>
      <c r="AP133">
        <v>33</v>
      </c>
      <c r="AQ133">
        <v>34</v>
      </c>
      <c r="AR133">
        <v>35</v>
      </c>
      <c r="AS133">
        <v>0</v>
      </c>
    </row>
    <row r="134" spans="1:45" x14ac:dyDescent="0.25">
      <c r="A134" s="1">
        <v>44900</v>
      </c>
      <c r="B134">
        <v>6.7</v>
      </c>
      <c r="C134">
        <v>7.3</v>
      </c>
      <c r="D134">
        <v>7.9</v>
      </c>
      <c r="E134">
        <v>8.6</v>
      </c>
      <c r="F134">
        <v>9.3000000000000007</v>
      </c>
      <c r="G134">
        <v>10</v>
      </c>
      <c r="H134">
        <v>10.8</v>
      </c>
      <c r="I134">
        <v>11.6</v>
      </c>
      <c r="J134">
        <v>12.4</v>
      </c>
      <c r="K134">
        <v>13.3</v>
      </c>
      <c r="L134">
        <v>14.2</v>
      </c>
      <c r="M134">
        <v>15.2</v>
      </c>
      <c r="N134">
        <v>16.2</v>
      </c>
      <c r="O134">
        <v>0</v>
      </c>
      <c r="P134" s="1">
        <v>44900</v>
      </c>
      <c r="Q134">
        <v>14.2</v>
      </c>
      <c r="R134">
        <v>15.2</v>
      </c>
      <c r="S134">
        <v>16.2</v>
      </c>
      <c r="T134">
        <v>17.2</v>
      </c>
      <c r="U134">
        <v>18.2</v>
      </c>
      <c r="V134">
        <v>19.2</v>
      </c>
      <c r="W134">
        <v>20.2</v>
      </c>
      <c r="X134">
        <v>21.2</v>
      </c>
      <c r="Y134">
        <v>22.2</v>
      </c>
      <c r="Z134">
        <v>23.2</v>
      </c>
      <c r="AA134">
        <v>24.2</v>
      </c>
      <c r="AB134">
        <v>25.2</v>
      </c>
      <c r="AC134">
        <v>26.2</v>
      </c>
      <c r="AD134">
        <v>0</v>
      </c>
      <c r="AE134" s="1">
        <v>44900</v>
      </c>
      <c r="AF134">
        <v>24.2</v>
      </c>
      <c r="AG134">
        <v>25.2</v>
      </c>
      <c r="AH134">
        <v>26.2</v>
      </c>
      <c r="AI134">
        <v>27.2</v>
      </c>
      <c r="AJ134">
        <v>28.2</v>
      </c>
      <c r="AK134">
        <v>29.2</v>
      </c>
      <c r="AL134">
        <v>30.2</v>
      </c>
      <c r="AM134">
        <v>31.2</v>
      </c>
      <c r="AN134">
        <v>32.200000000000003</v>
      </c>
      <c r="AO134">
        <v>33.200000000000003</v>
      </c>
      <c r="AP134">
        <v>34.200000000000003</v>
      </c>
      <c r="AQ134">
        <v>35.200000000000003</v>
      </c>
      <c r="AR134">
        <v>36.200000000000003</v>
      </c>
      <c r="AS134">
        <v>0</v>
      </c>
    </row>
    <row r="135" spans="1:45" x14ac:dyDescent="0.25">
      <c r="A135" s="1">
        <v>44901</v>
      </c>
      <c r="B135">
        <v>2.8</v>
      </c>
      <c r="C135">
        <v>3.2</v>
      </c>
      <c r="D135">
        <v>3.6</v>
      </c>
      <c r="E135">
        <v>4</v>
      </c>
      <c r="F135">
        <v>4.4000000000000004</v>
      </c>
      <c r="G135">
        <v>4.9000000000000004</v>
      </c>
      <c r="H135">
        <v>5.3</v>
      </c>
      <c r="I135">
        <v>5.8</v>
      </c>
      <c r="J135">
        <v>6.3</v>
      </c>
      <c r="K135">
        <v>6.7</v>
      </c>
      <c r="L135">
        <v>7.2</v>
      </c>
      <c r="M135">
        <v>7.7</v>
      </c>
      <c r="N135">
        <v>8.1999999999999993</v>
      </c>
      <c r="O135">
        <v>0</v>
      </c>
      <c r="P135" s="1">
        <v>44901</v>
      </c>
      <c r="Q135">
        <v>7.2</v>
      </c>
      <c r="R135">
        <v>7.7</v>
      </c>
      <c r="S135">
        <v>8.1999999999999993</v>
      </c>
      <c r="T135">
        <v>8.9</v>
      </c>
      <c r="U135">
        <v>9.6999999999999993</v>
      </c>
      <c r="V135">
        <v>10.5</v>
      </c>
      <c r="W135">
        <v>11.3</v>
      </c>
      <c r="X135">
        <v>12.2</v>
      </c>
      <c r="Y135">
        <v>13.2</v>
      </c>
      <c r="Z135">
        <v>14.2</v>
      </c>
      <c r="AA135">
        <v>15.2</v>
      </c>
      <c r="AB135">
        <v>16.2</v>
      </c>
      <c r="AC135">
        <v>17.2</v>
      </c>
      <c r="AD135">
        <v>0</v>
      </c>
      <c r="AE135" s="1">
        <v>44901</v>
      </c>
      <c r="AF135">
        <v>15.2</v>
      </c>
      <c r="AG135">
        <v>16.2</v>
      </c>
      <c r="AH135">
        <v>17.2</v>
      </c>
      <c r="AI135">
        <v>18.2</v>
      </c>
      <c r="AJ135">
        <v>19.2</v>
      </c>
      <c r="AK135">
        <v>20.2</v>
      </c>
      <c r="AL135">
        <v>21.2</v>
      </c>
      <c r="AM135">
        <v>22.2</v>
      </c>
      <c r="AN135">
        <v>23.2</v>
      </c>
      <c r="AO135">
        <v>24.2</v>
      </c>
      <c r="AP135">
        <v>25.2</v>
      </c>
      <c r="AQ135">
        <v>26.2</v>
      </c>
      <c r="AR135">
        <v>27.2</v>
      </c>
      <c r="AS135">
        <v>0</v>
      </c>
    </row>
    <row r="136" spans="1:45" x14ac:dyDescent="0.25">
      <c r="A136" s="1">
        <v>44902</v>
      </c>
      <c r="B136">
        <v>0</v>
      </c>
      <c r="C136">
        <v>0</v>
      </c>
      <c r="D136">
        <v>0</v>
      </c>
      <c r="E136">
        <v>0</v>
      </c>
      <c r="F136">
        <v>0</v>
      </c>
      <c r="G136">
        <v>0</v>
      </c>
      <c r="H136">
        <v>0</v>
      </c>
      <c r="I136">
        <v>0</v>
      </c>
      <c r="J136">
        <v>0</v>
      </c>
      <c r="K136">
        <v>0</v>
      </c>
      <c r="L136">
        <v>0</v>
      </c>
      <c r="M136">
        <v>0</v>
      </c>
      <c r="N136">
        <v>0</v>
      </c>
      <c r="O136">
        <v>0</v>
      </c>
      <c r="P136" s="1">
        <v>44902</v>
      </c>
      <c r="Q136">
        <v>0</v>
      </c>
      <c r="R136">
        <v>0</v>
      </c>
      <c r="S136">
        <v>0</v>
      </c>
      <c r="T136">
        <v>0.3</v>
      </c>
      <c r="U136">
        <v>0.6</v>
      </c>
      <c r="V136">
        <v>1</v>
      </c>
      <c r="W136">
        <v>1.4</v>
      </c>
      <c r="X136">
        <v>1.8</v>
      </c>
      <c r="Y136">
        <v>2.2999999999999998</v>
      </c>
      <c r="Z136">
        <v>2.9</v>
      </c>
      <c r="AA136">
        <v>3.5</v>
      </c>
      <c r="AB136">
        <v>4.5</v>
      </c>
      <c r="AC136">
        <v>5.5</v>
      </c>
      <c r="AD136">
        <v>0</v>
      </c>
      <c r="AE136" s="1">
        <v>44902</v>
      </c>
      <c r="AF136">
        <v>3.5</v>
      </c>
      <c r="AG136">
        <v>4.5</v>
      </c>
      <c r="AH136">
        <v>5.5</v>
      </c>
      <c r="AI136">
        <v>6.5</v>
      </c>
      <c r="AJ136">
        <v>7.5</v>
      </c>
      <c r="AK136">
        <v>8.5</v>
      </c>
      <c r="AL136">
        <v>9.5</v>
      </c>
      <c r="AM136">
        <v>10.5</v>
      </c>
      <c r="AN136">
        <v>11.5</v>
      </c>
      <c r="AO136">
        <v>12.5</v>
      </c>
      <c r="AP136">
        <v>13.5</v>
      </c>
      <c r="AQ136">
        <v>14.5</v>
      </c>
      <c r="AR136">
        <v>15.5</v>
      </c>
      <c r="AS136">
        <v>0</v>
      </c>
    </row>
    <row r="137" spans="1:45" x14ac:dyDescent="0.25">
      <c r="A137" s="1">
        <v>44903</v>
      </c>
      <c r="B137">
        <v>0.6</v>
      </c>
      <c r="C137">
        <v>0.8</v>
      </c>
      <c r="D137">
        <v>1.1000000000000001</v>
      </c>
      <c r="E137">
        <v>1.3</v>
      </c>
      <c r="F137">
        <v>1.6</v>
      </c>
      <c r="G137">
        <v>1.9</v>
      </c>
      <c r="H137">
        <v>2.2000000000000002</v>
      </c>
      <c r="I137">
        <v>2.5</v>
      </c>
      <c r="J137">
        <v>2.9</v>
      </c>
      <c r="K137">
        <v>3.3</v>
      </c>
      <c r="L137">
        <v>3.8</v>
      </c>
      <c r="M137">
        <v>4.4000000000000004</v>
      </c>
      <c r="N137">
        <v>5</v>
      </c>
      <c r="O137">
        <v>0</v>
      </c>
      <c r="P137" s="1">
        <v>44903</v>
      </c>
      <c r="Q137">
        <v>3.8</v>
      </c>
      <c r="R137">
        <v>4.4000000000000004</v>
      </c>
      <c r="S137">
        <v>5</v>
      </c>
      <c r="T137">
        <v>5.8</v>
      </c>
      <c r="U137">
        <v>6.7</v>
      </c>
      <c r="V137">
        <v>7.6</v>
      </c>
      <c r="W137">
        <v>8.5</v>
      </c>
      <c r="X137">
        <v>9.5</v>
      </c>
      <c r="Y137">
        <v>10.5</v>
      </c>
      <c r="Z137">
        <v>11.5</v>
      </c>
      <c r="AA137">
        <v>12.5</v>
      </c>
      <c r="AB137">
        <v>13.5</v>
      </c>
      <c r="AC137">
        <v>14.5</v>
      </c>
      <c r="AD137">
        <v>0</v>
      </c>
      <c r="AE137" s="1">
        <v>44903</v>
      </c>
      <c r="AF137">
        <v>12.5</v>
      </c>
      <c r="AG137">
        <v>13.5</v>
      </c>
      <c r="AH137">
        <v>14.5</v>
      </c>
      <c r="AI137">
        <v>15.5</v>
      </c>
      <c r="AJ137">
        <v>16.5</v>
      </c>
      <c r="AK137">
        <v>17.5</v>
      </c>
      <c r="AL137">
        <v>18.5</v>
      </c>
      <c r="AM137">
        <v>19.5</v>
      </c>
      <c r="AN137">
        <v>20.5</v>
      </c>
      <c r="AO137">
        <v>21.5</v>
      </c>
      <c r="AP137">
        <v>22.5</v>
      </c>
      <c r="AQ137">
        <v>23.5</v>
      </c>
      <c r="AR137">
        <v>24.5</v>
      </c>
      <c r="AS137">
        <v>0</v>
      </c>
    </row>
    <row r="138" spans="1:45" x14ac:dyDescent="0.25">
      <c r="A138" s="1">
        <v>44904</v>
      </c>
      <c r="B138">
        <v>4.2</v>
      </c>
      <c r="C138">
        <v>4.9000000000000004</v>
      </c>
      <c r="D138">
        <v>5.6</v>
      </c>
      <c r="E138">
        <v>6.4</v>
      </c>
      <c r="F138">
        <v>7.2</v>
      </c>
      <c r="G138">
        <v>8</v>
      </c>
      <c r="H138">
        <v>8.8000000000000007</v>
      </c>
      <c r="I138">
        <v>9.6999999999999993</v>
      </c>
      <c r="J138">
        <v>10.6</v>
      </c>
      <c r="K138">
        <v>11.6</v>
      </c>
      <c r="L138">
        <v>12.6</v>
      </c>
      <c r="M138">
        <v>13.6</v>
      </c>
      <c r="N138">
        <v>14.6</v>
      </c>
      <c r="O138">
        <v>0</v>
      </c>
      <c r="P138" s="1">
        <v>44904</v>
      </c>
      <c r="Q138">
        <v>12.6</v>
      </c>
      <c r="R138">
        <v>13.6</v>
      </c>
      <c r="S138">
        <v>14.6</v>
      </c>
      <c r="T138">
        <v>15.6</v>
      </c>
      <c r="U138">
        <v>16.600000000000001</v>
      </c>
      <c r="V138">
        <v>17.600000000000001</v>
      </c>
      <c r="W138">
        <v>18.600000000000001</v>
      </c>
      <c r="X138">
        <v>19.600000000000001</v>
      </c>
      <c r="Y138">
        <v>20.6</v>
      </c>
      <c r="Z138">
        <v>21.6</v>
      </c>
      <c r="AA138">
        <v>22.6</v>
      </c>
      <c r="AB138">
        <v>23.6</v>
      </c>
      <c r="AC138">
        <v>24.6</v>
      </c>
      <c r="AD138">
        <v>0</v>
      </c>
      <c r="AE138" s="1">
        <v>44904</v>
      </c>
      <c r="AF138">
        <v>22.6</v>
      </c>
      <c r="AG138">
        <v>23.6</v>
      </c>
      <c r="AH138">
        <v>24.6</v>
      </c>
      <c r="AI138">
        <v>25.6</v>
      </c>
      <c r="AJ138">
        <v>26.6</v>
      </c>
      <c r="AK138">
        <v>27.6</v>
      </c>
      <c r="AL138">
        <v>28.6</v>
      </c>
      <c r="AM138">
        <v>29.6</v>
      </c>
      <c r="AN138">
        <v>30.6</v>
      </c>
      <c r="AO138">
        <v>31.6</v>
      </c>
      <c r="AP138">
        <v>32.6</v>
      </c>
      <c r="AQ138">
        <v>33.6</v>
      </c>
      <c r="AR138">
        <v>34.6</v>
      </c>
      <c r="AS138">
        <v>0</v>
      </c>
    </row>
    <row r="139" spans="1:45" x14ac:dyDescent="0.25">
      <c r="A139" s="1">
        <v>44905</v>
      </c>
      <c r="B139">
        <v>8</v>
      </c>
      <c r="C139">
        <v>9</v>
      </c>
      <c r="D139">
        <v>10</v>
      </c>
      <c r="E139">
        <v>11</v>
      </c>
      <c r="F139">
        <v>12</v>
      </c>
      <c r="G139">
        <v>13</v>
      </c>
      <c r="H139">
        <v>14</v>
      </c>
      <c r="I139">
        <v>15</v>
      </c>
      <c r="J139">
        <v>16</v>
      </c>
      <c r="K139">
        <v>17</v>
      </c>
      <c r="L139">
        <v>18</v>
      </c>
      <c r="M139">
        <v>19</v>
      </c>
      <c r="N139">
        <v>20</v>
      </c>
      <c r="O139">
        <v>0</v>
      </c>
      <c r="P139" s="1">
        <v>44905</v>
      </c>
      <c r="Q139">
        <v>18</v>
      </c>
      <c r="R139">
        <v>19</v>
      </c>
      <c r="S139">
        <v>20</v>
      </c>
      <c r="T139">
        <v>21</v>
      </c>
      <c r="U139">
        <v>22</v>
      </c>
      <c r="V139">
        <v>23</v>
      </c>
      <c r="W139">
        <v>24</v>
      </c>
      <c r="X139">
        <v>25</v>
      </c>
      <c r="Y139">
        <v>26</v>
      </c>
      <c r="Z139">
        <v>27</v>
      </c>
      <c r="AA139">
        <v>28</v>
      </c>
      <c r="AB139">
        <v>29</v>
      </c>
      <c r="AC139">
        <v>30</v>
      </c>
      <c r="AD139">
        <v>0</v>
      </c>
      <c r="AE139" s="1">
        <v>44905</v>
      </c>
      <c r="AF139">
        <v>28</v>
      </c>
      <c r="AG139">
        <v>29</v>
      </c>
      <c r="AH139">
        <v>30</v>
      </c>
      <c r="AI139">
        <v>31</v>
      </c>
      <c r="AJ139">
        <v>32</v>
      </c>
      <c r="AK139">
        <v>33</v>
      </c>
      <c r="AL139">
        <v>34</v>
      </c>
      <c r="AM139">
        <v>35</v>
      </c>
      <c r="AN139">
        <v>36</v>
      </c>
      <c r="AO139">
        <v>37</v>
      </c>
      <c r="AP139">
        <v>38</v>
      </c>
      <c r="AQ139">
        <v>39</v>
      </c>
      <c r="AR139">
        <v>40</v>
      </c>
      <c r="AS139">
        <v>0</v>
      </c>
    </row>
    <row r="140" spans="1:45" x14ac:dyDescent="0.25">
      <c r="A140" s="1">
        <v>44906</v>
      </c>
      <c r="B140">
        <v>12</v>
      </c>
      <c r="C140">
        <v>13</v>
      </c>
      <c r="D140">
        <v>14</v>
      </c>
      <c r="E140">
        <v>15</v>
      </c>
      <c r="F140">
        <v>16</v>
      </c>
      <c r="G140">
        <v>17</v>
      </c>
      <c r="H140">
        <v>18</v>
      </c>
      <c r="I140">
        <v>19</v>
      </c>
      <c r="J140">
        <v>20</v>
      </c>
      <c r="K140">
        <v>21</v>
      </c>
      <c r="L140">
        <v>22</v>
      </c>
      <c r="M140">
        <v>23</v>
      </c>
      <c r="N140">
        <v>24</v>
      </c>
      <c r="O140">
        <v>0</v>
      </c>
      <c r="P140" s="1">
        <v>44906</v>
      </c>
      <c r="Q140">
        <v>22</v>
      </c>
      <c r="R140">
        <v>23</v>
      </c>
      <c r="S140">
        <v>24</v>
      </c>
      <c r="T140">
        <v>25</v>
      </c>
      <c r="U140">
        <v>26</v>
      </c>
      <c r="V140">
        <v>27</v>
      </c>
      <c r="W140">
        <v>28</v>
      </c>
      <c r="X140">
        <v>29</v>
      </c>
      <c r="Y140">
        <v>30</v>
      </c>
      <c r="Z140">
        <v>31</v>
      </c>
      <c r="AA140">
        <v>32</v>
      </c>
      <c r="AB140">
        <v>33</v>
      </c>
      <c r="AC140">
        <v>34</v>
      </c>
      <c r="AD140">
        <v>0</v>
      </c>
      <c r="AE140" s="1">
        <v>44906</v>
      </c>
      <c r="AF140">
        <v>32</v>
      </c>
      <c r="AG140">
        <v>33</v>
      </c>
      <c r="AH140">
        <v>34</v>
      </c>
      <c r="AI140">
        <v>35</v>
      </c>
      <c r="AJ140">
        <v>36</v>
      </c>
      <c r="AK140">
        <v>37</v>
      </c>
      <c r="AL140">
        <v>38</v>
      </c>
      <c r="AM140">
        <v>39</v>
      </c>
      <c r="AN140">
        <v>40</v>
      </c>
      <c r="AO140">
        <v>41</v>
      </c>
      <c r="AP140">
        <v>42</v>
      </c>
      <c r="AQ140">
        <v>43</v>
      </c>
      <c r="AR140">
        <v>44</v>
      </c>
      <c r="AS140">
        <v>0</v>
      </c>
    </row>
    <row r="141" spans="1:45" x14ac:dyDescent="0.25">
      <c r="A141" s="1">
        <v>44907</v>
      </c>
      <c r="B141">
        <v>12.5</v>
      </c>
      <c r="C141">
        <v>13.5</v>
      </c>
      <c r="D141">
        <v>14.5</v>
      </c>
      <c r="E141">
        <v>15.5</v>
      </c>
      <c r="F141">
        <v>16.5</v>
      </c>
      <c r="G141">
        <v>17.5</v>
      </c>
      <c r="H141">
        <v>18.5</v>
      </c>
      <c r="I141">
        <v>19.5</v>
      </c>
      <c r="J141">
        <v>20.5</v>
      </c>
      <c r="K141">
        <v>21.5</v>
      </c>
      <c r="L141">
        <v>22.5</v>
      </c>
      <c r="M141">
        <v>23.5</v>
      </c>
      <c r="N141">
        <v>24.5</v>
      </c>
      <c r="O141">
        <v>0</v>
      </c>
      <c r="P141" s="1">
        <v>44907</v>
      </c>
      <c r="Q141">
        <v>22.5</v>
      </c>
      <c r="R141">
        <v>23.5</v>
      </c>
      <c r="S141">
        <v>24.5</v>
      </c>
      <c r="T141">
        <v>25.5</v>
      </c>
      <c r="U141">
        <v>26.5</v>
      </c>
      <c r="V141">
        <v>27.5</v>
      </c>
      <c r="W141">
        <v>28.5</v>
      </c>
      <c r="X141">
        <v>29.5</v>
      </c>
      <c r="Y141">
        <v>30.5</v>
      </c>
      <c r="Z141">
        <v>31.5</v>
      </c>
      <c r="AA141">
        <v>32.5</v>
      </c>
      <c r="AB141">
        <v>33.5</v>
      </c>
      <c r="AC141">
        <v>34.5</v>
      </c>
      <c r="AD141">
        <v>0</v>
      </c>
      <c r="AE141" s="1">
        <v>44907</v>
      </c>
      <c r="AF141">
        <v>32.5</v>
      </c>
      <c r="AG141">
        <v>33.5</v>
      </c>
      <c r="AH141">
        <v>34.5</v>
      </c>
      <c r="AI141">
        <v>35.5</v>
      </c>
      <c r="AJ141">
        <v>36.5</v>
      </c>
      <c r="AK141">
        <v>37.5</v>
      </c>
      <c r="AL141">
        <v>38.5</v>
      </c>
      <c r="AM141">
        <v>39.5</v>
      </c>
      <c r="AN141">
        <v>40.5</v>
      </c>
      <c r="AO141">
        <v>41.5</v>
      </c>
      <c r="AP141">
        <v>42.5</v>
      </c>
      <c r="AQ141">
        <v>43.5</v>
      </c>
      <c r="AR141">
        <v>44.5</v>
      </c>
      <c r="AS141">
        <v>0</v>
      </c>
    </row>
    <row r="142" spans="1:45" x14ac:dyDescent="0.25">
      <c r="A142" s="1">
        <v>44908</v>
      </c>
      <c r="B142">
        <v>9.1</v>
      </c>
      <c r="C142">
        <v>10</v>
      </c>
      <c r="D142">
        <v>11</v>
      </c>
      <c r="E142">
        <v>12</v>
      </c>
      <c r="F142">
        <v>13</v>
      </c>
      <c r="G142">
        <v>14</v>
      </c>
      <c r="H142">
        <v>15</v>
      </c>
      <c r="I142">
        <v>16</v>
      </c>
      <c r="J142">
        <v>17</v>
      </c>
      <c r="K142">
        <v>18</v>
      </c>
      <c r="L142">
        <v>19</v>
      </c>
      <c r="M142">
        <v>20</v>
      </c>
      <c r="N142">
        <v>21</v>
      </c>
      <c r="O142">
        <v>0</v>
      </c>
      <c r="P142" s="1">
        <v>44908</v>
      </c>
      <c r="Q142">
        <v>19</v>
      </c>
      <c r="R142">
        <v>20</v>
      </c>
      <c r="S142">
        <v>21</v>
      </c>
      <c r="T142">
        <v>22</v>
      </c>
      <c r="U142">
        <v>23</v>
      </c>
      <c r="V142">
        <v>24</v>
      </c>
      <c r="W142">
        <v>25</v>
      </c>
      <c r="X142">
        <v>26</v>
      </c>
      <c r="Y142">
        <v>27</v>
      </c>
      <c r="Z142">
        <v>28</v>
      </c>
      <c r="AA142">
        <v>29</v>
      </c>
      <c r="AB142">
        <v>30</v>
      </c>
      <c r="AC142">
        <v>31</v>
      </c>
      <c r="AD142">
        <v>0</v>
      </c>
      <c r="AE142" s="1">
        <v>44908</v>
      </c>
      <c r="AF142">
        <v>29</v>
      </c>
      <c r="AG142">
        <v>30</v>
      </c>
      <c r="AH142">
        <v>31</v>
      </c>
      <c r="AI142">
        <v>32</v>
      </c>
      <c r="AJ142">
        <v>33</v>
      </c>
      <c r="AK142">
        <v>34</v>
      </c>
      <c r="AL142">
        <v>35</v>
      </c>
      <c r="AM142">
        <v>36</v>
      </c>
      <c r="AN142">
        <v>37</v>
      </c>
      <c r="AO142">
        <v>38</v>
      </c>
      <c r="AP142">
        <v>39</v>
      </c>
      <c r="AQ142">
        <v>40</v>
      </c>
      <c r="AR142">
        <v>41</v>
      </c>
      <c r="AS142">
        <v>0</v>
      </c>
    </row>
    <row r="143" spans="1:45" x14ac:dyDescent="0.25">
      <c r="A143" s="1">
        <v>44909</v>
      </c>
      <c r="B143">
        <v>8.8000000000000007</v>
      </c>
      <c r="C143">
        <v>9.8000000000000007</v>
      </c>
      <c r="D143">
        <v>10.8</v>
      </c>
      <c r="E143">
        <v>11.8</v>
      </c>
      <c r="F143">
        <v>12.8</v>
      </c>
      <c r="G143">
        <v>13.8</v>
      </c>
      <c r="H143">
        <v>14.8</v>
      </c>
      <c r="I143">
        <v>15.8</v>
      </c>
      <c r="J143">
        <v>16.8</v>
      </c>
      <c r="K143">
        <v>17.8</v>
      </c>
      <c r="L143">
        <v>18.8</v>
      </c>
      <c r="M143">
        <v>19.8</v>
      </c>
      <c r="N143">
        <v>20.8</v>
      </c>
      <c r="O143">
        <v>0</v>
      </c>
      <c r="P143" s="1">
        <v>44909</v>
      </c>
      <c r="Q143">
        <v>18.8</v>
      </c>
      <c r="R143">
        <v>19.8</v>
      </c>
      <c r="S143">
        <v>20.8</v>
      </c>
      <c r="T143">
        <v>21.8</v>
      </c>
      <c r="U143">
        <v>22.8</v>
      </c>
      <c r="V143">
        <v>23.8</v>
      </c>
      <c r="W143">
        <v>24.8</v>
      </c>
      <c r="X143">
        <v>25.8</v>
      </c>
      <c r="Y143">
        <v>26.8</v>
      </c>
      <c r="Z143">
        <v>27.8</v>
      </c>
      <c r="AA143">
        <v>28.8</v>
      </c>
      <c r="AB143">
        <v>29.8</v>
      </c>
      <c r="AC143">
        <v>30.8</v>
      </c>
      <c r="AD143">
        <v>0</v>
      </c>
      <c r="AE143" s="1">
        <v>44909</v>
      </c>
      <c r="AF143">
        <v>28.8</v>
      </c>
      <c r="AG143">
        <v>29.8</v>
      </c>
      <c r="AH143">
        <v>30.8</v>
      </c>
      <c r="AI143">
        <v>31.8</v>
      </c>
      <c r="AJ143">
        <v>32.799999999999997</v>
      </c>
      <c r="AK143">
        <v>33.799999999999997</v>
      </c>
      <c r="AL143">
        <v>34.799999999999997</v>
      </c>
      <c r="AM143">
        <v>35.799999999999997</v>
      </c>
      <c r="AN143">
        <v>36.799999999999997</v>
      </c>
      <c r="AO143">
        <v>37.799999999999997</v>
      </c>
      <c r="AP143">
        <v>38.799999999999997</v>
      </c>
      <c r="AQ143">
        <v>39.799999999999997</v>
      </c>
      <c r="AR143">
        <v>40.799999999999997</v>
      </c>
      <c r="AS143">
        <v>0</v>
      </c>
    </row>
    <row r="144" spans="1:45" x14ac:dyDescent="0.25">
      <c r="A144" s="1">
        <v>44910</v>
      </c>
      <c r="B144">
        <v>3</v>
      </c>
      <c r="C144">
        <v>3.6</v>
      </c>
      <c r="D144">
        <v>4.4000000000000004</v>
      </c>
      <c r="E144">
        <v>5.3</v>
      </c>
      <c r="F144">
        <v>6.2</v>
      </c>
      <c r="G144">
        <v>7.2</v>
      </c>
      <c r="H144">
        <v>8.1999999999999993</v>
      </c>
      <c r="I144">
        <v>9.1999999999999993</v>
      </c>
      <c r="J144">
        <v>10.199999999999999</v>
      </c>
      <c r="K144">
        <v>11.2</v>
      </c>
      <c r="L144">
        <v>12.2</v>
      </c>
      <c r="M144">
        <v>13.2</v>
      </c>
      <c r="N144">
        <v>14.2</v>
      </c>
      <c r="O144">
        <v>0</v>
      </c>
      <c r="P144" s="1">
        <v>44910</v>
      </c>
      <c r="Q144">
        <v>12.2</v>
      </c>
      <c r="R144">
        <v>13.2</v>
      </c>
      <c r="S144">
        <v>14.2</v>
      </c>
      <c r="T144">
        <v>15.2</v>
      </c>
      <c r="U144">
        <v>16.2</v>
      </c>
      <c r="V144">
        <v>17.2</v>
      </c>
      <c r="W144">
        <v>18.2</v>
      </c>
      <c r="X144">
        <v>19.2</v>
      </c>
      <c r="Y144">
        <v>20.2</v>
      </c>
      <c r="Z144">
        <v>21.2</v>
      </c>
      <c r="AA144">
        <v>22.2</v>
      </c>
      <c r="AB144">
        <v>23.2</v>
      </c>
      <c r="AC144">
        <v>24.2</v>
      </c>
      <c r="AD144">
        <v>0</v>
      </c>
      <c r="AE144" s="1">
        <v>44910</v>
      </c>
      <c r="AF144">
        <v>22.2</v>
      </c>
      <c r="AG144">
        <v>23.2</v>
      </c>
      <c r="AH144">
        <v>24.2</v>
      </c>
      <c r="AI144">
        <v>25.2</v>
      </c>
      <c r="AJ144">
        <v>26.2</v>
      </c>
      <c r="AK144">
        <v>27.2</v>
      </c>
      <c r="AL144">
        <v>28.2</v>
      </c>
      <c r="AM144">
        <v>29.2</v>
      </c>
      <c r="AN144">
        <v>30.2</v>
      </c>
      <c r="AO144">
        <v>31.2</v>
      </c>
      <c r="AP144">
        <v>32.200000000000003</v>
      </c>
      <c r="AQ144">
        <v>33.200000000000003</v>
      </c>
      <c r="AR144">
        <v>34.200000000000003</v>
      </c>
      <c r="AS144">
        <v>0</v>
      </c>
    </row>
    <row r="145" spans="1:45" x14ac:dyDescent="0.25">
      <c r="A145" s="1">
        <v>44911</v>
      </c>
      <c r="B145">
        <v>0.1</v>
      </c>
      <c r="C145">
        <v>0.2</v>
      </c>
      <c r="D145">
        <v>0.3</v>
      </c>
      <c r="E145">
        <v>0.4</v>
      </c>
      <c r="F145">
        <v>0.8</v>
      </c>
      <c r="G145">
        <v>1.4</v>
      </c>
      <c r="H145">
        <v>2.4</v>
      </c>
      <c r="I145">
        <v>3.4</v>
      </c>
      <c r="J145">
        <v>4.4000000000000004</v>
      </c>
      <c r="K145">
        <v>5.4</v>
      </c>
      <c r="L145">
        <v>6.4</v>
      </c>
      <c r="M145">
        <v>7.4</v>
      </c>
      <c r="N145">
        <v>8.4</v>
      </c>
      <c r="O145">
        <v>0</v>
      </c>
      <c r="P145" s="1">
        <v>44911</v>
      </c>
      <c r="Q145">
        <v>6.4</v>
      </c>
      <c r="R145">
        <v>7.4</v>
      </c>
      <c r="S145">
        <v>8.4</v>
      </c>
      <c r="T145">
        <v>9.4</v>
      </c>
      <c r="U145">
        <v>10.4</v>
      </c>
      <c r="V145">
        <v>11.4</v>
      </c>
      <c r="W145">
        <v>12.4</v>
      </c>
      <c r="X145">
        <v>13.4</v>
      </c>
      <c r="Y145">
        <v>14.4</v>
      </c>
      <c r="Z145">
        <v>15.4</v>
      </c>
      <c r="AA145">
        <v>16.399999999999999</v>
      </c>
      <c r="AB145">
        <v>17.399999999999999</v>
      </c>
      <c r="AC145">
        <v>18.399999999999999</v>
      </c>
      <c r="AD145">
        <v>0</v>
      </c>
      <c r="AE145" s="1">
        <v>44911</v>
      </c>
      <c r="AF145">
        <v>16.399999999999999</v>
      </c>
      <c r="AG145">
        <v>17.399999999999999</v>
      </c>
      <c r="AH145">
        <v>18.399999999999999</v>
      </c>
      <c r="AI145">
        <v>19.399999999999999</v>
      </c>
      <c r="AJ145">
        <v>20.399999999999999</v>
      </c>
      <c r="AK145">
        <v>21.4</v>
      </c>
      <c r="AL145">
        <v>22.4</v>
      </c>
      <c r="AM145">
        <v>23.4</v>
      </c>
      <c r="AN145">
        <v>24.4</v>
      </c>
      <c r="AO145">
        <v>25.4</v>
      </c>
      <c r="AP145">
        <v>26.4</v>
      </c>
      <c r="AQ145">
        <v>27.4</v>
      </c>
      <c r="AR145">
        <v>28.4</v>
      </c>
      <c r="AS145">
        <v>0</v>
      </c>
    </row>
    <row r="146" spans="1:45" x14ac:dyDescent="0.25">
      <c r="A146" s="1">
        <v>44912</v>
      </c>
      <c r="B146">
        <v>1.6</v>
      </c>
      <c r="C146">
        <v>2.2999999999999998</v>
      </c>
      <c r="D146">
        <v>3.1</v>
      </c>
      <c r="E146">
        <v>3.9</v>
      </c>
      <c r="F146">
        <v>4.8</v>
      </c>
      <c r="G146">
        <v>5.8</v>
      </c>
      <c r="H146">
        <v>6.8</v>
      </c>
      <c r="I146">
        <v>7.8</v>
      </c>
      <c r="J146">
        <v>8.8000000000000007</v>
      </c>
      <c r="K146">
        <v>9.8000000000000007</v>
      </c>
      <c r="L146">
        <v>10.8</v>
      </c>
      <c r="M146">
        <v>11.8</v>
      </c>
      <c r="N146">
        <v>12.8</v>
      </c>
      <c r="O146">
        <v>2</v>
      </c>
      <c r="P146" s="1">
        <v>44912</v>
      </c>
      <c r="Q146">
        <v>10.8</v>
      </c>
      <c r="R146">
        <v>11.8</v>
      </c>
      <c r="S146">
        <v>12.8</v>
      </c>
      <c r="T146">
        <v>13.8</v>
      </c>
      <c r="U146">
        <v>14.8</v>
      </c>
      <c r="V146">
        <v>15.8</v>
      </c>
      <c r="W146">
        <v>16.8</v>
      </c>
      <c r="X146">
        <v>17.8</v>
      </c>
      <c r="Y146">
        <v>18.8</v>
      </c>
      <c r="Z146">
        <v>19.8</v>
      </c>
      <c r="AA146">
        <v>20.8</v>
      </c>
      <c r="AB146">
        <v>21.8</v>
      </c>
      <c r="AC146">
        <v>22.8</v>
      </c>
      <c r="AD146">
        <v>2</v>
      </c>
      <c r="AE146" s="1">
        <v>44912</v>
      </c>
      <c r="AF146">
        <v>20.8</v>
      </c>
      <c r="AG146">
        <v>21.8</v>
      </c>
      <c r="AH146">
        <v>22.8</v>
      </c>
      <c r="AI146">
        <v>23.8</v>
      </c>
      <c r="AJ146">
        <v>24.8</v>
      </c>
      <c r="AK146">
        <v>25.8</v>
      </c>
      <c r="AL146">
        <v>26.8</v>
      </c>
      <c r="AM146">
        <v>27.8</v>
      </c>
      <c r="AN146">
        <v>28.8</v>
      </c>
      <c r="AO146">
        <v>29.8</v>
      </c>
      <c r="AP146">
        <v>30.8</v>
      </c>
      <c r="AQ146">
        <v>31.8</v>
      </c>
      <c r="AR146">
        <v>32.799999999999997</v>
      </c>
      <c r="AS146">
        <v>2</v>
      </c>
    </row>
    <row r="147" spans="1:45" x14ac:dyDescent="0.25">
      <c r="A147" s="1">
        <v>44913</v>
      </c>
      <c r="B147">
        <v>4.5</v>
      </c>
      <c r="C147">
        <v>5.4</v>
      </c>
      <c r="D147">
        <v>6.4</v>
      </c>
      <c r="E147">
        <v>7.4</v>
      </c>
      <c r="F147">
        <v>8.4</v>
      </c>
      <c r="G147">
        <v>9.4</v>
      </c>
      <c r="H147">
        <v>10.4</v>
      </c>
      <c r="I147">
        <v>11.4</v>
      </c>
      <c r="J147">
        <v>12.4</v>
      </c>
      <c r="K147">
        <v>13.4</v>
      </c>
      <c r="L147">
        <v>14.4</v>
      </c>
      <c r="M147">
        <v>15.4</v>
      </c>
      <c r="N147">
        <v>16.399999999999999</v>
      </c>
      <c r="O147">
        <v>0</v>
      </c>
      <c r="P147" s="1">
        <v>44913</v>
      </c>
      <c r="Q147">
        <v>14.4</v>
      </c>
      <c r="R147">
        <v>15.4</v>
      </c>
      <c r="S147">
        <v>16.399999999999999</v>
      </c>
      <c r="T147">
        <v>17.399999999999999</v>
      </c>
      <c r="U147">
        <v>18.399999999999999</v>
      </c>
      <c r="V147">
        <v>19.399999999999999</v>
      </c>
      <c r="W147">
        <v>20.399999999999999</v>
      </c>
      <c r="X147">
        <v>21.4</v>
      </c>
      <c r="Y147">
        <v>22.4</v>
      </c>
      <c r="Z147">
        <v>23.4</v>
      </c>
      <c r="AA147">
        <v>24.4</v>
      </c>
      <c r="AB147">
        <v>25.4</v>
      </c>
      <c r="AC147">
        <v>26.4</v>
      </c>
      <c r="AD147">
        <v>0</v>
      </c>
      <c r="AE147" s="1">
        <v>44913</v>
      </c>
      <c r="AF147">
        <v>24.4</v>
      </c>
      <c r="AG147">
        <v>25.4</v>
      </c>
      <c r="AH147">
        <v>26.4</v>
      </c>
      <c r="AI147">
        <v>27.4</v>
      </c>
      <c r="AJ147">
        <v>28.4</v>
      </c>
      <c r="AK147">
        <v>29.4</v>
      </c>
      <c r="AL147">
        <v>30.4</v>
      </c>
      <c r="AM147">
        <v>31.4</v>
      </c>
      <c r="AN147">
        <v>32.4</v>
      </c>
      <c r="AO147">
        <v>33.4</v>
      </c>
      <c r="AP147">
        <v>34.4</v>
      </c>
      <c r="AQ147">
        <v>35.4</v>
      </c>
      <c r="AR147">
        <v>36.4</v>
      </c>
      <c r="AS147">
        <v>0</v>
      </c>
    </row>
    <row r="148" spans="1:45" x14ac:dyDescent="0.25">
      <c r="A148" s="1">
        <v>44914</v>
      </c>
      <c r="B148">
        <v>5.5</v>
      </c>
      <c r="C148">
        <v>6.3</v>
      </c>
      <c r="D148">
        <v>7.2</v>
      </c>
      <c r="E148">
        <v>8.1999999999999993</v>
      </c>
      <c r="F148">
        <v>9.1999999999999993</v>
      </c>
      <c r="G148">
        <v>10.199999999999999</v>
      </c>
      <c r="H148">
        <v>11.2</v>
      </c>
      <c r="I148">
        <v>12.2</v>
      </c>
      <c r="J148">
        <v>13.2</v>
      </c>
      <c r="K148">
        <v>14.2</v>
      </c>
      <c r="L148">
        <v>15.2</v>
      </c>
      <c r="M148">
        <v>16.2</v>
      </c>
      <c r="N148">
        <v>17.2</v>
      </c>
      <c r="O148">
        <v>0</v>
      </c>
      <c r="P148" s="1">
        <v>44914</v>
      </c>
      <c r="Q148">
        <v>15.2</v>
      </c>
      <c r="R148">
        <v>16.2</v>
      </c>
      <c r="S148">
        <v>17.2</v>
      </c>
      <c r="T148">
        <v>18.2</v>
      </c>
      <c r="U148">
        <v>19.2</v>
      </c>
      <c r="V148">
        <v>20.2</v>
      </c>
      <c r="W148">
        <v>21.2</v>
      </c>
      <c r="X148">
        <v>22.2</v>
      </c>
      <c r="Y148">
        <v>23.2</v>
      </c>
      <c r="Z148">
        <v>24.2</v>
      </c>
      <c r="AA148">
        <v>25.2</v>
      </c>
      <c r="AB148">
        <v>26.2</v>
      </c>
      <c r="AC148">
        <v>27.2</v>
      </c>
      <c r="AD148">
        <v>0</v>
      </c>
      <c r="AE148" s="1">
        <v>44914</v>
      </c>
      <c r="AF148">
        <v>25.2</v>
      </c>
      <c r="AG148">
        <v>26.2</v>
      </c>
      <c r="AH148">
        <v>27.2</v>
      </c>
      <c r="AI148">
        <v>28.2</v>
      </c>
      <c r="AJ148">
        <v>29.2</v>
      </c>
      <c r="AK148">
        <v>30.2</v>
      </c>
      <c r="AL148">
        <v>31.2</v>
      </c>
      <c r="AM148">
        <v>32.200000000000003</v>
      </c>
      <c r="AN148">
        <v>33.200000000000003</v>
      </c>
      <c r="AO148">
        <v>34.200000000000003</v>
      </c>
      <c r="AP148">
        <v>35.200000000000003</v>
      </c>
      <c r="AQ148">
        <v>36.200000000000003</v>
      </c>
      <c r="AR148">
        <v>37.200000000000003</v>
      </c>
      <c r="AS148">
        <v>0</v>
      </c>
    </row>
    <row r="149" spans="1:45" x14ac:dyDescent="0.25">
      <c r="A149" s="1">
        <v>44915</v>
      </c>
      <c r="B149">
        <v>6.9</v>
      </c>
      <c r="C149">
        <v>7.8</v>
      </c>
      <c r="D149">
        <v>8.8000000000000007</v>
      </c>
      <c r="E149">
        <v>9.8000000000000007</v>
      </c>
      <c r="F149">
        <v>10.8</v>
      </c>
      <c r="G149">
        <v>11.8</v>
      </c>
      <c r="H149">
        <v>12.8</v>
      </c>
      <c r="I149">
        <v>13.8</v>
      </c>
      <c r="J149">
        <v>14.8</v>
      </c>
      <c r="K149">
        <v>15.8</v>
      </c>
      <c r="L149">
        <v>16.8</v>
      </c>
      <c r="M149">
        <v>17.8</v>
      </c>
      <c r="N149">
        <v>18.8</v>
      </c>
      <c r="O149">
        <v>0</v>
      </c>
      <c r="P149" s="1">
        <v>44915</v>
      </c>
      <c r="Q149">
        <v>16.8</v>
      </c>
      <c r="R149">
        <v>17.8</v>
      </c>
      <c r="S149">
        <v>18.8</v>
      </c>
      <c r="T149">
        <v>19.8</v>
      </c>
      <c r="U149">
        <v>20.8</v>
      </c>
      <c r="V149">
        <v>21.8</v>
      </c>
      <c r="W149">
        <v>22.8</v>
      </c>
      <c r="X149">
        <v>23.8</v>
      </c>
      <c r="Y149">
        <v>24.8</v>
      </c>
      <c r="Z149">
        <v>25.8</v>
      </c>
      <c r="AA149">
        <v>26.8</v>
      </c>
      <c r="AB149">
        <v>27.8</v>
      </c>
      <c r="AC149">
        <v>28.8</v>
      </c>
      <c r="AD149">
        <v>0</v>
      </c>
      <c r="AE149" s="1">
        <v>44915</v>
      </c>
      <c r="AF149">
        <v>26.8</v>
      </c>
      <c r="AG149">
        <v>27.8</v>
      </c>
      <c r="AH149">
        <v>28.8</v>
      </c>
      <c r="AI149">
        <v>29.8</v>
      </c>
      <c r="AJ149">
        <v>30.8</v>
      </c>
      <c r="AK149">
        <v>31.8</v>
      </c>
      <c r="AL149">
        <v>32.799999999999997</v>
      </c>
      <c r="AM149">
        <v>33.799999999999997</v>
      </c>
      <c r="AN149">
        <v>34.799999999999997</v>
      </c>
      <c r="AO149">
        <v>35.799999999999997</v>
      </c>
      <c r="AP149">
        <v>36.799999999999997</v>
      </c>
      <c r="AQ149">
        <v>37.799999999999997</v>
      </c>
      <c r="AR149">
        <v>38.799999999999997</v>
      </c>
      <c r="AS149">
        <v>0</v>
      </c>
    </row>
    <row r="150" spans="1:45" x14ac:dyDescent="0.25">
      <c r="A150" s="1">
        <v>44916</v>
      </c>
      <c r="B150">
        <v>10.5</v>
      </c>
      <c r="C150">
        <v>11.5</v>
      </c>
      <c r="D150">
        <v>12.5</v>
      </c>
      <c r="E150">
        <v>13.5</v>
      </c>
      <c r="F150">
        <v>14.5</v>
      </c>
      <c r="G150">
        <v>15.5</v>
      </c>
      <c r="H150">
        <v>16.5</v>
      </c>
      <c r="I150">
        <v>17.5</v>
      </c>
      <c r="J150">
        <v>18.5</v>
      </c>
      <c r="K150">
        <v>19.5</v>
      </c>
      <c r="L150">
        <v>20.5</v>
      </c>
      <c r="M150">
        <v>21.5</v>
      </c>
      <c r="N150">
        <v>22.5</v>
      </c>
      <c r="O150">
        <v>0</v>
      </c>
      <c r="P150" s="1">
        <v>44916</v>
      </c>
      <c r="Q150">
        <v>20.5</v>
      </c>
      <c r="R150">
        <v>21.5</v>
      </c>
      <c r="S150">
        <v>22.5</v>
      </c>
      <c r="T150">
        <v>23.5</v>
      </c>
      <c r="U150">
        <v>24.5</v>
      </c>
      <c r="V150">
        <v>25.5</v>
      </c>
      <c r="W150">
        <v>26.5</v>
      </c>
      <c r="X150">
        <v>27.5</v>
      </c>
      <c r="Y150">
        <v>28.5</v>
      </c>
      <c r="Z150">
        <v>29.5</v>
      </c>
      <c r="AA150">
        <v>30.5</v>
      </c>
      <c r="AB150">
        <v>31.5</v>
      </c>
      <c r="AC150">
        <v>32.5</v>
      </c>
      <c r="AD150">
        <v>0</v>
      </c>
      <c r="AE150" s="1">
        <v>44916</v>
      </c>
      <c r="AF150">
        <v>30.5</v>
      </c>
      <c r="AG150">
        <v>31.5</v>
      </c>
      <c r="AH150">
        <v>32.5</v>
      </c>
      <c r="AI150">
        <v>33.5</v>
      </c>
      <c r="AJ150">
        <v>34.5</v>
      </c>
      <c r="AK150">
        <v>35.5</v>
      </c>
      <c r="AL150">
        <v>36.5</v>
      </c>
      <c r="AM150">
        <v>37.5</v>
      </c>
      <c r="AN150">
        <v>38.5</v>
      </c>
      <c r="AO150">
        <v>39.5</v>
      </c>
      <c r="AP150">
        <v>40.5</v>
      </c>
      <c r="AQ150">
        <v>41.5</v>
      </c>
      <c r="AR150">
        <v>42.5</v>
      </c>
      <c r="AS150">
        <v>0</v>
      </c>
    </row>
    <row r="151" spans="1:45" x14ac:dyDescent="0.25">
      <c r="A151" s="1">
        <v>44917</v>
      </c>
      <c r="B151">
        <v>6.4</v>
      </c>
      <c r="C151">
        <v>6.9</v>
      </c>
      <c r="D151">
        <v>7.5</v>
      </c>
      <c r="E151">
        <v>8.1</v>
      </c>
      <c r="F151">
        <v>8.9</v>
      </c>
      <c r="G151">
        <v>9.8000000000000007</v>
      </c>
      <c r="H151">
        <v>10.7</v>
      </c>
      <c r="I151">
        <v>11.7</v>
      </c>
      <c r="J151">
        <v>12.7</v>
      </c>
      <c r="K151">
        <v>13.7</v>
      </c>
      <c r="L151">
        <v>14.7</v>
      </c>
      <c r="M151">
        <v>15.7</v>
      </c>
      <c r="N151">
        <v>16.7</v>
      </c>
      <c r="O151">
        <v>0</v>
      </c>
      <c r="P151" s="1">
        <v>44917</v>
      </c>
      <c r="Q151">
        <v>14.7</v>
      </c>
      <c r="R151">
        <v>15.7</v>
      </c>
      <c r="S151">
        <v>16.7</v>
      </c>
      <c r="T151">
        <v>17.7</v>
      </c>
      <c r="U151">
        <v>18.7</v>
      </c>
      <c r="V151">
        <v>19.7</v>
      </c>
      <c r="W151">
        <v>20.7</v>
      </c>
      <c r="X151">
        <v>21.7</v>
      </c>
      <c r="Y151">
        <v>22.7</v>
      </c>
      <c r="Z151">
        <v>23.7</v>
      </c>
      <c r="AA151">
        <v>24.7</v>
      </c>
      <c r="AB151">
        <v>25.7</v>
      </c>
      <c r="AC151">
        <v>26.7</v>
      </c>
      <c r="AD151">
        <v>0</v>
      </c>
      <c r="AE151" s="1">
        <v>44917</v>
      </c>
      <c r="AF151">
        <v>24.7</v>
      </c>
      <c r="AG151">
        <v>25.7</v>
      </c>
      <c r="AH151">
        <v>26.7</v>
      </c>
      <c r="AI151">
        <v>27.7</v>
      </c>
      <c r="AJ151">
        <v>28.7</v>
      </c>
      <c r="AK151">
        <v>29.7</v>
      </c>
      <c r="AL151">
        <v>30.7</v>
      </c>
      <c r="AM151">
        <v>31.7</v>
      </c>
      <c r="AN151">
        <v>32.700000000000003</v>
      </c>
      <c r="AO151">
        <v>33.700000000000003</v>
      </c>
      <c r="AP151">
        <v>34.700000000000003</v>
      </c>
      <c r="AQ151">
        <v>35.700000000000003</v>
      </c>
      <c r="AR151">
        <v>36.700000000000003</v>
      </c>
      <c r="AS151">
        <v>0</v>
      </c>
    </row>
    <row r="152" spans="1:45" x14ac:dyDescent="0.25">
      <c r="A152" s="1">
        <v>44918</v>
      </c>
      <c r="B152">
        <v>2.2999999999999998</v>
      </c>
      <c r="C152">
        <v>2.5</v>
      </c>
      <c r="D152">
        <v>2.8</v>
      </c>
      <c r="E152">
        <v>3</v>
      </c>
      <c r="F152">
        <v>3.2</v>
      </c>
      <c r="G152">
        <v>3.5</v>
      </c>
      <c r="H152">
        <v>3.7</v>
      </c>
      <c r="I152">
        <v>4</v>
      </c>
      <c r="J152">
        <v>4.3</v>
      </c>
      <c r="K152">
        <v>4.7</v>
      </c>
      <c r="L152">
        <v>5.0999999999999996</v>
      </c>
      <c r="M152">
        <v>5.5</v>
      </c>
      <c r="N152">
        <v>6.1</v>
      </c>
      <c r="O152">
        <v>0</v>
      </c>
      <c r="P152" s="1">
        <v>44918</v>
      </c>
      <c r="Q152">
        <v>5.0999999999999996</v>
      </c>
      <c r="R152">
        <v>5.5</v>
      </c>
      <c r="S152">
        <v>6.1</v>
      </c>
      <c r="T152">
        <v>6.7</v>
      </c>
      <c r="U152">
        <v>7.2</v>
      </c>
      <c r="V152">
        <v>7.9</v>
      </c>
      <c r="W152">
        <v>8.6</v>
      </c>
      <c r="X152">
        <v>9.3000000000000007</v>
      </c>
      <c r="Y152">
        <v>10.1</v>
      </c>
      <c r="Z152">
        <v>10.9</v>
      </c>
      <c r="AA152">
        <v>11.8</v>
      </c>
      <c r="AB152">
        <v>12.8</v>
      </c>
      <c r="AC152">
        <v>13.8</v>
      </c>
      <c r="AD152">
        <v>0</v>
      </c>
      <c r="AE152" s="1">
        <v>44918</v>
      </c>
      <c r="AF152">
        <v>11.8</v>
      </c>
      <c r="AG152">
        <v>12.8</v>
      </c>
      <c r="AH152">
        <v>13.8</v>
      </c>
      <c r="AI152">
        <v>14.8</v>
      </c>
      <c r="AJ152">
        <v>15.8</v>
      </c>
      <c r="AK152">
        <v>16.8</v>
      </c>
      <c r="AL152">
        <v>17.8</v>
      </c>
      <c r="AM152">
        <v>18.8</v>
      </c>
      <c r="AN152">
        <v>19.8</v>
      </c>
      <c r="AO152">
        <v>20.8</v>
      </c>
      <c r="AP152">
        <v>21.8</v>
      </c>
      <c r="AQ152">
        <v>22.8</v>
      </c>
      <c r="AR152">
        <v>23.8</v>
      </c>
      <c r="AS152">
        <v>0</v>
      </c>
    </row>
    <row r="153" spans="1:45" x14ac:dyDescent="0.25">
      <c r="A153" s="1">
        <v>44919</v>
      </c>
      <c r="B153">
        <v>23.5</v>
      </c>
      <c r="C153">
        <v>24.5</v>
      </c>
      <c r="D153">
        <v>25.5</v>
      </c>
      <c r="E153">
        <v>26.5</v>
      </c>
      <c r="F153">
        <v>27.5</v>
      </c>
      <c r="G153">
        <v>28.5</v>
      </c>
      <c r="H153">
        <v>29.5</v>
      </c>
      <c r="I153">
        <v>30.5</v>
      </c>
      <c r="J153">
        <v>31.5</v>
      </c>
      <c r="K153">
        <v>32.5</v>
      </c>
      <c r="L153">
        <v>33.5</v>
      </c>
      <c r="M153">
        <v>34.5</v>
      </c>
      <c r="N153">
        <v>35.5</v>
      </c>
      <c r="O153">
        <v>0</v>
      </c>
      <c r="P153" s="1">
        <v>44919</v>
      </c>
      <c r="Q153">
        <v>33.5</v>
      </c>
      <c r="R153">
        <v>34.5</v>
      </c>
      <c r="S153">
        <v>35.5</v>
      </c>
      <c r="T153">
        <v>36.5</v>
      </c>
      <c r="U153">
        <v>37.5</v>
      </c>
      <c r="V153">
        <v>38.5</v>
      </c>
      <c r="W153">
        <v>39.5</v>
      </c>
      <c r="X153">
        <v>40.5</v>
      </c>
      <c r="Y153">
        <v>41.5</v>
      </c>
      <c r="Z153">
        <v>42.5</v>
      </c>
      <c r="AA153">
        <v>43.5</v>
      </c>
      <c r="AB153">
        <v>44.5</v>
      </c>
      <c r="AC153">
        <v>45.5</v>
      </c>
      <c r="AD153">
        <v>0</v>
      </c>
      <c r="AE153" s="1">
        <v>44919</v>
      </c>
      <c r="AF153">
        <v>43.5</v>
      </c>
      <c r="AG153">
        <v>44.5</v>
      </c>
      <c r="AH153">
        <v>45.5</v>
      </c>
      <c r="AI153">
        <v>46.5</v>
      </c>
      <c r="AJ153">
        <v>47.5</v>
      </c>
      <c r="AK153">
        <v>48.5</v>
      </c>
      <c r="AL153">
        <v>49.5</v>
      </c>
      <c r="AM153">
        <v>50.5</v>
      </c>
      <c r="AN153">
        <v>51.5</v>
      </c>
      <c r="AO153">
        <v>52.5</v>
      </c>
      <c r="AP153">
        <v>53.5</v>
      </c>
      <c r="AQ153">
        <v>54.5</v>
      </c>
      <c r="AR153">
        <v>55.5</v>
      </c>
      <c r="AS153">
        <v>0</v>
      </c>
    </row>
    <row r="154" spans="1:45" x14ac:dyDescent="0.25">
      <c r="A154" s="1">
        <v>44920</v>
      </c>
      <c r="B154">
        <v>18.8</v>
      </c>
      <c r="C154">
        <v>19.8</v>
      </c>
      <c r="D154">
        <v>20.8</v>
      </c>
      <c r="E154">
        <v>21.8</v>
      </c>
      <c r="F154">
        <v>22.8</v>
      </c>
      <c r="G154">
        <v>23.8</v>
      </c>
      <c r="H154">
        <v>24.8</v>
      </c>
      <c r="I154">
        <v>25.8</v>
      </c>
      <c r="J154">
        <v>26.8</v>
      </c>
      <c r="K154">
        <v>27.8</v>
      </c>
      <c r="L154">
        <v>28.8</v>
      </c>
      <c r="M154">
        <v>29.8</v>
      </c>
      <c r="N154">
        <v>30.8</v>
      </c>
      <c r="O154">
        <v>0</v>
      </c>
      <c r="P154" s="1">
        <v>44920</v>
      </c>
      <c r="Q154">
        <v>28.8</v>
      </c>
      <c r="R154">
        <v>29.8</v>
      </c>
      <c r="S154">
        <v>30.8</v>
      </c>
      <c r="T154">
        <v>31.8</v>
      </c>
      <c r="U154">
        <v>32.799999999999997</v>
      </c>
      <c r="V154">
        <v>33.799999999999997</v>
      </c>
      <c r="W154">
        <v>34.799999999999997</v>
      </c>
      <c r="X154">
        <v>35.799999999999997</v>
      </c>
      <c r="Y154">
        <v>36.799999999999997</v>
      </c>
      <c r="Z154">
        <v>37.799999999999997</v>
      </c>
      <c r="AA154">
        <v>38.799999999999997</v>
      </c>
      <c r="AB154">
        <v>39.799999999999997</v>
      </c>
      <c r="AC154">
        <v>40.799999999999997</v>
      </c>
      <c r="AD154">
        <v>0</v>
      </c>
      <c r="AE154" s="1">
        <v>44920</v>
      </c>
      <c r="AF154">
        <v>38.799999999999997</v>
      </c>
      <c r="AG154">
        <v>39.799999999999997</v>
      </c>
      <c r="AH154">
        <v>40.799999999999997</v>
      </c>
      <c r="AI154">
        <v>41.8</v>
      </c>
      <c r="AJ154">
        <v>42.8</v>
      </c>
      <c r="AK154">
        <v>43.8</v>
      </c>
      <c r="AL154">
        <v>44.8</v>
      </c>
      <c r="AM154">
        <v>45.8</v>
      </c>
      <c r="AN154">
        <v>46.8</v>
      </c>
      <c r="AO154">
        <v>47.8</v>
      </c>
      <c r="AP154">
        <v>48.8</v>
      </c>
      <c r="AQ154">
        <v>49.8</v>
      </c>
      <c r="AR154">
        <v>50.8</v>
      </c>
      <c r="AS154">
        <v>0</v>
      </c>
    </row>
    <row r="155" spans="1:45" x14ac:dyDescent="0.25">
      <c r="A155" s="1">
        <v>44921</v>
      </c>
      <c r="B155">
        <v>12.7</v>
      </c>
      <c r="C155">
        <v>13.7</v>
      </c>
      <c r="D155">
        <v>14.7</v>
      </c>
      <c r="E155">
        <v>15.7</v>
      </c>
      <c r="F155">
        <v>16.7</v>
      </c>
      <c r="G155">
        <v>17.7</v>
      </c>
      <c r="H155">
        <v>18.7</v>
      </c>
      <c r="I155">
        <v>19.7</v>
      </c>
      <c r="J155">
        <v>20.7</v>
      </c>
      <c r="K155">
        <v>21.7</v>
      </c>
      <c r="L155">
        <v>22.7</v>
      </c>
      <c r="M155">
        <v>23.7</v>
      </c>
      <c r="N155">
        <v>24.7</v>
      </c>
      <c r="O155">
        <v>0</v>
      </c>
      <c r="P155" s="1">
        <v>44921</v>
      </c>
      <c r="Q155">
        <v>22.7</v>
      </c>
      <c r="R155">
        <v>23.7</v>
      </c>
      <c r="S155">
        <v>24.7</v>
      </c>
      <c r="T155">
        <v>25.7</v>
      </c>
      <c r="U155">
        <v>26.7</v>
      </c>
      <c r="V155">
        <v>27.7</v>
      </c>
      <c r="W155">
        <v>28.7</v>
      </c>
      <c r="X155">
        <v>29.7</v>
      </c>
      <c r="Y155">
        <v>30.7</v>
      </c>
      <c r="Z155">
        <v>31.7</v>
      </c>
      <c r="AA155">
        <v>32.700000000000003</v>
      </c>
      <c r="AB155">
        <v>33.700000000000003</v>
      </c>
      <c r="AC155">
        <v>34.700000000000003</v>
      </c>
      <c r="AD155">
        <v>0</v>
      </c>
      <c r="AE155" s="1">
        <v>44921</v>
      </c>
      <c r="AF155">
        <v>32.700000000000003</v>
      </c>
      <c r="AG155">
        <v>33.700000000000003</v>
      </c>
      <c r="AH155">
        <v>34.700000000000003</v>
      </c>
      <c r="AI155">
        <v>35.700000000000003</v>
      </c>
      <c r="AJ155">
        <v>36.700000000000003</v>
      </c>
      <c r="AK155">
        <v>37.700000000000003</v>
      </c>
      <c r="AL155">
        <v>38.700000000000003</v>
      </c>
      <c r="AM155">
        <v>39.700000000000003</v>
      </c>
      <c r="AN155">
        <v>40.700000000000003</v>
      </c>
      <c r="AO155">
        <v>41.7</v>
      </c>
      <c r="AP155">
        <v>42.7</v>
      </c>
      <c r="AQ155">
        <v>43.7</v>
      </c>
      <c r="AR155">
        <v>44.7</v>
      </c>
      <c r="AS155">
        <v>0</v>
      </c>
    </row>
    <row r="156" spans="1:45" x14ac:dyDescent="0.25">
      <c r="A156" s="1">
        <v>44922</v>
      </c>
      <c r="B156">
        <v>10.3</v>
      </c>
      <c r="C156">
        <v>11.3</v>
      </c>
      <c r="D156">
        <v>12.3</v>
      </c>
      <c r="E156">
        <v>13.3</v>
      </c>
      <c r="F156">
        <v>14.3</v>
      </c>
      <c r="G156">
        <v>15.3</v>
      </c>
      <c r="H156">
        <v>16.3</v>
      </c>
      <c r="I156">
        <v>17.3</v>
      </c>
      <c r="J156">
        <v>18.3</v>
      </c>
      <c r="K156">
        <v>19.3</v>
      </c>
      <c r="L156">
        <v>20.3</v>
      </c>
      <c r="M156">
        <v>21.3</v>
      </c>
      <c r="N156">
        <v>22.3</v>
      </c>
      <c r="O156">
        <v>0</v>
      </c>
      <c r="P156" s="1">
        <v>44922</v>
      </c>
      <c r="Q156">
        <v>20.3</v>
      </c>
      <c r="R156">
        <v>21.3</v>
      </c>
      <c r="S156">
        <v>22.3</v>
      </c>
      <c r="T156">
        <v>23.3</v>
      </c>
      <c r="U156">
        <v>24.3</v>
      </c>
      <c r="V156">
        <v>25.3</v>
      </c>
      <c r="W156">
        <v>26.3</v>
      </c>
      <c r="X156">
        <v>27.3</v>
      </c>
      <c r="Y156">
        <v>28.3</v>
      </c>
      <c r="Z156">
        <v>29.3</v>
      </c>
      <c r="AA156">
        <v>30.3</v>
      </c>
      <c r="AB156">
        <v>31.3</v>
      </c>
      <c r="AC156">
        <v>32.299999999999997</v>
      </c>
      <c r="AD156">
        <v>0</v>
      </c>
      <c r="AE156" s="1">
        <v>44922</v>
      </c>
      <c r="AF156">
        <v>30.3</v>
      </c>
      <c r="AG156">
        <v>31.3</v>
      </c>
      <c r="AH156">
        <v>32.299999999999997</v>
      </c>
      <c r="AI156">
        <v>33.299999999999997</v>
      </c>
      <c r="AJ156">
        <v>34.299999999999997</v>
      </c>
      <c r="AK156">
        <v>35.299999999999997</v>
      </c>
      <c r="AL156">
        <v>36.299999999999997</v>
      </c>
      <c r="AM156">
        <v>37.299999999999997</v>
      </c>
      <c r="AN156">
        <v>38.299999999999997</v>
      </c>
      <c r="AO156">
        <v>39.299999999999997</v>
      </c>
      <c r="AP156">
        <v>40.299999999999997</v>
      </c>
      <c r="AQ156">
        <v>41.3</v>
      </c>
      <c r="AR156">
        <v>42.3</v>
      </c>
      <c r="AS156">
        <v>0</v>
      </c>
    </row>
    <row r="157" spans="1:45" x14ac:dyDescent="0.25">
      <c r="A157" s="1">
        <v>44923</v>
      </c>
      <c r="B157">
        <v>7.9</v>
      </c>
      <c r="C157">
        <v>8.6</v>
      </c>
      <c r="D157">
        <v>9.4</v>
      </c>
      <c r="E157">
        <v>10.199999999999999</v>
      </c>
      <c r="F157">
        <v>11.2</v>
      </c>
      <c r="G157">
        <v>12.2</v>
      </c>
      <c r="H157">
        <v>13.2</v>
      </c>
      <c r="I157">
        <v>14.2</v>
      </c>
      <c r="J157">
        <v>15.2</v>
      </c>
      <c r="K157">
        <v>16.2</v>
      </c>
      <c r="L157">
        <v>17.2</v>
      </c>
      <c r="M157">
        <v>18.2</v>
      </c>
      <c r="N157">
        <v>19.2</v>
      </c>
      <c r="O157">
        <v>0</v>
      </c>
      <c r="P157" s="1">
        <v>44923</v>
      </c>
      <c r="Q157">
        <v>17.2</v>
      </c>
      <c r="R157">
        <v>18.2</v>
      </c>
      <c r="S157">
        <v>19.2</v>
      </c>
      <c r="T157">
        <v>20.2</v>
      </c>
      <c r="U157">
        <v>21.2</v>
      </c>
      <c r="V157">
        <v>22.2</v>
      </c>
      <c r="W157">
        <v>23.2</v>
      </c>
      <c r="X157">
        <v>24.2</v>
      </c>
      <c r="Y157">
        <v>25.2</v>
      </c>
      <c r="Z157">
        <v>26.2</v>
      </c>
      <c r="AA157">
        <v>27.2</v>
      </c>
      <c r="AB157">
        <v>28.2</v>
      </c>
      <c r="AC157">
        <v>29.2</v>
      </c>
      <c r="AD157">
        <v>0</v>
      </c>
      <c r="AE157" s="1">
        <v>44923</v>
      </c>
      <c r="AF157">
        <v>27.2</v>
      </c>
      <c r="AG157">
        <v>28.2</v>
      </c>
      <c r="AH157">
        <v>29.2</v>
      </c>
      <c r="AI157">
        <v>30.2</v>
      </c>
      <c r="AJ157">
        <v>31.2</v>
      </c>
      <c r="AK157">
        <v>32.200000000000003</v>
      </c>
      <c r="AL157">
        <v>33.200000000000003</v>
      </c>
      <c r="AM157">
        <v>34.200000000000003</v>
      </c>
      <c r="AN157">
        <v>35.200000000000003</v>
      </c>
      <c r="AO157">
        <v>36.200000000000003</v>
      </c>
      <c r="AP157">
        <v>37.200000000000003</v>
      </c>
      <c r="AQ157">
        <v>38.200000000000003</v>
      </c>
      <c r="AR157">
        <v>39.200000000000003</v>
      </c>
      <c r="AS157">
        <v>0</v>
      </c>
    </row>
    <row r="158" spans="1:45" x14ac:dyDescent="0.25">
      <c r="A158" s="1">
        <v>44924</v>
      </c>
      <c r="B158">
        <v>5.6</v>
      </c>
      <c r="C158">
        <v>6.3</v>
      </c>
      <c r="D158">
        <v>7</v>
      </c>
      <c r="E158">
        <v>7.7</v>
      </c>
      <c r="F158">
        <v>8.4</v>
      </c>
      <c r="G158">
        <v>9.1</v>
      </c>
      <c r="H158">
        <v>9.9</v>
      </c>
      <c r="I158">
        <v>10.7</v>
      </c>
      <c r="J158">
        <v>11.5</v>
      </c>
      <c r="K158">
        <v>12.3</v>
      </c>
      <c r="L158">
        <v>13.1</v>
      </c>
      <c r="M158">
        <v>14</v>
      </c>
      <c r="N158">
        <v>14.8</v>
      </c>
      <c r="O158">
        <v>0</v>
      </c>
      <c r="P158" s="1">
        <v>44924</v>
      </c>
      <c r="Q158">
        <v>13.1</v>
      </c>
      <c r="R158">
        <v>14</v>
      </c>
      <c r="S158">
        <v>14.8</v>
      </c>
      <c r="T158">
        <v>15.7</v>
      </c>
      <c r="U158">
        <v>16.600000000000001</v>
      </c>
      <c r="V158">
        <v>17.5</v>
      </c>
      <c r="W158">
        <v>18.5</v>
      </c>
      <c r="X158">
        <v>19.5</v>
      </c>
      <c r="Y158">
        <v>20.5</v>
      </c>
      <c r="Z158">
        <v>21.5</v>
      </c>
      <c r="AA158">
        <v>22.5</v>
      </c>
      <c r="AB158">
        <v>23.5</v>
      </c>
      <c r="AC158">
        <v>24.5</v>
      </c>
      <c r="AD158">
        <v>0</v>
      </c>
      <c r="AE158" s="1">
        <v>44924</v>
      </c>
      <c r="AF158">
        <v>22.5</v>
      </c>
      <c r="AG158">
        <v>23.5</v>
      </c>
      <c r="AH158">
        <v>24.5</v>
      </c>
      <c r="AI158">
        <v>25.5</v>
      </c>
      <c r="AJ158">
        <v>26.5</v>
      </c>
      <c r="AK158">
        <v>27.5</v>
      </c>
      <c r="AL158">
        <v>28.5</v>
      </c>
      <c r="AM158">
        <v>29.5</v>
      </c>
      <c r="AN158">
        <v>30.5</v>
      </c>
      <c r="AO158">
        <v>31.5</v>
      </c>
      <c r="AP158">
        <v>32.5</v>
      </c>
      <c r="AQ158">
        <v>33.5</v>
      </c>
      <c r="AR158">
        <v>34.5</v>
      </c>
      <c r="AS158">
        <v>0</v>
      </c>
    </row>
    <row r="159" spans="1:45" x14ac:dyDescent="0.25">
      <c r="A159" s="1">
        <v>44925</v>
      </c>
      <c r="B159">
        <v>0.9</v>
      </c>
      <c r="C159">
        <v>1.1000000000000001</v>
      </c>
      <c r="D159">
        <v>1.4</v>
      </c>
      <c r="E159">
        <v>1.7</v>
      </c>
      <c r="F159">
        <v>2</v>
      </c>
      <c r="G159">
        <v>2.2999999999999998</v>
      </c>
      <c r="H159">
        <v>2.7</v>
      </c>
      <c r="I159">
        <v>3.1</v>
      </c>
      <c r="J159">
        <v>3.4</v>
      </c>
      <c r="K159">
        <v>3.9</v>
      </c>
      <c r="L159">
        <v>4.3</v>
      </c>
      <c r="M159">
        <v>4.8</v>
      </c>
      <c r="N159">
        <v>5.3</v>
      </c>
      <c r="O159">
        <v>0</v>
      </c>
      <c r="P159" s="1">
        <v>44925</v>
      </c>
      <c r="Q159">
        <v>4.3</v>
      </c>
      <c r="R159">
        <v>4.8</v>
      </c>
      <c r="S159">
        <v>5.3</v>
      </c>
      <c r="T159">
        <v>5.9</v>
      </c>
      <c r="U159">
        <v>6.5</v>
      </c>
      <c r="V159">
        <v>7.1</v>
      </c>
      <c r="W159">
        <v>7.7</v>
      </c>
      <c r="X159">
        <v>8.3000000000000007</v>
      </c>
      <c r="Y159">
        <v>9</v>
      </c>
      <c r="Z159">
        <v>9.6999999999999993</v>
      </c>
      <c r="AA159">
        <v>10.5</v>
      </c>
      <c r="AB159">
        <v>11.3</v>
      </c>
      <c r="AC159">
        <v>12.1</v>
      </c>
      <c r="AD159">
        <v>0</v>
      </c>
      <c r="AE159" s="1">
        <v>44925</v>
      </c>
      <c r="AF159">
        <v>10.5</v>
      </c>
      <c r="AG159">
        <v>11.3</v>
      </c>
      <c r="AH159">
        <v>12.1</v>
      </c>
      <c r="AI159">
        <v>12.9</v>
      </c>
      <c r="AJ159">
        <v>13.8</v>
      </c>
      <c r="AK159">
        <v>14.7</v>
      </c>
      <c r="AL159">
        <v>15.7</v>
      </c>
      <c r="AM159">
        <v>16.7</v>
      </c>
      <c r="AN159">
        <v>17.7</v>
      </c>
      <c r="AO159">
        <v>18.7</v>
      </c>
      <c r="AP159">
        <v>19.7</v>
      </c>
      <c r="AQ159">
        <v>20.7</v>
      </c>
      <c r="AR159">
        <v>21.7</v>
      </c>
      <c r="AS159">
        <v>0</v>
      </c>
    </row>
    <row r="160" spans="1:45" x14ac:dyDescent="0.25">
      <c r="A160" s="1">
        <v>44926</v>
      </c>
      <c r="B160">
        <v>0</v>
      </c>
      <c r="C160">
        <v>0</v>
      </c>
      <c r="D160">
        <v>0</v>
      </c>
      <c r="E160">
        <v>0</v>
      </c>
      <c r="F160">
        <v>0</v>
      </c>
      <c r="G160">
        <v>0</v>
      </c>
      <c r="H160">
        <v>0</v>
      </c>
      <c r="I160">
        <v>0</v>
      </c>
      <c r="J160">
        <v>0</v>
      </c>
      <c r="K160">
        <v>0.1</v>
      </c>
      <c r="L160">
        <v>0.2</v>
      </c>
      <c r="M160">
        <v>0.4</v>
      </c>
      <c r="N160">
        <v>0.6</v>
      </c>
      <c r="O160">
        <v>0</v>
      </c>
      <c r="P160" s="1">
        <v>44926</v>
      </c>
      <c r="Q160">
        <v>0.2</v>
      </c>
      <c r="R160">
        <v>0.4</v>
      </c>
      <c r="S160">
        <v>0.6</v>
      </c>
      <c r="T160">
        <v>1</v>
      </c>
      <c r="U160">
        <v>1.3</v>
      </c>
      <c r="V160">
        <v>1.7</v>
      </c>
      <c r="W160">
        <v>2.2999999999999998</v>
      </c>
      <c r="X160">
        <v>3.2</v>
      </c>
      <c r="Y160">
        <v>4.2</v>
      </c>
      <c r="Z160">
        <v>5.2</v>
      </c>
      <c r="AA160">
        <v>6.2</v>
      </c>
      <c r="AB160">
        <v>7.2</v>
      </c>
      <c r="AC160">
        <v>8.1999999999999993</v>
      </c>
      <c r="AD160">
        <v>0</v>
      </c>
      <c r="AE160" s="1">
        <v>44926</v>
      </c>
      <c r="AF160">
        <v>6.2</v>
      </c>
      <c r="AG160">
        <v>7.2</v>
      </c>
      <c r="AH160">
        <v>8.1999999999999993</v>
      </c>
      <c r="AI160">
        <v>9.1999999999999993</v>
      </c>
      <c r="AJ160">
        <v>10.199999999999999</v>
      </c>
      <c r="AK160">
        <v>11.2</v>
      </c>
      <c r="AL160">
        <v>12.2</v>
      </c>
      <c r="AM160">
        <v>13.2</v>
      </c>
      <c r="AN160">
        <v>14.2</v>
      </c>
      <c r="AO160">
        <v>15.2</v>
      </c>
      <c r="AP160">
        <v>16.2</v>
      </c>
      <c r="AQ160">
        <v>17.2</v>
      </c>
      <c r="AR160">
        <v>18.2</v>
      </c>
      <c r="AS160">
        <v>0</v>
      </c>
    </row>
    <row r="161" spans="1:45" x14ac:dyDescent="0.25">
      <c r="A161" s="1">
        <v>44927</v>
      </c>
      <c r="B161">
        <v>0</v>
      </c>
      <c r="C161">
        <v>0.1</v>
      </c>
      <c r="D161">
        <v>0.3</v>
      </c>
      <c r="E161">
        <v>0.5</v>
      </c>
      <c r="F161">
        <v>0.7</v>
      </c>
      <c r="G161">
        <v>0.9</v>
      </c>
      <c r="H161">
        <v>1.2</v>
      </c>
      <c r="I161">
        <v>1.4</v>
      </c>
      <c r="J161">
        <v>1.7</v>
      </c>
      <c r="K161">
        <v>2.1</v>
      </c>
      <c r="L161">
        <v>2.4</v>
      </c>
      <c r="M161">
        <v>2.8</v>
      </c>
      <c r="N161">
        <v>3.2</v>
      </c>
      <c r="O161">
        <v>0</v>
      </c>
      <c r="P161" s="1">
        <v>44927</v>
      </c>
      <c r="Q161">
        <v>2.4</v>
      </c>
      <c r="R161">
        <v>2.8</v>
      </c>
      <c r="S161">
        <v>3.2</v>
      </c>
      <c r="T161">
        <v>3.8</v>
      </c>
      <c r="U161">
        <v>4.4000000000000004</v>
      </c>
      <c r="V161">
        <v>5.2</v>
      </c>
      <c r="W161">
        <v>6.1</v>
      </c>
      <c r="X161">
        <v>7.1</v>
      </c>
      <c r="Y161">
        <v>8.1</v>
      </c>
      <c r="Z161">
        <v>9.1</v>
      </c>
      <c r="AA161">
        <v>10.1</v>
      </c>
      <c r="AB161">
        <v>11.1</v>
      </c>
      <c r="AC161">
        <v>12.1</v>
      </c>
      <c r="AD161">
        <v>0</v>
      </c>
      <c r="AE161" s="1">
        <v>44927</v>
      </c>
      <c r="AF161">
        <v>10.1</v>
      </c>
      <c r="AG161">
        <v>11.1</v>
      </c>
      <c r="AH161">
        <v>12.1</v>
      </c>
      <c r="AI161">
        <v>13.1</v>
      </c>
      <c r="AJ161">
        <v>14.1</v>
      </c>
      <c r="AK161">
        <v>15.1</v>
      </c>
      <c r="AL161">
        <v>16.100000000000001</v>
      </c>
      <c r="AM161">
        <v>17.100000000000001</v>
      </c>
      <c r="AN161">
        <v>18.100000000000001</v>
      </c>
      <c r="AO161">
        <v>19.100000000000001</v>
      </c>
      <c r="AP161">
        <v>20.100000000000001</v>
      </c>
      <c r="AQ161">
        <v>21.1</v>
      </c>
      <c r="AR161">
        <v>22.1</v>
      </c>
      <c r="AS161">
        <v>0</v>
      </c>
    </row>
    <row r="162" spans="1:45" x14ac:dyDescent="0.25">
      <c r="A162" s="1">
        <v>44928</v>
      </c>
      <c r="B162">
        <v>4.8</v>
      </c>
      <c r="C162">
        <v>5.5</v>
      </c>
      <c r="D162">
        <v>6.2</v>
      </c>
      <c r="E162">
        <v>6.8</v>
      </c>
      <c r="F162">
        <v>7.5</v>
      </c>
      <c r="G162">
        <v>8.1999999999999993</v>
      </c>
      <c r="H162">
        <v>9</v>
      </c>
      <c r="I162">
        <v>9.6999999999999993</v>
      </c>
      <c r="J162">
        <v>10.5</v>
      </c>
      <c r="K162">
        <v>11.2</v>
      </c>
      <c r="L162">
        <v>12.1</v>
      </c>
      <c r="M162">
        <v>12.9</v>
      </c>
      <c r="N162">
        <v>13.8</v>
      </c>
      <c r="O162">
        <v>0</v>
      </c>
      <c r="P162" s="1">
        <v>44928</v>
      </c>
      <c r="Q162">
        <v>12.1</v>
      </c>
      <c r="R162">
        <v>12.9</v>
      </c>
      <c r="S162">
        <v>13.8</v>
      </c>
      <c r="T162">
        <v>14.8</v>
      </c>
      <c r="U162">
        <v>15.8</v>
      </c>
      <c r="V162">
        <v>16.8</v>
      </c>
      <c r="W162">
        <v>17.8</v>
      </c>
      <c r="X162">
        <v>18.8</v>
      </c>
      <c r="Y162">
        <v>19.8</v>
      </c>
      <c r="Z162">
        <v>20.8</v>
      </c>
      <c r="AA162">
        <v>21.8</v>
      </c>
      <c r="AB162">
        <v>22.8</v>
      </c>
      <c r="AC162">
        <v>23.8</v>
      </c>
      <c r="AD162">
        <v>0</v>
      </c>
      <c r="AE162" s="1">
        <v>44928</v>
      </c>
      <c r="AF162">
        <v>21.8</v>
      </c>
      <c r="AG162">
        <v>22.8</v>
      </c>
      <c r="AH162">
        <v>23.8</v>
      </c>
      <c r="AI162">
        <v>24.8</v>
      </c>
      <c r="AJ162">
        <v>25.8</v>
      </c>
      <c r="AK162">
        <v>26.8</v>
      </c>
      <c r="AL162">
        <v>27.8</v>
      </c>
      <c r="AM162">
        <v>28.8</v>
      </c>
      <c r="AN162">
        <v>29.8</v>
      </c>
      <c r="AO162">
        <v>30.8</v>
      </c>
      <c r="AP162">
        <v>31.8</v>
      </c>
      <c r="AQ162">
        <v>32.799999999999997</v>
      </c>
      <c r="AR162">
        <v>33.799999999999997</v>
      </c>
      <c r="AS162">
        <v>0</v>
      </c>
    </row>
    <row r="163" spans="1:45" x14ac:dyDescent="0.25">
      <c r="A163" s="1">
        <v>44929</v>
      </c>
      <c r="B163">
        <v>3.4</v>
      </c>
      <c r="C163">
        <v>4.4000000000000004</v>
      </c>
      <c r="D163">
        <v>5.4</v>
      </c>
      <c r="E163">
        <v>6.4</v>
      </c>
      <c r="F163">
        <v>7.4</v>
      </c>
      <c r="G163">
        <v>8.4</v>
      </c>
      <c r="H163">
        <v>9.4</v>
      </c>
      <c r="I163">
        <v>10.4</v>
      </c>
      <c r="J163">
        <v>11.4</v>
      </c>
      <c r="K163">
        <v>12.4</v>
      </c>
      <c r="L163">
        <v>13.4</v>
      </c>
      <c r="M163">
        <v>14.4</v>
      </c>
      <c r="N163">
        <v>15.4</v>
      </c>
      <c r="O163">
        <v>0</v>
      </c>
      <c r="P163" s="1">
        <v>44929</v>
      </c>
      <c r="Q163">
        <v>13.4</v>
      </c>
      <c r="R163">
        <v>14.4</v>
      </c>
      <c r="S163">
        <v>15.4</v>
      </c>
      <c r="T163">
        <v>16.399999999999999</v>
      </c>
      <c r="U163">
        <v>17.399999999999999</v>
      </c>
      <c r="V163">
        <v>18.399999999999999</v>
      </c>
      <c r="W163">
        <v>19.399999999999999</v>
      </c>
      <c r="X163">
        <v>20.399999999999999</v>
      </c>
      <c r="Y163">
        <v>21.4</v>
      </c>
      <c r="Z163">
        <v>22.4</v>
      </c>
      <c r="AA163">
        <v>23.4</v>
      </c>
      <c r="AB163">
        <v>24.4</v>
      </c>
      <c r="AC163">
        <v>25.4</v>
      </c>
      <c r="AD163">
        <v>0</v>
      </c>
      <c r="AE163" s="1">
        <v>44929</v>
      </c>
      <c r="AF163">
        <v>23.4</v>
      </c>
      <c r="AG163">
        <v>24.4</v>
      </c>
      <c r="AH163">
        <v>25.4</v>
      </c>
      <c r="AI163">
        <v>26.4</v>
      </c>
      <c r="AJ163">
        <v>27.4</v>
      </c>
      <c r="AK163">
        <v>28.4</v>
      </c>
      <c r="AL163">
        <v>29.4</v>
      </c>
      <c r="AM163">
        <v>30.4</v>
      </c>
      <c r="AN163">
        <v>31.4</v>
      </c>
      <c r="AO163">
        <v>32.4</v>
      </c>
      <c r="AP163">
        <v>33.4</v>
      </c>
      <c r="AQ163">
        <v>34.4</v>
      </c>
      <c r="AR163">
        <v>35.4</v>
      </c>
      <c r="AS163">
        <v>0</v>
      </c>
    </row>
    <row r="164" spans="1:45" x14ac:dyDescent="0.25">
      <c r="A164" s="1">
        <v>44930</v>
      </c>
      <c r="B164">
        <v>0</v>
      </c>
      <c r="C164">
        <v>0.3</v>
      </c>
      <c r="D164">
        <v>0.7</v>
      </c>
      <c r="E164">
        <v>1.1000000000000001</v>
      </c>
      <c r="F164">
        <v>1.5</v>
      </c>
      <c r="G164">
        <v>2</v>
      </c>
      <c r="H164">
        <v>2.7</v>
      </c>
      <c r="I164">
        <v>3.6</v>
      </c>
      <c r="J164">
        <v>4.5999999999999996</v>
      </c>
      <c r="K164">
        <v>5.6</v>
      </c>
      <c r="L164">
        <v>6.6</v>
      </c>
      <c r="M164">
        <v>7.6</v>
      </c>
      <c r="N164">
        <v>8.6</v>
      </c>
      <c r="O164">
        <v>0</v>
      </c>
      <c r="P164" s="1">
        <v>44930</v>
      </c>
      <c r="Q164">
        <v>6.6</v>
      </c>
      <c r="R164">
        <v>7.6</v>
      </c>
      <c r="S164">
        <v>8.6</v>
      </c>
      <c r="T164">
        <v>9.6</v>
      </c>
      <c r="U164">
        <v>10.6</v>
      </c>
      <c r="V164">
        <v>11.6</v>
      </c>
      <c r="W164">
        <v>12.6</v>
      </c>
      <c r="X164">
        <v>13.6</v>
      </c>
      <c r="Y164">
        <v>14.6</v>
      </c>
      <c r="Z164">
        <v>15.6</v>
      </c>
      <c r="AA164">
        <v>16.600000000000001</v>
      </c>
      <c r="AB164">
        <v>17.600000000000001</v>
      </c>
      <c r="AC164">
        <v>18.600000000000001</v>
      </c>
      <c r="AD164">
        <v>0</v>
      </c>
      <c r="AE164" s="1">
        <v>44930</v>
      </c>
      <c r="AF164">
        <v>16.600000000000001</v>
      </c>
      <c r="AG164">
        <v>17.600000000000001</v>
      </c>
      <c r="AH164">
        <v>18.600000000000001</v>
      </c>
      <c r="AI164">
        <v>19.600000000000001</v>
      </c>
      <c r="AJ164">
        <v>20.6</v>
      </c>
      <c r="AK164">
        <v>21.6</v>
      </c>
      <c r="AL164">
        <v>22.6</v>
      </c>
      <c r="AM164">
        <v>23.6</v>
      </c>
      <c r="AN164">
        <v>24.6</v>
      </c>
      <c r="AO164">
        <v>25.6</v>
      </c>
      <c r="AP164">
        <v>26.6</v>
      </c>
      <c r="AQ164">
        <v>27.6</v>
      </c>
      <c r="AR164">
        <v>28.6</v>
      </c>
      <c r="AS164">
        <v>0</v>
      </c>
    </row>
    <row r="165" spans="1:45" x14ac:dyDescent="0.25">
      <c r="A165" s="1">
        <v>44931</v>
      </c>
      <c r="B165">
        <v>1.1000000000000001</v>
      </c>
      <c r="C165">
        <v>1.7</v>
      </c>
      <c r="D165">
        <v>2.2999999999999998</v>
      </c>
      <c r="E165">
        <v>3</v>
      </c>
      <c r="F165">
        <v>3.8</v>
      </c>
      <c r="G165">
        <v>4.5</v>
      </c>
      <c r="H165">
        <v>5.3</v>
      </c>
      <c r="I165">
        <v>6.2</v>
      </c>
      <c r="J165">
        <v>7.2</v>
      </c>
      <c r="K165">
        <v>8.1999999999999993</v>
      </c>
      <c r="L165">
        <v>9.1999999999999993</v>
      </c>
      <c r="M165">
        <v>10.199999999999999</v>
      </c>
      <c r="N165">
        <v>11.2</v>
      </c>
      <c r="O165">
        <v>0</v>
      </c>
      <c r="P165" s="1">
        <v>44931</v>
      </c>
      <c r="Q165">
        <v>9.1999999999999993</v>
      </c>
      <c r="R165">
        <v>10.199999999999999</v>
      </c>
      <c r="S165">
        <v>11.2</v>
      </c>
      <c r="T165">
        <v>12.2</v>
      </c>
      <c r="U165">
        <v>13.2</v>
      </c>
      <c r="V165">
        <v>14.2</v>
      </c>
      <c r="W165">
        <v>15.2</v>
      </c>
      <c r="X165">
        <v>16.2</v>
      </c>
      <c r="Y165">
        <v>17.2</v>
      </c>
      <c r="Z165">
        <v>18.2</v>
      </c>
      <c r="AA165">
        <v>19.2</v>
      </c>
      <c r="AB165">
        <v>20.2</v>
      </c>
      <c r="AC165">
        <v>21.2</v>
      </c>
      <c r="AD165">
        <v>0</v>
      </c>
      <c r="AE165" s="1">
        <v>44931</v>
      </c>
      <c r="AF165">
        <v>19.2</v>
      </c>
      <c r="AG165">
        <v>20.2</v>
      </c>
      <c r="AH165">
        <v>21.2</v>
      </c>
      <c r="AI165">
        <v>22.2</v>
      </c>
      <c r="AJ165">
        <v>23.2</v>
      </c>
      <c r="AK165">
        <v>24.2</v>
      </c>
      <c r="AL165">
        <v>25.2</v>
      </c>
      <c r="AM165">
        <v>26.2</v>
      </c>
      <c r="AN165">
        <v>27.2</v>
      </c>
      <c r="AO165">
        <v>28.2</v>
      </c>
      <c r="AP165">
        <v>29.2</v>
      </c>
      <c r="AQ165">
        <v>30.2</v>
      </c>
      <c r="AR165">
        <v>31.2</v>
      </c>
      <c r="AS165">
        <v>0</v>
      </c>
    </row>
    <row r="166" spans="1:45" x14ac:dyDescent="0.25">
      <c r="A166" s="1">
        <v>44932</v>
      </c>
      <c r="B166">
        <v>5</v>
      </c>
      <c r="C166">
        <v>6</v>
      </c>
      <c r="D166">
        <v>7</v>
      </c>
      <c r="E166">
        <v>8</v>
      </c>
      <c r="F166">
        <v>9</v>
      </c>
      <c r="G166">
        <v>10</v>
      </c>
      <c r="H166">
        <v>11</v>
      </c>
      <c r="I166">
        <v>12</v>
      </c>
      <c r="J166">
        <v>13</v>
      </c>
      <c r="K166">
        <v>14</v>
      </c>
      <c r="L166">
        <v>15</v>
      </c>
      <c r="M166">
        <v>16</v>
      </c>
      <c r="N166">
        <v>17</v>
      </c>
      <c r="O166">
        <v>0</v>
      </c>
      <c r="P166" s="1">
        <v>44932</v>
      </c>
      <c r="Q166">
        <v>15</v>
      </c>
      <c r="R166">
        <v>16</v>
      </c>
      <c r="S166">
        <v>17</v>
      </c>
      <c r="T166">
        <v>18</v>
      </c>
      <c r="U166">
        <v>19</v>
      </c>
      <c r="V166">
        <v>20</v>
      </c>
      <c r="W166">
        <v>21</v>
      </c>
      <c r="X166">
        <v>22</v>
      </c>
      <c r="Y166">
        <v>23</v>
      </c>
      <c r="Z166">
        <v>24</v>
      </c>
      <c r="AA166">
        <v>25</v>
      </c>
      <c r="AB166">
        <v>26</v>
      </c>
      <c r="AC166">
        <v>27</v>
      </c>
      <c r="AD166">
        <v>0</v>
      </c>
      <c r="AE166" s="1">
        <v>44932</v>
      </c>
      <c r="AF166">
        <v>25</v>
      </c>
      <c r="AG166">
        <v>26</v>
      </c>
      <c r="AH166">
        <v>27</v>
      </c>
      <c r="AI166">
        <v>28</v>
      </c>
      <c r="AJ166">
        <v>29</v>
      </c>
      <c r="AK166">
        <v>30</v>
      </c>
      <c r="AL166">
        <v>31</v>
      </c>
      <c r="AM166">
        <v>32</v>
      </c>
      <c r="AN166">
        <v>33</v>
      </c>
      <c r="AO166">
        <v>34</v>
      </c>
      <c r="AP166">
        <v>35</v>
      </c>
      <c r="AQ166">
        <v>36</v>
      </c>
      <c r="AR166">
        <v>37</v>
      </c>
      <c r="AS166">
        <v>0</v>
      </c>
    </row>
    <row r="167" spans="1:45" x14ac:dyDescent="0.25">
      <c r="A167" s="1">
        <v>44933</v>
      </c>
      <c r="B167">
        <v>4.2</v>
      </c>
      <c r="C167">
        <v>5</v>
      </c>
      <c r="D167">
        <v>5.8</v>
      </c>
      <c r="E167">
        <v>6.7</v>
      </c>
      <c r="F167">
        <v>7.6</v>
      </c>
      <c r="G167">
        <v>8.6</v>
      </c>
      <c r="H167">
        <v>9.6</v>
      </c>
      <c r="I167">
        <v>10.6</v>
      </c>
      <c r="J167">
        <v>11.6</v>
      </c>
      <c r="K167">
        <v>12.6</v>
      </c>
      <c r="L167">
        <v>13.6</v>
      </c>
      <c r="M167">
        <v>14.6</v>
      </c>
      <c r="N167">
        <v>15.6</v>
      </c>
      <c r="O167">
        <v>0</v>
      </c>
      <c r="P167" s="1">
        <v>44933</v>
      </c>
      <c r="Q167">
        <v>13.6</v>
      </c>
      <c r="R167">
        <v>14.6</v>
      </c>
      <c r="S167">
        <v>15.6</v>
      </c>
      <c r="T167">
        <v>16.600000000000001</v>
      </c>
      <c r="U167">
        <v>17.600000000000001</v>
      </c>
      <c r="V167">
        <v>18.600000000000001</v>
      </c>
      <c r="W167">
        <v>19.600000000000001</v>
      </c>
      <c r="X167">
        <v>20.6</v>
      </c>
      <c r="Y167">
        <v>21.6</v>
      </c>
      <c r="Z167">
        <v>22.6</v>
      </c>
      <c r="AA167">
        <v>23.6</v>
      </c>
      <c r="AB167">
        <v>24.6</v>
      </c>
      <c r="AC167">
        <v>25.6</v>
      </c>
      <c r="AD167">
        <v>0</v>
      </c>
      <c r="AE167" s="1">
        <v>44933</v>
      </c>
      <c r="AF167">
        <v>23.6</v>
      </c>
      <c r="AG167">
        <v>24.6</v>
      </c>
      <c r="AH167">
        <v>25.6</v>
      </c>
      <c r="AI167">
        <v>26.6</v>
      </c>
      <c r="AJ167">
        <v>27.6</v>
      </c>
      <c r="AK167">
        <v>28.6</v>
      </c>
      <c r="AL167">
        <v>29.6</v>
      </c>
      <c r="AM167">
        <v>30.6</v>
      </c>
      <c r="AN167">
        <v>31.6</v>
      </c>
      <c r="AO167">
        <v>32.6</v>
      </c>
      <c r="AP167">
        <v>33.6</v>
      </c>
      <c r="AQ167">
        <v>34.6</v>
      </c>
      <c r="AR167">
        <v>35.6</v>
      </c>
      <c r="AS167">
        <v>0</v>
      </c>
    </row>
    <row r="168" spans="1:45" x14ac:dyDescent="0.25">
      <c r="A168" s="1">
        <v>44934</v>
      </c>
      <c r="B168">
        <v>9</v>
      </c>
      <c r="C168">
        <v>10</v>
      </c>
      <c r="D168">
        <v>11</v>
      </c>
      <c r="E168">
        <v>12</v>
      </c>
      <c r="F168">
        <v>13</v>
      </c>
      <c r="G168">
        <v>14</v>
      </c>
      <c r="H168">
        <v>15</v>
      </c>
      <c r="I168">
        <v>16</v>
      </c>
      <c r="J168">
        <v>17</v>
      </c>
      <c r="K168">
        <v>18</v>
      </c>
      <c r="L168">
        <v>19</v>
      </c>
      <c r="M168">
        <v>20</v>
      </c>
      <c r="N168">
        <v>21</v>
      </c>
      <c r="O168">
        <v>0</v>
      </c>
      <c r="P168" s="1">
        <v>44934</v>
      </c>
      <c r="Q168">
        <v>19</v>
      </c>
      <c r="R168">
        <v>20</v>
      </c>
      <c r="S168">
        <v>21</v>
      </c>
      <c r="T168">
        <v>22</v>
      </c>
      <c r="U168">
        <v>23</v>
      </c>
      <c r="V168">
        <v>24</v>
      </c>
      <c r="W168">
        <v>25</v>
      </c>
      <c r="X168">
        <v>26</v>
      </c>
      <c r="Y168">
        <v>27</v>
      </c>
      <c r="Z168">
        <v>28</v>
      </c>
      <c r="AA168">
        <v>29</v>
      </c>
      <c r="AB168">
        <v>30</v>
      </c>
      <c r="AC168">
        <v>31</v>
      </c>
      <c r="AD168">
        <v>0</v>
      </c>
      <c r="AE168" s="1">
        <v>44934</v>
      </c>
      <c r="AF168">
        <v>29</v>
      </c>
      <c r="AG168">
        <v>30</v>
      </c>
      <c r="AH168">
        <v>31</v>
      </c>
      <c r="AI168">
        <v>32</v>
      </c>
      <c r="AJ168">
        <v>33</v>
      </c>
      <c r="AK168">
        <v>34</v>
      </c>
      <c r="AL168">
        <v>35</v>
      </c>
      <c r="AM168">
        <v>36</v>
      </c>
      <c r="AN168">
        <v>37</v>
      </c>
      <c r="AO168">
        <v>38</v>
      </c>
      <c r="AP168">
        <v>39</v>
      </c>
      <c r="AQ168">
        <v>40</v>
      </c>
      <c r="AR168">
        <v>41</v>
      </c>
      <c r="AS168">
        <v>0</v>
      </c>
    </row>
    <row r="169" spans="1:45" x14ac:dyDescent="0.25">
      <c r="A169" s="1">
        <v>44935</v>
      </c>
      <c r="B169">
        <v>6</v>
      </c>
      <c r="C169">
        <v>6.8</v>
      </c>
      <c r="D169">
        <v>7.6</v>
      </c>
      <c r="E169">
        <v>8.5</v>
      </c>
      <c r="F169">
        <v>9.4</v>
      </c>
      <c r="G169">
        <v>10.4</v>
      </c>
      <c r="H169">
        <v>11.4</v>
      </c>
      <c r="I169">
        <v>12.4</v>
      </c>
      <c r="J169">
        <v>13.4</v>
      </c>
      <c r="K169">
        <v>14.4</v>
      </c>
      <c r="L169">
        <v>15.4</v>
      </c>
      <c r="M169">
        <v>16.399999999999999</v>
      </c>
      <c r="N169">
        <v>17.399999999999999</v>
      </c>
      <c r="O169">
        <v>0</v>
      </c>
      <c r="P169" s="1">
        <v>44935</v>
      </c>
      <c r="Q169">
        <v>15.4</v>
      </c>
      <c r="R169">
        <v>16.399999999999999</v>
      </c>
      <c r="S169">
        <v>17.399999999999999</v>
      </c>
      <c r="T169">
        <v>18.399999999999999</v>
      </c>
      <c r="U169">
        <v>19.399999999999999</v>
      </c>
      <c r="V169">
        <v>20.399999999999999</v>
      </c>
      <c r="W169">
        <v>21.4</v>
      </c>
      <c r="X169">
        <v>22.4</v>
      </c>
      <c r="Y169">
        <v>23.4</v>
      </c>
      <c r="Z169">
        <v>24.4</v>
      </c>
      <c r="AA169">
        <v>25.4</v>
      </c>
      <c r="AB169">
        <v>26.4</v>
      </c>
      <c r="AC169">
        <v>27.4</v>
      </c>
      <c r="AD169">
        <v>0</v>
      </c>
      <c r="AE169" s="1">
        <v>44935</v>
      </c>
      <c r="AF169">
        <v>25.4</v>
      </c>
      <c r="AG169">
        <v>26.4</v>
      </c>
      <c r="AH169">
        <v>27.4</v>
      </c>
      <c r="AI169">
        <v>28.4</v>
      </c>
      <c r="AJ169">
        <v>29.4</v>
      </c>
      <c r="AK169">
        <v>30.4</v>
      </c>
      <c r="AL169">
        <v>31.4</v>
      </c>
      <c r="AM169">
        <v>32.4</v>
      </c>
      <c r="AN169">
        <v>33.4</v>
      </c>
      <c r="AO169">
        <v>34.4</v>
      </c>
      <c r="AP169">
        <v>35.4</v>
      </c>
      <c r="AQ169">
        <v>36.4</v>
      </c>
      <c r="AR169">
        <v>37.4</v>
      </c>
      <c r="AS169">
        <v>0</v>
      </c>
    </row>
    <row r="170" spans="1:45" x14ac:dyDescent="0.25">
      <c r="A170" s="1">
        <v>44936</v>
      </c>
      <c r="B170">
        <v>5.2</v>
      </c>
      <c r="C170">
        <v>6</v>
      </c>
      <c r="D170">
        <v>6.8</v>
      </c>
      <c r="E170">
        <v>7.7</v>
      </c>
      <c r="F170">
        <v>8.6999999999999993</v>
      </c>
      <c r="G170">
        <v>9.6999999999999993</v>
      </c>
      <c r="H170">
        <v>10.7</v>
      </c>
      <c r="I170">
        <v>11.7</v>
      </c>
      <c r="J170">
        <v>12.7</v>
      </c>
      <c r="K170">
        <v>13.7</v>
      </c>
      <c r="L170">
        <v>14.7</v>
      </c>
      <c r="M170">
        <v>15.7</v>
      </c>
      <c r="N170">
        <v>16.7</v>
      </c>
      <c r="O170">
        <v>0</v>
      </c>
      <c r="P170" s="1">
        <v>44936</v>
      </c>
      <c r="Q170">
        <v>14.7</v>
      </c>
      <c r="R170">
        <v>15.7</v>
      </c>
      <c r="S170">
        <v>16.7</v>
      </c>
      <c r="T170">
        <v>17.7</v>
      </c>
      <c r="U170">
        <v>18.7</v>
      </c>
      <c r="V170">
        <v>19.7</v>
      </c>
      <c r="W170">
        <v>20.7</v>
      </c>
      <c r="X170">
        <v>21.7</v>
      </c>
      <c r="Y170">
        <v>22.7</v>
      </c>
      <c r="Z170">
        <v>23.7</v>
      </c>
      <c r="AA170">
        <v>24.7</v>
      </c>
      <c r="AB170">
        <v>25.7</v>
      </c>
      <c r="AC170">
        <v>26.7</v>
      </c>
      <c r="AD170">
        <v>0</v>
      </c>
      <c r="AE170" s="1">
        <v>44936</v>
      </c>
      <c r="AF170">
        <v>24.7</v>
      </c>
      <c r="AG170">
        <v>25.7</v>
      </c>
      <c r="AH170">
        <v>26.7</v>
      </c>
      <c r="AI170">
        <v>27.7</v>
      </c>
      <c r="AJ170">
        <v>28.7</v>
      </c>
      <c r="AK170">
        <v>29.7</v>
      </c>
      <c r="AL170">
        <v>30.7</v>
      </c>
      <c r="AM170">
        <v>31.7</v>
      </c>
      <c r="AN170">
        <v>32.700000000000003</v>
      </c>
      <c r="AO170">
        <v>33.700000000000003</v>
      </c>
      <c r="AP170">
        <v>34.700000000000003</v>
      </c>
      <c r="AQ170">
        <v>35.700000000000003</v>
      </c>
      <c r="AR170">
        <v>36.700000000000003</v>
      </c>
      <c r="AS170">
        <v>0</v>
      </c>
    </row>
    <row r="171" spans="1:45" x14ac:dyDescent="0.25">
      <c r="A171" s="1">
        <v>44937</v>
      </c>
      <c r="B171">
        <v>11.1</v>
      </c>
      <c r="C171">
        <v>12.1</v>
      </c>
      <c r="D171">
        <v>13.1</v>
      </c>
      <c r="E171">
        <v>14.1</v>
      </c>
      <c r="F171">
        <v>15.1</v>
      </c>
      <c r="G171">
        <v>16.100000000000001</v>
      </c>
      <c r="H171">
        <v>17.100000000000001</v>
      </c>
      <c r="I171">
        <v>18.100000000000001</v>
      </c>
      <c r="J171">
        <v>19.100000000000001</v>
      </c>
      <c r="K171">
        <v>20.100000000000001</v>
      </c>
      <c r="L171">
        <v>21.1</v>
      </c>
      <c r="M171">
        <v>22.1</v>
      </c>
      <c r="N171">
        <v>23.1</v>
      </c>
      <c r="O171">
        <v>0</v>
      </c>
      <c r="P171" s="1">
        <v>44937</v>
      </c>
      <c r="Q171">
        <v>21.1</v>
      </c>
      <c r="R171">
        <v>22.1</v>
      </c>
      <c r="S171">
        <v>23.1</v>
      </c>
      <c r="T171">
        <v>24.1</v>
      </c>
      <c r="U171">
        <v>25.1</v>
      </c>
      <c r="V171">
        <v>26.1</v>
      </c>
      <c r="W171">
        <v>27.1</v>
      </c>
      <c r="X171">
        <v>28.1</v>
      </c>
      <c r="Y171">
        <v>29.1</v>
      </c>
      <c r="Z171">
        <v>30.1</v>
      </c>
      <c r="AA171">
        <v>31.1</v>
      </c>
      <c r="AB171">
        <v>32.1</v>
      </c>
      <c r="AC171">
        <v>33.1</v>
      </c>
      <c r="AD171">
        <v>0</v>
      </c>
      <c r="AE171" s="1">
        <v>44937</v>
      </c>
      <c r="AF171">
        <v>31.1</v>
      </c>
      <c r="AG171">
        <v>32.1</v>
      </c>
      <c r="AH171">
        <v>33.1</v>
      </c>
      <c r="AI171">
        <v>34.1</v>
      </c>
      <c r="AJ171">
        <v>35.1</v>
      </c>
      <c r="AK171">
        <v>36.1</v>
      </c>
      <c r="AL171">
        <v>37.1</v>
      </c>
      <c r="AM171">
        <v>38.1</v>
      </c>
      <c r="AN171">
        <v>39.1</v>
      </c>
      <c r="AO171">
        <v>40.1</v>
      </c>
      <c r="AP171">
        <v>41.1</v>
      </c>
      <c r="AQ171">
        <v>42.1</v>
      </c>
      <c r="AR171">
        <v>43.1</v>
      </c>
      <c r="AS171">
        <v>0</v>
      </c>
    </row>
    <row r="172" spans="1:45" x14ac:dyDescent="0.25">
      <c r="A172" s="1">
        <v>44938</v>
      </c>
      <c r="B172">
        <v>5.2</v>
      </c>
      <c r="C172">
        <v>5.9</v>
      </c>
      <c r="D172">
        <v>6.6</v>
      </c>
      <c r="E172">
        <v>7.3</v>
      </c>
      <c r="F172">
        <v>8.1999999999999993</v>
      </c>
      <c r="G172">
        <v>9.1</v>
      </c>
      <c r="H172">
        <v>10</v>
      </c>
      <c r="I172">
        <v>10.9</v>
      </c>
      <c r="J172">
        <v>11.9</v>
      </c>
      <c r="K172">
        <v>12.8</v>
      </c>
      <c r="L172">
        <v>13.8</v>
      </c>
      <c r="M172">
        <v>14.8</v>
      </c>
      <c r="N172">
        <v>15.8</v>
      </c>
      <c r="O172">
        <v>0</v>
      </c>
      <c r="P172" s="1">
        <v>44938</v>
      </c>
      <c r="Q172">
        <v>13.8</v>
      </c>
      <c r="R172">
        <v>14.8</v>
      </c>
      <c r="S172">
        <v>15.8</v>
      </c>
      <c r="T172">
        <v>16.8</v>
      </c>
      <c r="U172">
        <v>17.8</v>
      </c>
      <c r="V172">
        <v>18.8</v>
      </c>
      <c r="W172">
        <v>19.8</v>
      </c>
      <c r="X172">
        <v>20.8</v>
      </c>
      <c r="Y172">
        <v>21.8</v>
      </c>
      <c r="Z172">
        <v>22.8</v>
      </c>
      <c r="AA172">
        <v>23.8</v>
      </c>
      <c r="AB172">
        <v>24.8</v>
      </c>
      <c r="AC172">
        <v>25.8</v>
      </c>
      <c r="AD172">
        <v>0</v>
      </c>
      <c r="AE172" s="1">
        <v>44938</v>
      </c>
      <c r="AF172">
        <v>23.8</v>
      </c>
      <c r="AG172">
        <v>24.8</v>
      </c>
      <c r="AH172">
        <v>25.8</v>
      </c>
      <c r="AI172">
        <v>26.8</v>
      </c>
      <c r="AJ172">
        <v>27.8</v>
      </c>
      <c r="AK172">
        <v>28.8</v>
      </c>
      <c r="AL172">
        <v>29.8</v>
      </c>
      <c r="AM172">
        <v>30.8</v>
      </c>
      <c r="AN172">
        <v>31.8</v>
      </c>
      <c r="AO172">
        <v>32.799999999999997</v>
      </c>
      <c r="AP172">
        <v>33.799999999999997</v>
      </c>
      <c r="AQ172">
        <v>34.799999999999997</v>
      </c>
      <c r="AR172">
        <v>35.799999999999997</v>
      </c>
      <c r="AS172">
        <v>0</v>
      </c>
    </row>
    <row r="173" spans="1:45" x14ac:dyDescent="0.25">
      <c r="A173" s="1">
        <v>44939</v>
      </c>
      <c r="B173">
        <v>0</v>
      </c>
      <c r="C173">
        <v>0.1</v>
      </c>
      <c r="D173">
        <v>0.1</v>
      </c>
      <c r="E173">
        <v>0.2</v>
      </c>
      <c r="F173">
        <v>0.3</v>
      </c>
      <c r="G173">
        <v>0.4</v>
      </c>
      <c r="H173">
        <v>0.5</v>
      </c>
      <c r="I173">
        <v>0.6</v>
      </c>
      <c r="J173">
        <v>0.8</v>
      </c>
      <c r="K173">
        <v>1</v>
      </c>
      <c r="L173">
        <v>1.2</v>
      </c>
      <c r="M173">
        <v>1.4</v>
      </c>
      <c r="N173">
        <v>1.7</v>
      </c>
      <c r="O173">
        <v>0</v>
      </c>
      <c r="P173" s="1">
        <v>44939</v>
      </c>
      <c r="Q173">
        <v>1.2</v>
      </c>
      <c r="R173">
        <v>1.4</v>
      </c>
      <c r="S173">
        <v>1.7</v>
      </c>
      <c r="T173">
        <v>1.9</v>
      </c>
      <c r="U173">
        <v>2.2999999999999998</v>
      </c>
      <c r="V173">
        <v>2.6</v>
      </c>
      <c r="W173">
        <v>3</v>
      </c>
      <c r="X173">
        <v>3.4</v>
      </c>
      <c r="Y173">
        <v>3.9</v>
      </c>
      <c r="Z173">
        <v>4.5999999999999996</v>
      </c>
      <c r="AA173">
        <v>5.6</v>
      </c>
      <c r="AB173">
        <v>6.6</v>
      </c>
      <c r="AC173">
        <v>7.6</v>
      </c>
      <c r="AD173">
        <v>0</v>
      </c>
      <c r="AE173" s="1">
        <v>44939</v>
      </c>
      <c r="AF173">
        <v>5.6</v>
      </c>
      <c r="AG173">
        <v>6.6</v>
      </c>
      <c r="AH173">
        <v>7.6</v>
      </c>
      <c r="AI173">
        <v>8.6</v>
      </c>
      <c r="AJ173">
        <v>9.6</v>
      </c>
      <c r="AK173">
        <v>10.6</v>
      </c>
      <c r="AL173">
        <v>11.6</v>
      </c>
      <c r="AM173">
        <v>12.6</v>
      </c>
      <c r="AN173">
        <v>13.6</v>
      </c>
      <c r="AO173">
        <v>14.6</v>
      </c>
      <c r="AP173">
        <v>15.6</v>
      </c>
      <c r="AQ173">
        <v>16.600000000000001</v>
      </c>
      <c r="AR173">
        <v>17.600000000000001</v>
      </c>
      <c r="AS173">
        <v>0</v>
      </c>
    </row>
    <row r="174" spans="1:45" x14ac:dyDescent="0.25">
      <c r="A174" s="1">
        <v>44940</v>
      </c>
      <c r="B174">
        <v>5.2</v>
      </c>
      <c r="C174">
        <v>6.2</v>
      </c>
      <c r="D174">
        <v>7.2</v>
      </c>
      <c r="E174">
        <v>8.1999999999999993</v>
      </c>
      <c r="F174">
        <v>9.1999999999999993</v>
      </c>
      <c r="G174">
        <v>10.199999999999999</v>
      </c>
      <c r="H174">
        <v>11.2</v>
      </c>
      <c r="I174">
        <v>12.2</v>
      </c>
      <c r="J174">
        <v>13.2</v>
      </c>
      <c r="K174">
        <v>14.2</v>
      </c>
      <c r="L174">
        <v>15.2</v>
      </c>
      <c r="M174">
        <v>16.2</v>
      </c>
      <c r="N174">
        <v>17.2</v>
      </c>
      <c r="O174">
        <v>0</v>
      </c>
      <c r="P174" s="1">
        <v>44940</v>
      </c>
      <c r="Q174">
        <v>15.2</v>
      </c>
      <c r="R174">
        <v>16.2</v>
      </c>
      <c r="S174">
        <v>17.2</v>
      </c>
      <c r="T174">
        <v>18.2</v>
      </c>
      <c r="U174">
        <v>19.2</v>
      </c>
      <c r="V174">
        <v>20.2</v>
      </c>
      <c r="W174">
        <v>21.2</v>
      </c>
      <c r="X174">
        <v>22.2</v>
      </c>
      <c r="Y174">
        <v>23.2</v>
      </c>
      <c r="Z174">
        <v>24.2</v>
      </c>
      <c r="AA174">
        <v>25.2</v>
      </c>
      <c r="AB174">
        <v>26.2</v>
      </c>
      <c r="AC174">
        <v>27.2</v>
      </c>
      <c r="AD174">
        <v>0</v>
      </c>
      <c r="AE174" s="1">
        <v>44940</v>
      </c>
      <c r="AF174">
        <v>25.2</v>
      </c>
      <c r="AG174">
        <v>26.2</v>
      </c>
      <c r="AH174">
        <v>27.2</v>
      </c>
      <c r="AI174">
        <v>28.2</v>
      </c>
      <c r="AJ174">
        <v>29.2</v>
      </c>
      <c r="AK174">
        <v>30.2</v>
      </c>
      <c r="AL174">
        <v>31.2</v>
      </c>
      <c r="AM174">
        <v>32.200000000000003</v>
      </c>
      <c r="AN174">
        <v>33.200000000000003</v>
      </c>
      <c r="AO174">
        <v>34.200000000000003</v>
      </c>
      <c r="AP174">
        <v>35.200000000000003</v>
      </c>
      <c r="AQ174">
        <v>36.200000000000003</v>
      </c>
      <c r="AR174">
        <v>37.200000000000003</v>
      </c>
      <c r="AS174">
        <v>0</v>
      </c>
    </row>
    <row r="175" spans="1:45" x14ac:dyDescent="0.25">
      <c r="A175" s="1">
        <v>44941</v>
      </c>
      <c r="B175">
        <v>4.5999999999999996</v>
      </c>
      <c r="C175">
        <v>5.6</v>
      </c>
      <c r="D175">
        <v>6.6</v>
      </c>
      <c r="E175">
        <v>7.6</v>
      </c>
      <c r="F175">
        <v>8.6</v>
      </c>
      <c r="G175">
        <v>9.6</v>
      </c>
      <c r="H175">
        <v>10.6</v>
      </c>
      <c r="I175">
        <v>11.6</v>
      </c>
      <c r="J175">
        <v>12.6</v>
      </c>
      <c r="K175">
        <v>13.6</v>
      </c>
      <c r="L175">
        <v>14.6</v>
      </c>
      <c r="M175">
        <v>15.6</v>
      </c>
      <c r="N175">
        <v>16.600000000000001</v>
      </c>
      <c r="O175">
        <v>0</v>
      </c>
      <c r="P175" s="1">
        <v>44941</v>
      </c>
      <c r="Q175">
        <v>14.6</v>
      </c>
      <c r="R175">
        <v>15.6</v>
      </c>
      <c r="S175">
        <v>16.600000000000001</v>
      </c>
      <c r="T175">
        <v>17.600000000000001</v>
      </c>
      <c r="U175">
        <v>18.600000000000001</v>
      </c>
      <c r="V175">
        <v>19.600000000000001</v>
      </c>
      <c r="W175">
        <v>20.6</v>
      </c>
      <c r="X175">
        <v>21.6</v>
      </c>
      <c r="Y175">
        <v>22.6</v>
      </c>
      <c r="Z175">
        <v>23.6</v>
      </c>
      <c r="AA175">
        <v>24.6</v>
      </c>
      <c r="AB175">
        <v>25.6</v>
      </c>
      <c r="AC175">
        <v>26.6</v>
      </c>
      <c r="AD175">
        <v>0</v>
      </c>
      <c r="AE175" s="1">
        <v>44941</v>
      </c>
      <c r="AF175">
        <v>24.6</v>
      </c>
      <c r="AG175">
        <v>25.6</v>
      </c>
      <c r="AH175">
        <v>26.6</v>
      </c>
      <c r="AI175">
        <v>27.6</v>
      </c>
      <c r="AJ175">
        <v>28.6</v>
      </c>
      <c r="AK175">
        <v>29.6</v>
      </c>
      <c r="AL175">
        <v>30.6</v>
      </c>
      <c r="AM175">
        <v>31.6</v>
      </c>
      <c r="AN175">
        <v>32.6</v>
      </c>
      <c r="AO175">
        <v>33.6</v>
      </c>
      <c r="AP175">
        <v>34.6</v>
      </c>
      <c r="AQ175">
        <v>35.6</v>
      </c>
      <c r="AR175">
        <v>36.6</v>
      </c>
      <c r="AS175">
        <v>0</v>
      </c>
    </row>
    <row r="176" spans="1:45" x14ac:dyDescent="0.25">
      <c r="A176" s="1">
        <v>44942</v>
      </c>
      <c r="B176">
        <v>6.5</v>
      </c>
      <c r="C176">
        <v>7.5</v>
      </c>
      <c r="D176">
        <v>8.5</v>
      </c>
      <c r="E176">
        <v>9.5</v>
      </c>
      <c r="F176">
        <v>10.5</v>
      </c>
      <c r="G176">
        <v>11.5</v>
      </c>
      <c r="H176">
        <v>12.5</v>
      </c>
      <c r="I176">
        <v>13.5</v>
      </c>
      <c r="J176">
        <v>14.5</v>
      </c>
      <c r="K176">
        <v>15.5</v>
      </c>
      <c r="L176">
        <v>16.5</v>
      </c>
      <c r="M176">
        <v>17.5</v>
      </c>
      <c r="N176">
        <v>18.5</v>
      </c>
      <c r="O176">
        <v>0</v>
      </c>
      <c r="P176" s="1">
        <v>44942</v>
      </c>
      <c r="Q176">
        <v>16.5</v>
      </c>
      <c r="R176">
        <v>17.5</v>
      </c>
      <c r="S176">
        <v>18.5</v>
      </c>
      <c r="T176">
        <v>19.5</v>
      </c>
      <c r="U176">
        <v>20.5</v>
      </c>
      <c r="V176">
        <v>21.5</v>
      </c>
      <c r="W176">
        <v>22.5</v>
      </c>
      <c r="X176">
        <v>23.5</v>
      </c>
      <c r="Y176">
        <v>24.5</v>
      </c>
      <c r="Z176">
        <v>25.5</v>
      </c>
      <c r="AA176">
        <v>26.5</v>
      </c>
      <c r="AB176">
        <v>27.5</v>
      </c>
      <c r="AC176">
        <v>28.5</v>
      </c>
      <c r="AD176">
        <v>0</v>
      </c>
      <c r="AE176" s="1">
        <v>44942</v>
      </c>
      <c r="AF176">
        <v>26.5</v>
      </c>
      <c r="AG176">
        <v>27.5</v>
      </c>
      <c r="AH176">
        <v>28.5</v>
      </c>
      <c r="AI176">
        <v>29.5</v>
      </c>
      <c r="AJ176">
        <v>30.5</v>
      </c>
      <c r="AK176">
        <v>31.5</v>
      </c>
      <c r="AL176">
        <v>32.5</v>
      </c>
      <c r="AM176">
        <v>33.5</v>
      </c>
      <c r="AN176">
        <v>34.5</v>
      </c>
      <c r="AO176">
        <v>35.5</v>
      </c>
      <c r="AP176">
        <v>36.5</v>
      </c>
      <c r="AQ176">
        <v>37.5</v>
      </c>
      <c r="AR176">
        <v>38.5</v>
      </c>
      <c r="AS176">
        <v>0</v>
      </c>
    </row>
    <row r="177" spans="1:45" x14ac:dyDescent="0.25">
      <c r="A177" s="1">
        <v>44943</v>
      </c>
      <c r="B177">
        <v>3.4</v>
      </c>
      <c r="C177">
        <v>3.9</v>
      </c>
      <c r="D177">
        <v>4.3</v>
      </c>
      <c r="E177">
        <v>4.9000000000000004</v>
      </c>
      <c r="F177">
        <v>5.6</v>
      </c>
      <c r="G177">
        <v>6.3</v>
      </c>
      <c r="H177">
        <v>7</v>
      </c>
      <c r="I177">
        <v>7.8</v>
      </c>
      <c r="J177">
        <v>8.6</v>
      </c>
      <c r="K177">
        <v>9.4</v>
      </c>
      <c r="L177">
        <v>10.3</v>
      </c>
      <c r="M177">
        <v>11.2</v>
      </c>
      <c r="N177">
        <v>12.2</v>
      </c>
      <c r="O177">
        <v>0</v>
      </c>
      <c r="P177" s="1">
        <v>44943</v>
      </c>
      <c r="Q177">
        <v>10.3</v>
      </c>
      <c r="R177">
        <v>11.2</v>
      </c>
      <c r="S177">
        <v>12.2</v>
      </c>
      <c r="T177">
        <v>13.2</v>
      </c>
      <c r="U177">
        <v>14.2</v>
      </c>
      <c r="V177">
        <v>15.2</v>
      </c>
      <c r="W177">
        <v>16.2</v>
      </c>
      <c r="X177">
        <v>17.2</v>
      </c>
      <c r="Y177">
        <v>18.2</v>
      </c>
      <c r="Z177">
        <v>19.2</v>
      </c>
      <c r="AA177">
        <v>20.2</v>
      </c>
      <c r="AB177">
        <v>21.2</v>
      </c>
      <c r="AC177">
        <v>22.2</v>
      </c>
      <c r="AD177">
        <v>0</v>
      </c>
      <c r="AE177" s="1">
        <v>44943</v>
      </c>
      <c r="AF177">
        <v>20.2</v>
      </c>
      <c r="AG177">
        <v>21.2</v>
      </c>
      <c r="AH177">
        <v>22.2</v>
      </c>
      <c r="AI177">
        <v>23.2</v>
      </c>
      <c r="AJ177">
        <v>24.2</v>
      </c>
      <c r="AK177">
        <v>25.2</v>
      </c>
      <c r="AL177">
        <v>26.2</v>
      </c>
      <c r="AM177">
        <v>27.2</v>
      </c>
      <c r="AN177">
        <v>28.2</v>
      </c>
      <c r="AO177">
        <v>29.2</v>
      </c>
      <c r="AP177">
        <v>30.2</v>
      </c>
      <c r="AQ177">
        <v>31.2</v>
      </c>
      <c r="AR177">
        <v>32.200000000000003</v>
      </c>
      <c r="AS177">
        <v>0</v>
      </c>
    </row>
    <row r="178" spans="1:45" x14ac:dyDescent="0.25">
      <c r="A178" s="1">
        <v>44944</v>
      </c>
      <c r="B178">
        <v>0.1</v>
      </c>
      <c r="C178">
        <v>0.2</v>
      </c>
      <c r="D178">
        <v>0.5</v>
      </c>
      <c r="E178">
        <v>0.8</v>
      </c>
      <c r="F178">
        <v>1.3</v>
      </c>
      <c r="G178">
        <v>1.9</v>
      </c>
      <c r="H178">
        <v>2.4</v>
      </c>
      <c r="I178">
        <v>3.1</v>
      </c>
      <c r="J178">
        <v>3.7</v>
      </c>
      <c r="K178">
        <v>4.5</v>
      </c>
      <c r="L178">
        <v>5.2</v>
      </c>
      <c r="M178">
        <v>6.1</v>
      </c>
      <c r="N178">
        <v>7</v>
      </c>
      <c r="O178">
        <v>0</v>
      </c>
      <c r="P178" s="1">
        <v>44944</v>
      </c>
      <c r="Q178">
        <v>5.2</v>
      </c>
      <c r="R178">
        <v>6.1</v>
      </c>
      <c r="S178">
        <v>7</v>
      </c>
      <c r="T178">
        <v>8</v>
      </c>
      <c r="U178">
        <v>9</v>
      </c>
      <c r="V178">
        <v>10</v>
      </c>
      <c r="W178">
        <v>11</v>
      </c>
      <c r="X178">
        <v>12</v>
      </c>
      <c r="Y178">
        <v>13</v>
      </c>
      <c r="Z178">
        <v>14</v>
      </c>
      <c r="AA178">
        <v>15</v>
      </c>
      <c r="AB178">
        <v>16</v>
      </c>
      <c r="AC178">
        <v>17</v>
      </c>
      <c r="AD178">
        <v>0</v>
      </c>
      <c r="AE178" s="1">
        <v>44944</v>
      </c>
      <c r="AF178">
        <v>15</v>
      </c>
      <c r="AG178">
        <v>16</v>
      </c>
      <c r="AH178">
        <v>17</v>
      </c>
      <c r="AI178">
        <v>18</v>
      </c>
      <c r="AJ178">
        <v>19</v>
      </c>
      <c r="AK178">
        <v>20</v>
      </c>
      <c r="AL178">
        <v>21</v>
      </c>
      <c r="AM178">
        <v>22</v>
      </c>
      <c r="AN178">
        <v>23</v>
      </c>
      <c r="AO178">
        <v>24</v>
      </c>
      <c r="AP178">
        <v>25</v>
      </c>
      <c r="AQ178">
        <v>26</v>
      </c>
      <c r="AR178">
        <v>27</v>
      </c>
      <c r="AS178">
        <v>0</v>
      </c>
    </row>
    <row r="179" spans="1:45" x14ac:dyDescent="0.25">
      <c r="A179" s="1">
        <v>44945</v>
      </c>
      <c r="B179">
        <v>2.1</v>
      </c>
      <c r="C179">
        <v>2.9</v>
      </c>
      <c r="D179">
        <v>3.9</v>
      </c>
      <c r="E179">
        <v>4.9000000000000004</v>
      </c>
      <c r="F179">
        <v>5.9</v>
      </c>
      <c r="G179">
        <v>6.9</v>
      </c>
      <c r="H179">
        <v>7.9</v>
      </c>
      <c r="I179">
        <v>8.9</v>
      </c>
      <c r="J179">
        <v>9.9</v>
      </c>
      <c r="K179">
        <v>10.9</v>
      </c>
      <c r="L179">
        <v>11.9</v>
      </c>
      <c r="M179">
        <v>12.9</v>
      </c>
      <c r="N179">
        <v>13.9</v>
      </c>
      <c r="O179">
        <v>0</v>
      </c>
      <c r="P179" s="1">
        <v>44945</v>
      </c>
      <c r="Q179">
        <v>11.9</v>
      </c>
      <c r="R179">
        <v>12.9</v>
      </c>
      <c r="S179">
        <v>13.9</v>
      </c>
      <c r="T179">
        <v>14.9</v>
      </c>
      <c r="U179">
        <v>15.9</v>
      </c>
      <c r="V179">
        <v>16.899999999999999</v>
      </c>
      <c r="W179">
        <v>17.899999999999999</v>
      </c>
      <c r="X179">
        <v>18.899999999999999</v>
      </c>
      <c r="Y179">
        <v>19.899999999999999</v>
      </c>
      <c r="Z179">
        <v>20.9</v>
      </c>
      <c r="AA179">
        <v>21.9</v>
      </c>
      <c r="AB179">
        <v>22.9</v>
      </c>
      <c r="AC179">
        <v>23.9</v>
      </c>
      <c r="AD179">
        <v>0</v>
      </c>
      <c r="AE179" s="1">
        <v>44945</v>
      </c>
      <c r="AF179">
        <v>21.9</v>
      </c>
      <c r="AG179">
        <v>22.9</v>
      </c>
      <c r="AH179">
        <v>23.9</v>
      </c>
      <c r="AI179">
        <v>24.9</v>
      </c>
      <c r="AJ179">
        <v>25.9</v>
      </c>
      <c r="AK179">
        <v>26.9</v>
      </c>
      <c r="AL179">
        <v>27.9</v>
      </c>
      <c r="AM179">
        <v>28.9</v>
      </c>
      <c r="AN179">
        <v>29.9</v>
      </c>
      <c r="AO179">
        <v>30.9</v>
      </c>
      <c r="AP179">
        <v>31.9</v>
      </c>
      <c r="AQ179">
        <v>32.9</v>
      </c>
      <c r="AR179">
        <v>33.9</v>
      </c>
      <c r="AS179">
        <v>0</v>
      </c>
    </row>
    <row r="180" spans="1:45" x14ac:dyDescent="0.25">
      <c r="A180" s="1">
        <v>44946</v>
      </c>
      <c r="B180">
        <v>5.2</v>
      </c>
      <c r="C180">
        <v>6.2</v>
      </c>
      <c r="D180">
        <v>7.2</v>
      </c>
      <c r="E180">
        <v>8.1999999999999993</v>
      </c>
      <c r="F180">
        <v>9.1999999999999993</v>
      </c>
      <c r="G180">
        <v>10.199999999999999</v>
      </c>
      <c r="H180">
        <v>11.2</v>
      </c>
      <c r="I180">
        <v>12.2</v>
      </c>
      <c r="J180">
        <v>13.2</v>
      </c>
      <c r="K180">
        <v>14.2</v>
      </c>
      <c r="L180">
        <v>15.2</v>
      </c>
      <c r="M180">
        <v>16.2</v>
      </c>
      <c r="N180">
        <v>17.2</v>
      </c>
      <c r="O180">
        <v>0</v>
      </c>
      <c r="P180" s="1">
        <v>44946</v>
      </c>
      <c r="Q180">
        <v>15.2</v>
      </c>
      <c r="R180">
        <v>16.2</v>
      </c>
      <c r="S180">
        <v>17.2</v>
      </c>
      <c r="T180">
        <v>18.2</v>
      </c>
      <c r="U180">
        <v>19.2</v>
      </c>
      <c r="V180">
        <v>20.2</v>
      </c>
      <c r="W180">
        <v>21.2</v>
      </c>
      <c r="X180">
        <v>22.2</v>
      </c>
      <c r="Y180">
        <v>23.2</v>
      </c>
      <c r="Z180">
        <v>24.2</v>
      </c>
      <c r="AA180">
        <v>25.2</v>
      </c>
      <c r="AB180">
        <v>26.2</v>
      </c>
      <c r="AC180">
        <v>27.2</v>
      </c>
      <c r="AD180">
        <v>0</v>
      </c>
      <c r="AE180" s="1">
        <v>44946</v>
      </c>
      <c r="AF180">
        <v>25.2</v>
      </c>
      <c r="AG180">
        <v>26.2</v>
      </c>
      <c r="AH180">
        <v>27.2</v>
      </c>
      <c r="AI180">
        <v>28.2</v>
      </c>
      <c r="AJ180">
        <v>29.2</v>
      </c>
      <c r="AK180">
        <v>30.2</v>
      </c>
      <c r="AL180">
        <v>31.2</v>
      </c>
      <c r="AM180">
        <v>32.200000000000003</v>
      </c>
      <c r="AN180">
        <v>33.200000000000003</v>
      </c>
      <c r="AO180">
        <v>34.200000000000003</v>
      </c>
      <c r="AP180">
        <v>35.200000000000003</v>
      </c>
      <c r="AQ180">
        <v>36.200000000000003</v>
      </c>
      <c r="AR180">
        <v>37.200000000000003</v>
      </c>
      <c r="AS180">
        <v>0</v>
      </c>
    </row>
    <row r="181" spans="1:45" x14ac:dyDescent="0.25">
      <c r="A181" s="1">
        <v>44947</v>
      </c>
      <c r="B181">
        <v>8.1</v>
      </c>
      <c r="C181">
        <v>9.1</v>
      </c>
      <c r="D181">
        <v>10.1</v>
      </c>
      <c r="E181">
        <v>11.1</v>
      </c>
      <c r="F181">
        <v>12.1</v>
      </c>
      <c r="G181">
        <v>13.1</v>
      </c>
      <c r="H181">
        <v>14.1</v>
      </c>
      <c r="I181">
        <v>15.1</v>
      </c>
      <c r="J181">
        <v>16.100000000000001</v>
      </c>
      <c r="K181">
        <v>17.100000000000001</v>
      </c>
      <c r="L181">
        <v>18.100000000000001</v>
      </c>
      <c r="M181">
        <v>19.100000000000001</v>
      </c>
      <c r="N181">
        <v>20.100000000000001</v>
      </c>
      <c r="O181">
        <v>0</v>
      </c>
      <c r="P181" s="1">
        <v>44947</v>
      </c>
      <c r="Q181">
        <v>18.100000000000001</v>
      </c>
      <c r="R181">
        <v>19.100000000000001</v>
      </c>
      <c r="S181">
        <v>20.100000000000001</v>
      </c>
      <c r="T181">
        <v>21.1</v>
      </c>
      <c r="U181">
        <v>22.1</v>
      </c>
      <c r="V181">
        <v>23.1</v>
      </c>
      <c r="W181">
        <v>24.1</v>
      </c>
      <c r="X181">
        <v>25.1</v>
      </c>
      <c r="Y181">
        <v>26.1</v>
      </c>
      <c r="Z181">
        <v>27.1</v>
      </c>
      <c r="AA181">
        <v>28.1</v>
      </c>
      <c r="AB181">
        <v>29.1</v>
      </c>
      <c r="AC181">
        <v>30.1</v>
      </c>
      <c r="AD181">
        <v>0</v>
      </c>
      <c r="AE181" s="1">
        <v>44947</v>
      </c>
      <c r="AF181">
        <v>28.1</v>
      </c>
      <c r="AG181">
        <v>29.1</v>
      </c>
      <c r="AH181">
        <v>30.1</v>
      </c>
      <c r="AI181">
        <v>31.1</v>
      </c>
      <c r="AJ181">
        <v>32.1</v>
      </c>
      <c r="AK181">
        <v>33.1</v>
      </c>
      <c r="AL181">
        <v>34.1</v>
      </c>
      <c r="AM181">
        <v>35.1</v>
      </c>
      <c r="AN181">
        <v>36.1</v>
      </c>
      <c r="AO181">
        <v>37.1</v>
      </c>
      <c r="AP181">
        <v>38.1</v>
      </c>
      <c r="AQ181">
        <v>39.1</v>
      </c>
      <c r="AR181">
        <v>40.1</v>
      </c>
      <c r="AS181">
        <v>0</v>
      </c>
    </row>
    <row r="182" spans="1:45" x14ac:dyDescent="0.25">
      <c r="A182" s="1">
        <v>44948</v>
      </c>
      <c r="B182">
        <v>7.2</v>
      </c>
      <c r="C182">
        <v>8.1999999999999993</v>
      </c>
      <c r="D182">
        <v>9.1999999999999993</v>
      </c>
      <c r="E182">
        <v>10.199999999999999</v>
      </c>
      <c r="F182">
        <v>11.2</v>
      </c>
      <c r="G182">
        <v>12.2</v>
      </c>
      <c r="H182">
        <v>13.2</v>
      </c>
      <c r="I182">
        <v>14.2</v>
      </c>
      <c r="J182">
        <v>15.2</v>
      </c>
      <c r="K182">
        <v>16.2</v>
      </c>
      <c r="L182">
        <v>17.2</v>
      </c>
      <c r="M182">
        <v>18.2</v>
      </c>
      <c r="N182">
        <v>19.2</v>
      </c>
      <c r="O182">
        <v>0</v>
      </c>
      <c r="P182" s="1">
        <v>44948</v>
      </c>
      <c r="Q182">
        <v>17.2</v>
      </c>
      <c r="R182">
        <v>18.2</v>
      </c>
      <c r="S182">
        <v>19.2</v>
      </c>
      <c r="T182">
        <v>20.2</v>
      </c>
      <c r="U182">
        <v>21.2</v>
      </c>
      <c r="V182">
        <v>22.2</v>
      </c>
      <c r="W182">
        <v>23.2</v>
      </c>
      <c r="X182">
        <v>24.2</v>
      </c>
      <c r="Y182">
        <v>25.2</v>
      </c>
      <c r="Z182">
        <v>26.2</v>
      </c>
      <c r="AA182">
        <v>27.2</v>
      </c>
      <c r="AB182">
        <v>28.2</v>
      </c>
      <c r="AC182">
        <v>29.2</v>
      </c>
      <c r="AD182">
        <v>0</v>
      </c>
      <c r="AE182" s="1">
        <v>44948</v>
      </c>
      <c r="AF182">
        <v>27.2</v>
      </c>
      <c r="AG182">
        <v>28.2</v>
      </c>
      <c r="AH182">
        <v>29.2</v>
      </c>
      <c r="AI182">
        <v>30.2</v>
      </c>
      <c r="AJ182">
        <v>31.2</v>
      </c>
      <c r="AK182">
        <v>32.200000000000003</v>
      </c>
      <c r="AL182">
        <v>33.200000000000003</v>
      </c>
      <c r="AM182">
        <v>34.200000000000003</v>
      </c>
      <c r="AN182">
        <v>35.200000000000003</v>
      </c>
      <c r="AO182">
        <v>36.200000000000003</v>
      </c>
      <c r="AP182">
        <v>37.200000000000003</v>
      </c>
      <c r="AQ182">
        <v>38.200000000000003</v>
      </c>
      <c r="AR182">
        <v>39.200000000000003</v>
      </c>
      <c r="AS182">
        <v>0</v>
      </c>
    </row>
    <row r="183" spans="1:45" x14ac:dyDescent="0.25">
      <c r="A183" s="1">
        <v>44949</v>
      </c>
      <c r="B183">
        <v>5</v>
      </c>
      <c r="C183">
        <v>6</v>
      </c>
      <c r="D183">
        <v>7</v>
      </c>
      <c r="E183">
        <v>8</v>
      </c>
      <c r="F183">
        <v>9</v>
      </c>
      <c r="G183">
        <v>10</v>
      </c>
      <c r="H183">
        <v>11</v>
      </c>
      <c r="I183">
        <v>12</v>
      </c>
      <c r="J183">
        <v>13</v>
      </c>
      <c r="K183">
        <v>14</v>
      </c>
      <c r="L183">
        <v>15</v>
      </c>
      <c r="M183">
        <v>16</v>
      </c>
      <c r="N183">
        <v>17</v>
      </c>
      <c r="O183">
        <v>0</v>
      </c>
      <c r="P183" s="1">
        <v>44949</v>
      </c>
      <c r="Q183">
        <v>15</v>
      </c>
      <c r="R183">
        <v>16</v>
      </c>
      <c r="S183">
        <v>17</v>
      </c>
      <c r="T183">
        <v>18</v>
      </c>
      <c r="U183">
        <v>19</v>
      </c>
      <c r="V183">
        <v>20</v>
      </c>
      <c r="W183">
        <v>21</v>
      </c>
      <c r="X183">
        <v>22</v>
      </c>
      <c r="Y183">
        <v>23</v>
      </c>
      <c r="Z183">
        <v>24</v>
      </c>
      <c r="AA183">
        <v>25</v>
      </c>
      <c r="AB183">
        <v>26</v>
      </c>
      <c r="AC183">
        <v>27</v>
      </c>
      <c r="AD183">
        <v>0</v>
      </c>
      <c r="AE183" s="1">
        <v>44949</v>
      </c>
      <c r="AF183">
        <v>25</v>
      </c>
      <c r="AG183">
        <v>26</v>
      </c>
      <c r="AH183">
        <v>27</v>
      </c>
      <c r="AI183">
        <v>28</v>
      </c>
      <c r="AJ183">
        <v>29</v>
      </c>
      <c r="AK183">
        <v>30</v>
      </c>
      <c r="AL183">
        <v>31</v>
      </c>
      <c r="AM183">
        <v>32</v>
      </c>
      <c r="AN183">
        <v>33</v>
      </c>
      <c r="AO183">
        <v>34</v>
      </c>
      <c r="AP183">
        <v>35</v>
      </c>
      <c r="AQ183">
        <v>36</v>
      </c>
      <c r="AR183">
        <v>37</v>
      </c>
      <c r="AS183">
        <v>0</v>
      </c>
    </row>
    <row r="184" spans="1:45" x14ac:dyDescent="0.25">
      <c r="A184" s="1">
        <v>44950</v>
      </c>
      <c r="B184">
        <v>5.2</v>
      </c>
      <c r="C184">
        <v>6.2</v>
      </c>
      <c r="D184">
        <v>7.2</v>
      </c>
      <c r="E184">
        <v>8.1999999999999993</v>
      </c>
      <c r="F184">
        <v>9.1999999999999993</v>
      </c>
      <c r="G184">
        <v>10.199999999999999</v>
      </c>
      <c r="H184">
        <v>11.2</v>
      </c>
      <c r="I184">
        <v>12.2</v>
      </c>
      <c r="J184">
        <v>13.2</v>
      </c>
      <c r="K184">
        <v>14.2</v>
      </c>
      <c r="L184">
        <v>15.2</v>
      </c>
      <c r="M184">
        <v>16.2</v>
      </c>
      <c r="N184">
        <v>17.2</v>
      </c>
      <c r="O184">
        <v>0</v>
      </c>
      <c r="P184" s="1">
        <v>44950</v>
      </c>
      <c r="Q184">
        <v>15.2</v>
      </c>
      <c r="R184">
        <v>16.2</v>
      </c>
      <c r="S184">
        <v>17.2</v>
      </c>
      <c r="T184">
        <v>18.2</v>
      </c>
      <c r="U184">
        <v>19.2</v>
      </c>
      <c r="V184">
        <v>20.2</v>
      </c>
      <c r="W184">
        <v>21.2</v>
      </c>
      <c r="X184">
        <v>22.2</v>
      </c>
      <c r="Y184">
        <v>23.2</v>
      </c>
      <c r="Z184">
        <v>24.2</v>
      </c>
      <c r="AA184">
        <v>25.2</v>
      </c>
      <c r="AB184">
        <v>26.2</v>
      </c>
      <c r="AC184">
        <v>27.2</v>
      </c>
      <c r="AD184">
        <v>0</v>
      </c>
      <c r="AE184" s="1">
        <v>44950</v>
      </c>
      <c r="AF184">
        <v>25.2</v>
      </c>
      <c r="AG184">
        <v>26.2</v>
      </c>
      <c r="AH184">
        <v>27.2</v>
      </c>
      <c r="AI184">
        <v>28.2</v>
      </c>
      <c r="AJ184">
        <v>29.2</v>
      </c>
      <c r="AK184">
        <v>30.2</v>
      </c>
      <c r="AL184">
        <v>31.2</v>
      </c>
      <c r="AM184">
        <v>32.200000000000003</v>
      </c>
      <c r="AN184">
        <v>33.200000000000003</v>
      </c>
      <c r="AO184">
        <v>34.200000000000003</v>
      </c>
      <c r="AP184">
        <v>35.200000000000003</v>
      </c>
      <c r="AQ184">
        <v>36.200000000000003</v>
      </c>
      <c r="AR184">
        <v>37.200000000000003</v>
      </c>
      <c r="AS184">
        <v>0</v>
      </c>
    </row>
    <row r="185" spans="1:45" x14ac:dyDescent="0.25">
      <c r="A185" s="1">
        <v>44951</v>
      </c>
      <c r="B185">
        <v>5.7</v>
      </c>
      <c r="C185">
        <v>6.7</v>
      </c>
      <c r="D185">
        <v>7.7</v>
      </c>
      <c r="E185">
        <v>8.6999999999999993</v>
      </c>
      <c r="F185">
        <v>9.6999999999999993</v>
      </c>
      <c r="G185">
        <v>10.7</v>
      </c>
      <c r="H185">
        <v>11.7</v>
      </c>
      <c r="I185">
        <v>12.7</v>
      </c>
      <c r="J185">
        <v>13.7</v>
      </c>
      <c r="K185">
        <v>14.7</v>
      </c>
      <c r="L185">
        <v>15.7</v>
      </c>
      <c r="M185">
        <v>16.7</v>
      </c>
      <c r="N185">
        <v>17.7</v>
      </c>
      <c r="O185">
        <v>0</v>
      </c>
      <c r="P185" s="1">
        <v>44951</v>
      </c>
      <c r="Q185">
        <v>15.7</v>
      </c>
      <c r="R185">
        <v>16.7</v>
      </c>
      <c r="S185">
        <v>17.7</v>
      </c>
      <c r="T185">
        <v>18.7</v>
      </c>
      <c r="U185">
        <v>19.7</v>
      </c>
      <c r="V185">
        <v>20.7</v>
      </c>
      <c r="W185">
        <v>21.7</v>
      </c>
      <c r="X185">
        <v>22.7</v>
      </c>
      <c r="Y185">
        <v>23.7</v>
      </c>
      <c r="Z185">
        <v>24.7</v>
      </c>
      <c r="AA185">
        <v>25.7</v>
      </c>
      <c r="AB185">
        <v>26.7</v>
      </c>
      <c r="AC185">
        <v>27.7</v>
      </c>
      <c r="AD185">
        <v>0</v>
      </c>
      <c r="AE185" s="1">
        <v>44951</v>
      </c>
      <c r="AF185">
        <v>25.7</v>
      </c>
      <c r="AG185">
        <v>26.7</v>
      </c>
      <c r="AH185">
        <v>27.7</v>
      </c>
      <c r="AI185">
        <v>28.7</v>
      </c>
      <c r="AJ185">
        <v>29.7</v>
      </c>
      <c r="AK185">
        <v>30.7</v>
      </c>
      <c r="AL185">
        <v>31.7</v>
      </c>
      <c r="AM185">
        <v>32.700000000000003</v>
      </c>
      <c r="AN185">
        <v>33.700000000000003</v>
      </c>
      <c r="AO185">
        <v>34.700000000000003</v>
      </c>
      <c r="AP185">
        <v>35.700000000000003</v>
      </c>
      <c r="AQ185">
        <v>36.700000000000003</v>
      </c>
      <c r="AR185">
        <v>37.700000000000003</v>
      </c>
      <c r="AS185">
        <v>0</v>
      </c>
    </row>
    <row r="186" spans="1:45" x14ac:dyDescent="0.25">
      <c r="A186" s="1">
        <v>44952</v>
      </c>
      <c r="B186">
        <v>0.5</v>
      </c>
      <c r="C186">
        <v>0.9</v>
      </c>
      <c r="D186">
        <v>1.3</v>
      </c>
      <c r="E186">
        <v>1.8</v>
      </c>
      <c r="F186">
        <v>2.4</v>
      </c>
      <c r="G186">
        <v>3</v>
      </c>
      <c r="H186">
        <v>3.8</v>
      </c>
      <c r="I186">
        <v>4.7</v>
      </c>
      <c r="J186">
        <v>5.6</v>
      </c>
      <c r="K186">
        <v>6.5</v>
      </c>
      <c r="L186">
        <v>7.5</v>
      </c>
      <c r="M186">
        <v>8.4</v>
      </c>
      <c r="N186">
        <v>9.4</v>
      </c>
      <c r="O186">
        <v>0</v>
      </c>
      <c r="P186" s="1">
        <v>44952</v>
      </c>
      <c r="Q186">
        <v>7.5</v>
      </c>
      <c r="R186">
        <v>8.4</v>
      </c>
      <c r="S186">
        <v>9.4</v>
      </c>
      <c r="T186">
        <v>10.4</v>
      </c>
      <c r="U186">
        <v>11.4</v>
      </c>
      <c r="V186">
        <v>12.4</v>
      </c>
      <c r="W186">
        <v>13.4</v>
      </c>
      <c r="X186">
        <v>14.4</v>
      </c>
      <c r="Y186">
        <v>15.4</v>
      </c>
      <c r="Z186">
        <v>16.399999999999999</v>
      </c>
      <c r="AA186">
        <v>17.399999999999999</v>
      </c>
      <c r="AB186">
        <v>18.399999999999999</v>
      </c>
      <c r="AC186">
        <v>19.399999999999999</v>
      </c>
      <c r="AD186">
        <v>0</v>
      </c>
      <c r="AE186" s="1">
        <v>44952</v>
      </c>
      <c r="AF186">
        <v>17.399999999999999</v>
      </c>
      <c r="AG186">
        <v>18.399999999999999</v>
      </c>
      <c r="AH186">
        <v>19.399999999999999</v>
      </c>
      <c r="AI186">
        <v>20.399999999999999</v>
      </c>
      <c r="AJ186">
        <v>21.4</v>
      </c>
      <c r="AK186">
        <v>22.4</v>
      </c>
      <c r="AL186">
        <v>23.4</v>
      </c>
      <c r="AM186">
        <v>24.4</v>
      </c>
      <c r="AN186">
        <v>25.4</v>
      </c>
      <c r="AO186">
        <v>26.4</v>
      </c>
      <c r="AP186">
        <v>27.4</v>
      </c>
      <c r="AQ186">
        <v>28.4</v>
      </c>
      <c r="AR186">
        <v>29.4</v>
      </c>
      <c r="AS186">
        <v>0</v>
      </c>
    </row>
    <row r="187" spans="1:45" x14ac:dyDescent="0.25">
      <c r="A187" s="1">
        <v>44953</v>
      </c>
      <c r="B187">
        <v>5.3</v>
      </c>
      <c r="C187">
        <v>6.1</v>
      </c>
      <c r="D187">
        <v>7.1</v>
      </c>
      <c r="E187">
        <v>8.1</v>
      </c>
      <c r="F187">
        <v>9.1</v>
      </c>
      <c r="G187">
        <v>10.1</v>
      </c>
      <c r="H187">
        <v>11.1</v>
      </c>
      <c r="I187">
        <v>12.1</v>
      </c>
      <c r="J187">
        <v>13.1</v>
      </c>
      <c r="K187">
        <v>14.1</v>
      </c>
      <c r="L187">
        <v>15.1</v>
      </c>
      <c r="M187">
        <v>16.100000000000001</v>
      </c>
      <c r="N187">
        <v>17.100000000000001</v>
      </c>
      <c r="O187">
        <v>0</v>
      </c>
      <c r="P187" s="1">
        <v>44953</v>
      </c>
      <c r="Q187">
        <v>15.1</v>
      </c>
      <c r="R187">
        <v>16.100000000000001</v>
      </c>
      <c r="S187">
        <v>17.100000000000001</v>
      </c>
      <c r="T187">
        <v>18.100000000000001</v>
      </c>
      <c r="U187">
        <v>19.100000000000001</v>
      </c>
      <c r="V187">
        <v>20.100000000000001</v>
      </c>
      <c r="W187">
        <v>21.1</v>
      </c>
      <c r="X187">
        <v>22.1</v>
      </c>
      <c r="Y187">
        <v>23.1</v>
      </c>
      <c r="Z187">
        <v>24.1</v>
      </c>
      <c r="AA187">
        <v>25.1</v>
      </c>
      <c r="AB187">
        <v>26.1</v>
      </c>
      <c r="AC187">
        <v>27.1</v>
      </c>
      <c r="AD187">
        <v>0</v>
      </c>
      <c r="AE187" s="1">
        <v>44953</v>
      </c>
      <c r="AF187">
        <v>25.1</v>
      </c>
      <c r="AG187">
        <v>26.1</v>
      </c>
      <c r="AH187">
        <v>27.1</v>
      </c>
      <c r="AI187">
        <v>28.1</v>
      </c>
      <c r="AJ187">
        <v>29.1</v>
      </c>
      <c r="AK187">
        <v>30.1</v>
      </c>
      <c r="AL187">
        <v>31.1</v>
      </c>
      <c r="AM187">
        <v>32.1</v>
      </c>
      <c r="AN187">
        <v>33.1</v>
      </c>
      <c r="AO187">
        <v>34.1</v>
      </c>
      <c r="AP187">
        <v>35.1</v>
      </c>
      <c r="AQ187">
        <v>36.1</v>
      </c>
      <c r="AR187">
        <v>37.1</v>
      </c>
      <c r="AS187">
        <v>0</v>
      </c>
    </row>
    <row r="188" spans="1:45" x14ac:dyDescent="0.25">
      <c r="A188" s="1">
        <v>44954</v>
      </c>
      <c r="B188">
        <v>4.0999999999999996</v>
      </c>
      <c r="C188">
        <v>4.8</v>
      </c>
      <c r="D188">
        <v>5.4</v>
      </c>
      <c r="E188">
        <v>6</v>
      </c>
      <c r="F188">
        <v>6.7</v>
      </c>
      <c r="G188">
        <v>7.4</v>
      </c>
      <c r="H188">
        <v>8.1</v>
      </c>
      <c r="I188">
        <v>8.8000000000000007</v>
      </c>
      <c r="J188">
        <v>9.6</v>
      </c>
      <c r="K188">
        <v>10.4</v>
      </c>
      <c r="L188">
        <v>11.2</v>
      </c>
      <c r="M188">
        <v>12</v>
      </c>
      <c r="N188">
        <v>13</v>
      </c>
      <c r="O188">
        <v>0</v>
      </c>
      <c r="P188" s="1">
        <v>44954</v>
      </c>
      <c r="Q188">
        <v>11.2</v>
      </c>
      <c r="R188">
        <v>12</v>
      </c>
      <c r="S188">
        <v>13</v>
      </c>
      <c r="T188">
        <v>14</v>
      </c>
      <c r="U188">
        <v>15</v>
      </c>
      <c r="V188">
        <v>16</v>
      </c>
      <c r="W188">
        <v>17</v>
      </c>
      <c r="X188">
        <v>18</v>
      </c>
      <c r="Y188">
        <v>19</v>
      </c>
      <c r="Z188">
        <v>20</v>
      </c>
      <c r="AA188">
        <v>21</v>
      </c>
      <c r="AB188">
        <v>22</v>
      </c>
      <c r="AC188">
        <v>23</v>
      </c>
      <c r="AD188">
        <v>0</v>
      </c>
      <c r="AE188" s="1">
        <v>44954</v>
      </c>
      <c r="AF188">
        <v>21</v>
      </c>
      <c r="AG188">
        <v>22</v>
      </c>
      <c r="AH188">
        <v>23</v>
      </c>
      <c r="AI188">
        <v>24</v>
      </c>
      <c r="AJ188">
        <v>25</v>
      </c>
      <c r="AK188">
        <v>26</v>
      </c>
      <c r="AL188">
        <v>27</v>
      </c>
      <c r="AM188">
        <v>28</v>
      </c>
      <c r="AN188">
        <v>29</v>
      </c>
      <c r="AO188">
        <v>30</v>
      </c>
      <c r="AP188">
        <v>31</v>
      </c>
      <c r="AQ188">
        <v>32</v>
      </c>
      <c r="AR188">
        <v>33</v>
      </c>
      <c r="AS188">
        <v>0</v>
      </c>
    </row>
    <row r="189" spans="1:45" x14ac:dyDescent="0.25">
      <c r="A189" s="1">
        <v>44955</v>
      </c>
      <c r="B189">
        <v>3.3</v>
      </c>
      <c r="C189">
        <v>3.7</v>
      </c>
      <c r="D189">
        <v>4.0999999999999996</v>
      </c>
      <c r="E189">
        <v>4.5</v>
      </c>
      <c r="F189">
        <v>5</v>
      </c>
      <c r="G189">
        <v>5.4</v>
      </c>
      <c r="H189">
        <v>5.9</v>
      </c>
      <c r="I189">
        <v>6.4</v>
      </c>
      <c r="J189">
        <v>6.9</v>
      </c>
      <c r="K189">
        <v>7.5</v>
      </c>
      <c r="L189">
        <v>8.1999999999999993</v>
      </c>
      <c r="M189">
        <v>8.8000000000000007</v>
      </c>
      <c r="N189">
        <v>9.5</v>
      </c>
      <c r="O189">
        <v>0</v>
      </c>
      <c r="P189" s="1">
        <v>44955</v>
      </c>
      <c r="Q189">
        <v>8.1999999999999993</v>
      </c>
      <c r="R189">
        <v>8.8000000000000007</v>
      </c>
      <c r="S189">
        <v>9.5</v>
      </c>
      <c r="T189">
        <v>10.4</v>
      </c>
      <c r="U189">
        <v>11.3</v>
      </c>
      <c r="V189">
        <v>12.3</v>
      </c>
      <c r="W189">
        <v>13.3</v>
      </c>
      <c r="X189">
        <v>14.3</v>
      </c>
      <c r="Y189">
        <v>15.3</v>
      </c>
      <c r="Z189">
        <v>16.3</v>
      </c>
      <c r="AA189">
        <v>17.3</v>
      </c>
      <c r="AB189">
        <v>18.3</v>
      </c>
      <c r="AC189">
        <v>19.3</v>
      </c>
      <c r="AD189">
        <v>0</v>
      </c>
      <c r="AE189" s="1">
        <v>44955</v>
      </c>
      <c r="AF189">
        <v>17.3</v>
      </c>
      <c r="AG189">
        <v>18.3</v>
      </c>
      <c r="AH189">
        <v>19.3</v>
      </c>
      <c r="AI189">
        <v>20.3</v>
      </c>
      <c r="AJ189">
        <v>21.3</v>
      </c>
      <c r="AK189">
        <v>22.3</v>
      </c>
      <c r="AL189">
        <v>23.3</v>
      </c>
      <c r="AM189">
        <v>24.3</v>
      </c>
      <c r="AN189">
        <v>25.3</v>
      </c>
      <c r="AO189">
        <v>26.3</v>
      </c>
      <c r="AP189">
        <v>27.3</v>
      </c>
      <c r="AQ189">
        <v>28.3</v>
      </c>
      <c r="AR189">
        <v>29.3</v>
      </c>
      <c r="AS189">
        <v>0</v>
      </c>
    </row>
    <row r="190" spans="1:45" x14ac:dyDescent="0.25">
      <c r="A190" s="1">
        <v>44956</v>
      </c>
      <c r="B190">
        <v>0.7</v>
      </c>
      <c r="C190">
        <v>1.1000000000000001</v>
      </c>
      <c r="D190">
        <v>1.5</v>
      </c>
      <c r="E190">
        <v>2.1</v>
      </c>
      <c r="F190">
        <v>2.7</v>
      </c>
      <c r="G190">
        <v>3.4</v>
      </c>
      <c r="H190">
        <v>4.0999999999999996</v>
      </c>
      <c r="I190">
        <v>4.9000000000000004</v>
      </c>
      <c r="J190">
        <v>5.7</v>
      </c>
      <c r="K190">
        <v>6.5</v>
      </c>
      <c r="L190">
        <v>7.5</v>
      </c>
      <c r="M190">
        <v>8.4</v>
      </c>
      <c r="N190">
        <v>9.4</v>
      </c>
      <c r="O190">
        <v>0</v>
      </c>
      <c r="P190" s="1">
        <v>44956</v>
      </c>
      <c r="Q190">
        <v>7.5</v>
      </c>
      <c r="R190">
        <v>8.4</v>
      </c>
      <c r="S190">
        <v>9.4</v>
      </c>
      <c r="T190">
        <v>10.4</v>
      </c>
      <c r="U190">
        <v>11.4</v>
      </c>
      <c r="V190">
        <v>12.4</v>
      </c>
      <c r="W190">
        <v>13.4</v>
      </c>
      <c r="X190">
        <v>14.4</v>
      </c>
      <c r="Y190">
        <v>15.4</v>
      </c>
      <c r="Z190">
        <v>16.399999999999999</v>
      </c>
      <c r="AA190">
        <v>17.399999999999999</v>
      </c>
      <c r="AB190">
        <v>18.399999999999999</v>
      </c>
      <c r="AC190">
        <v>19.399999999999999</v>
      </c>
      <c r="AD190">
        <v>0</v>
      </c>
      <c r="AE190" s="1">
        <v>44956</v>
      </c>
      <c r="AF190">
        <v>17.399999999999999</v>
      </c>
      <c r="AG190">
        <v>18.399999999999999</v>
      </c>
      <c r="AH190">
        <v>19.399999999999999</v>
      </c>
      <c r="AI190">
        <v>20.399999999999999</v>
      </c>
      <c r="AJ190">
        <v>21.4</v>
      </c>
      <c r="AK190">
        <v>22.4</v>
      </c>
      <c r="AL190">
        <v>23.4</v>
      </c>
      <c r="AM190">
        <v>24.4</v>
      </c>
      <c r="AN190">
        <v>25.4</v>
      </c>
      <c r="AO190">
        <v>26.4</v>
      </c>
      <c r="AP190">
        <v>27.4</v>
      </c>
      <c r="AQ190">
        <v>28.4</v>
      </c>
      <c r="AR190">
        <v>29.4</v>
      </c>
      <c r="AS190">
        <v>0</v>
      </c>
    </row>
    <row r="191" spans="1:45" x14ac:dyDescent="0.25">
      <c r="A191" s="1">
        <v>44957</v>
      </c>
      <c r="B191">
        <v>7</v>
      </c>
      <c r="C191">
        <v>8</v>
      </c>
      <c r="D191">
        <v>9</v>
      </c>
      <c r="E191">
        <v>10</v>
      </c>
      <c r="F191">
        <v>11</v>
      </c>
      <c r="G191">
        <v>12</v>
      </c>
      <c r="H191">
        <v>13</v>
      </c>
      <c r="I191">
        <v>14</v>
      </c>
      <c r="J191">
        <v>15</v>
      </c>
      <c r="K191">
        <v>16</v>
      </c>
      <c r="L191">
        <v>17</v>
      </c>
      <c r="M191">
        <v>18</v>
      </c>
      <c r="N191">
        <v>19</v>
      </c>
      <c r="O191">
        <v>0</v>
      </c>
      <c r="P191" s="1">
        <v>44957</v>
      </c>
      <c r="Q191">
        <v>17</v>
      </c>
      <c r="R191">
        <v>18</v>
      </c>
      <c r="S191">
        <v>19</v>
      </c>
      <c r="T191">
        <v>20</v>
      </c>
      <c r="U191">
        <v>21</v>
      </c>
      <c r="V191">
        <v>22</v>
      </c>
      <c r="W191">
        <v>23</v>
      </c>
      <c r="X191">
        <v>24</v>
      </c>
      <c r="Y191">
        <v>25</v>
      </c>
      <c r="Z191">
        <v>26</v>
      </c>
      <c r="AA191">
        <v>27</v>
      </c>
      <c r="AB191">
        <v>28</v>
      </c>
      <c r="AC191">
        <v>29</v>
      </c>
      <c r="AD191">
        <v>0</v>
      </c>
      <c r="AE191" s="1">
        <v>44957</v>
      </c>
      <c r="AF191">
        <v>27</v>
      </c>
      <c r="AG191">
        <v>28</v>
      </c>
      <c r="AH191">
        <v>29</v>
      </c>
      <c r="AI191">
        <v>30</v>
      </c>
      <c r="AJ191">
        <v>31</v>
      </c>
      <c r="AK191">
        <v>32</v>
      </c>
      <c r="AL191">
        <v>33</v>
      </c>
      <c r="AM191">
        <v>34</v>
      </c>
      <c r="AN191">
        <v>35</v>
      </c>
      <c r="AO191">
        <v>36</v>
      </c>
      <c r="AP191">
        <v>37</v>
      </c>
      <c r="AQ191">
        <v>38</v>
      </c>
      <c r="AR191">
        <v>39</v>
      </c>
      <c r="AS191">
        <v>0</v>
      </c>
    </row>
    <row r="192" spans="1:45" x14ac:dyDescent="0.25">
      <c r="A192" s="1">
        <v>44958</v>
      </c>
      <c r="B192">
        <v>13.6</v>
      </c>
      <c r="C192">
        <v>14.6</v>
      </c>
      <c r="D192">
        <v>15.6</v>
      </c>
      <c r="E192">
        <v>16.600000000000001</v>
      </c>
      <c r="F192">
        <v>17.600000000000001</v>
      </c>
      <c r="G192">
        <v>18.600000000000001</v>
      </c>
      <c r="H192">
        <v>19.600000000000001</v>
      </c>
      <c r="I192">
        <v>20.6</v>
      </c>
      <c r="J192">
        <v>21.6</v>
      </c>
      <c r="K192">
        <v>22.6</v>
      </c>
      <c r="L192">
        <v>23.6</v>
      </c>
      <c r="M192">
        <v>24.6</v>
      </c>
      <c r="N192">
        <v>25.6</v>
      </c>
      <c r="O192">
        <v>0</v>
      </c>
      <c r="P192" s="1">
        <v>44958</v>
      </c>
      <c r="Q192">
        <v>23.6</v>
      </c>
      <c r="R192">
        <v>24.6</v>
      </c>
      <c r="S192">
        <v>25.6</v>
      </c>
      <c r="T192">
        <v>26.6</v>
      </c>
      <c r="U192">
        <v>27.6</v>
      </c>
      <c r="V192">
        <v>28.6</v>
      </c>
      <c r="W192">
        <v>29.6</v>
      </c>
      <c r="X192">
        <v>30.6</v>
      </c>
      <c r="Y192">
        <v>31.6</v>
      </c>
      <c r="Z192">
        <v>32.6</v>
      </c>
      <c r="AA192">
        <v>33.6</v>
      </c>
      <c r="AB192">
        <v>34.6</v>
      </c>
      <c r="AC192">
        <v>35.6</v>
      </c>
      <c r="AD192">
        <v>0</v>
      </c>
      <c r="AE192" s="1">
        <v>44958</v>
      </c>
      <c r="AF192">
        <v>33.6</v>
      </c>
      <c r="AG192">
        <v>34.6</v>
      </c>
      <c r="AH192">
        <v>35.6</v>
      </c>
      <c r="AI192">
        <v>36.6</v>
      </c>
      <c r="AJ192">
        <v>37.6</v>
      </c>
      <c r="AK192">
        <v>38.6</v>
      </c>
      <c r="AL192">
        <v>39.6</v>
      </c>
      <c r="AM192">
        <v>40.6</v>
      </c>
      <c r="AN192">
        <v>41.6</v>
      </c>
      <c r="AO192">
        <v>42.6</v>
      </c>
      <c r="AP192">
        <v>43.6</v>
      </c>
      <c r="AQ192">
        <v>44.6</v>
      </c>
      <c r="AR192">
        <v>45.6</v>
      </c>
      <c r="AS192">
        <v>0</v>
      </c>
    </row>
    <row r="193" spans="1:45" x14ac:dyDescent="0.25">
      <c r="A193" s="1">
        <v>44959</v>
      </c>
      <c r="B193">
        <v>8.9</v>
      </c>
      <c r="C193">
        <v>9.9</v>
      </c>
      <c r="D193">
        <v>10.9</v>
      </c>
      <c r="E193">
        <v>11.9</v>
      </c>
      <c r="F193">
        <v>12.9</v>
      </c>
      <c r="G193">
        <v>13.9</v>
      </c>
      <c r="H193">
        <v>14.9</v>
      </c>
      <c r="I193">
        <v>15.9</v>
      </c>
      <c r="J193">
        <v>16.899999999999999</v>
      </c>
      <c r="K193">
        <v>17.899999999999999</v>
      </c>
      <c r="L193">
        <v>18.899999999999999</v>
      </c>
      <c r="M193">
        <v>19.899999999999999</v>
      </c>
      <c r="N193">
        <v>20.9</v>
      </c>
      <c r="O193">
        <v>0</v>
      </c>
      <c r="P193" s="1">
        <v>44959</v>
      </c>
      <c r="Q193">
        <v>18.899999999999999</v>
      </c>
      <c r="R193">
        <v>19.899999999999999</v>
      </c>
      <c r="S193">
        <v>20.9</v>
      </c>
      <c r="T193">
        <v>21.9</v>
      </c>
      <c r="U193">
        <v>22.9</v>
      </c>
      <c r="V193">
        <v>23.9</v>
      </c>
      <c r="W193">
        <v>24.9</v>
      </c>
      <c r="X193">
        <v>25.9</v>
      </c>
      <c r="Y193">
        <v>26.9</v>
      </c>
      <c r="Z193">
        <v>27.9</v>
      </c>
      <c r="AA193">
        <v>28.9</v>
      </c>
      <c r="AB193">
        <v>29.9</v>
      </c>
      <c r="AC193">
        <v>30.9</v>
      </c>
      <c r="AD193">
        <v>0</v>
      </c>
      <c r="AE193" s="1">
        <v>44959</v>
      </c>
      <c r="AF193">
        <v>28.9</v>
      </c>
      <c r="AG193">
        <v>29.9</v>
      </c>
      <c r="AH193">
        <v>30.9</v>
      </c>
      <c r="AI193">
        <v>31.9</v>
      </c>
      <c r="AJ193">
        <v>32.9</v>
      </c>
      <c r="AK193">
        <v>33.9</v>
      </c>
      <c r="AL193">
        <v>34.9</v>
      </c>
      <c r="AM193">
        <v>35.9</v>
      </c>
      <c r="AN193">
        <v>36.9</v>
      </c>
      <c r="AO193">
        <v>37.9</v>
      </c>
      <c r="AP193">
        <v>38.9</v>
      </c>
      <c r="AQ193">
        <v>39.9</v>
      </c>
      <c r="AR193">
        <v>40.9</v>
      </c>
      <c r="AS193">
        <v>0</v>
      </c>
    </row>
    <row r="194" spans="1:45" x14ac:dyDescent="0.25">
      <c r="A194" s="1">
        <v>44960</v>
      </c>
      <c r="B194">
        <v>22.9</v>
      </c>
      <c r="C194">
        <v>23.9</v>
      </c>
      <c r="D194">
        <v>24.9</v>
      </c>
      <c r="E194">
        <v>25.9</v>
      </c>
      <c r="F194">
        <v>26.9</v>
      </c>
      <c r="G194">
        <v>27.9</v>
      </c>
      <c r="H194">
        <v>28.9</v>
      </c>
      <c r="I194">
        <v>29.9</v>
      </c>
      <c r="J194">
        <v>30.9</v>
      </c>
      <c r="K194">
        <v>31.9</v>
      </c>
      <c r="L194">
        <v>32.9</v>
      </c>
      <c r="M194">
        <v>33.9</v>
      </c>
      <c r="N194">
        <v>34.9</v>
      </c>
      <c r="O194">
        <v>0</v>
      </c>
      <c r="P194" s="1">
        <v>44960</v>
      </c>
      <c r="Q194">
        <v>32.9</v>
      </c>
      <c r="R194">
        <v>33.9</v>
      </c>
      <c r="S194">
        <v>34.9</v>
      </c>
      <c r="T194">
        <v>35.9</v>
      </c>
      <c r="U194">
        <v>36.9</v>
      </c>
      <c r="V194">
        <v>37.9</v>
      </c>
      <c r="W194">
        <v>38.9</v>
      </c>
      <c r="X194">
        <v>39.9</v>
      </c>
      <c r="Y194">
        <v>40.9</v>
      </c>
      <c r="Z194">
        <v>41.9</v>
      </c>
      <c r="AA194">
        <v>42.9</v>
      </c>
      <c r="AB194">
        <v>43.9</v>
      </c>
      <c r="AC194">
        <v>44.9</v>
      </c>
      <c r="AD194">
        <v>0</v>
      </c>
      <c r="AE194" s="1">
        <v>44960</v>
      </c>
      <c r="AF194">
        <v>42.9</v>
      </c>
      <c r="AG194">
        <v>43.9</v>
      </c>
      <c r="AH194">
        <v>44.9</v>
      </c>
      <c r="AI194">
        <v>45.9</v>
      </c>
      <c r="AJ194">
        <v>46.9</v>
      </c>
      <c r="AK194">
        <v>47.9</v>
      </c>
      <c r="AL194">
        <v>48.9</v>
      </c>
      <c r="AM194">
        <v>49.9</v>
      </c>
      <c r="AN194">
        <v>50.9</v>
      </c>
      <c r="AO194">
        <v>51.9</v>
      </c>
      <c r="AP194">
        <v>52.9</v>
      </c>
      <c r="AQ194">
        <v>53.9</v>
      </c>
      <c r="AR194">
        <v>54.9</v>
      </c>
      <c r="AS194">
        <v>0</v>
      </c>
    </row>
    <row r="195" spans="1:45" x14ac:dyDescent="0.25">
      <c r="A195" s="1">
        <v>44961</v>
      </c>
      <c r="B195">
        <v>35.200000000000003</v>
      </c>
      <c r="C195">
        <v>36.200000000000003</v>
      </c>
      <c r="D195">
        <v>37.200000000000003</v>
      </c>
      <c r="E195">
        <v>38.200000000000003</v>
      </c>
      <c r="F195">
        <v>39.200000000000003</v>
      </c>
      <c r="G195">
        <v>40.200000000000003</v>
      </c>
      <c r="H195">
        <v>41.2</v>
      </c>
      <c r="I195">
        <v>42.2</v>
      </c>
      <c r="J195">
        <v>43.2</v>
      </c>
      <c r="K195">
        <v>44.2</v>
      </c>
      <c r="L195">
        <v>45.2</v>
      </c>
      <c r="M195">
        <v>46.2</v>
      </c>
      <c r="N195">
        <v>47.2</v>
      </c>
      <c r="O195">
        <v>0</v>
      </c>
      <c r="P195" s="1">
        <v>44961</v>
      </c>
      <c r="Q195">
        <v>45.2</v>
      </c>
      <c r="R195">
        <v>46.2</v>
      </c>
      <c r="S195">
        <v>47.2</v>
      </c>
      <c r="T195">
        <v>48.2</v>
      </c>
      <c r="U195">
        <v>49.2</v>
      </c>
      <c r="V195">
        <v>50.2</v>
      </c>
      <c r="W195">
        <v>51.2</v>
      </c>
      <c r="X195">
        <v>52.2</v>
      </c>
      <c r="Y195">
        <v>53.2</v>
      </c>
      <c r="Z195">
        <v>54.2</v>
      </c>
      <c r="AA195">
        <v>55.2</v>
      </c>
      <c r="AB195">
        <v>56.2</v>
      </c>
      <c r="AC195">
        <v>57.2</v>
      </c>
      <c r="AD195">
        <v>0</v>
      </c>
      <c r="AE195" s="1">
        <v>44961</v>
      </c>
      <c r="AF195">
        <v>55.2</v>
      </c>
      <c r="AG195">
        <v>56.2</v>
      </c>
      <c r="AH195">
        <v>57.2</v>
      </c>
      <c r="AI195">
        <v>58.2</v>
      </c>
      <c r="AJ195">
        <v>59.2</v>
      </c>
      <c r="AK195">
        <v>60.2</v>
      </c>
      <c r="AL195">
        <v>61.2</v>
      </c>
      <c r="AM195">
        <v>62.2</v>
      </c>
      <c r="AN195">
        <v>63.2</v>
      </c>
      <c r="AO195">
        <v>64.2</v>
      </c>
      <c r="AP195">
        <v>65.2</v>
      </c>
      <c r="AQ195">
        <v>66.2</v>
      </c>
      <c r="AR195">
        <v>67.2</v>
      </c>
      <c r="AS195">
        <v>0</v>
      </c>
    </row>
    <row r="196" spans="1:45" x14ac:dyDescent="0.25">
      <c r="A196" s="1">
        <v>44962</v>
      </c>
      <c r="B196">
        <v>6.7</v>
      </c>
      <c r="C196">
        <v>7.2</v>
      </c>
      <c r="D196">
        <v>7.7</v>
      </c>
      <c r="E196">
        <v>8.3000000000000007</v>
      </c>
      <c r="F196">
        <v>9</v>
      </c>
      <c r="G196">
        <v>9.6999999999999993</v>
      </c>
      <c r="H196">
        <v>10.4</v>
      </c>
      <c r="I196">
        <v>11.2</v>
      </c>
      <c r="J196">
        <v>11.9</v>
      </c>
      <c r="K196">
        <v>12.8</v>
      </c>
      <c r="L196">
        <v>13.6</v>
      </c>
      <c r="M196">
        <v>14.5</v>
      </c>
      <c r="N196">
        <v>15.4</v>
      </c>
      <c r="O196">
        <v>0</v>
      </c>
      <c r="P196" s="1">
        <v>44962</v>
      </c>
      <c r="Q196">
        <v>13.6</v>
      </c>
      <c r="R196">
        <v>14.5</v>
      </c>
      <c r="S196">
        <v>15.4</v>
      </c>
      <c r="T196">
        <v>16.399999999999999</v>
      </c>
      <c r="U196">
        <v>17.399999999999999</v>
      </c>
      <c r="V196">
        <v>18.399999999999999</v>
      </c>
      <c r="W196">
        <v>19.399999999999999</v>
      </c>
      <c r="X196">
        <v>20.399999999999999</v>
      </c>
      <c r="Y196">
        <v>21.4</v>
      </c>
      <c r="Z196">
        <v>22.4</v>
      </c>
      <c r="AA196">
        <v>23.4</v>
      </c>
      <c r="AB196">
        <v>24.4</v>
      </c>
      <c r="AC196">
        <v>25.4</v>
      </c>
      <c r="AD196">
        <v>0</v>
      </c>
      <c r="AE196" s="1">
        <v>44962</v>
      </c>
      <c r="AF196">
        <v>23.4</v>
      </c>
      <c r="AG196">
        <v>24.4</v>
      </c>
      <c r="AH196">
        <v>25.4</v>
      </c>
      <c r="AI196">
        <v>26.4</v>
      </c>
      <c r="AJ196">
        <v>27.4</v>
      </c>
      <c r="AK196">
        <v>28.4</v>
      </c>
      <c r="AL196">
        <v>29.4</v>
      </c>
      <c r="AM196">
        <v>30.4</v>
      </c>
      <c r="AN196">
        <v>31.4</v>
      </c>
      <c r="AO196">
        <v>32.4</v>
      </c>
      <c r="AP196">
        <v>33.4</v>
      </c>
      <c r="AQ196">
        <v>34.4</v>
      </c>
      <c r="AR196">
        <v>35.4</v>
      </c>
      <c r="AS196">
        <v>0</v>
      </c>
    </row>
    <row r="197" spans="1:45" x14ac:dyDescent="0.25">
      <c r="A197" s="1">
        <v>44963</v>
      </c>
      <c r="B197">
        <v>3.8</v>
      </c>
      <c r="C197">
        <v>4.4000000000000004</v>
      </c>
      <c r="D197">
        <v>5</v>
      </c>
      <c r="E197">
        <v>5.6</v>
      </c>
      <c r="F197">
        <v>6.3</v>
      </c>
      <c r="G197">
        <v>6.9</v>
      </c>
      <c r="H197">
        <v>7.7</v>
      </c>
      <c r="I197">
        <v>8.4</v>
      </c>
      <c r="J197">
        <v>9.1999999999999993</v>
      </c>
      <c r="K197">
        <v>10.1</v>
      </c>
      <c r="L197">
        <v>11.1</v>
      </c>
      <c r="M197">
        <v>12.1</v>
      </c>
      <c r="N197">
        <v>13.1</v>
      </c>
      <c r="O197">
        <v>0</v>
      </c>
      <c r="P197" s="1">
        <v>44963</v>
      </c>
      <c r="Q197">
        <v>11.1</v>
      </c>
      <c r="R197">
        <v>12.1</v>
      </c>
      <c r="S197">
        <v>13.1</v>
      </c>
      <c r="T197">
        <v>14.1</v>
      </c>
      <c r="U197">
        <v>15.1</v>
      </c>
      <c r="V197">
        <v>16.100000000000001</v>
      </c>
      <c r="W197">
        <v>17.100000000000001</v>
      </c>
      <c r="X197">
        <v>18.100000000000001</v>
      </c>
      <c r="Y197">
        <v>19.100000000000001</v>
      </c>
      <c r="Z197">
        <v>20.100000000000001</v>
      </c>
      <c r="AA197">
        <v>21.1</v>
      </c>
      <c r="AB197">
        <v>22.1</v>
      </c>
      <c r="AC197">
        <v>23.1</v>
      </c>
      <c r="AD197">
        <v>0</v>
      </c>
      <c r="AE197" s="1">
        <v>44963</v>
      </c>
      <c r="AF197">
        <v>21.1</v>
      </c>
      <c r="AG197">
        <v>22.1</v>
      </c>
      <c r="AH197">
        <v>23.1</v>
      </c>
      <c r="AI197">
        <v>24.1</v>
      </c>
      <c r="AJ197">
        <v>25.1</v>
      </c>
      <c r="AK197">
        <v>26.1</v>
      </c>
      <c r="AL197">
        <v>27.1</v>
      </c>
      <c r="AM197">
        <v>28.1</v>
      </c>
      <c r="AN197">
        <v>29.1</v>
      </c>
      <c r="AO197">
        <v>30.1</v>
      </c>
      <c r="AP197">
        <v>31.1</v>
      </c>
      <c r="AQ197">
        <v>32.1</v>
      </c>
      <c r="AR197">
        <v>33.1</v>
      </c>
      <c r="AS197">
        <v>0</v>
      </c>
    </row>
    <row r="198" spans="1:45" x14ac:dyDescent="0.25">
      <c r="A198" s="1">
        <v>44964</v>
      </c>
      <c r="B198">
        <v>8.6</v>
      </c>
      <c r="C198">
        <v>9.6</v>
      </c>
      <c r="D198">
        <v>10.6</v>
      </c>
      <c r="E198">
        <v>11.6</v>
      </c>
      <c r="F198">
        <v>12.6</v>
      </c>
      <c r="G198">
        <v>13.6</v>
      </c>
      <c r="H198">
        <v>14.6</v>
      </c>
      <c r="I198">
        <v>15.6</v>
      </c>
      <c r="J198">
        <v>16.600000000000001</v>
      </c>
      <c r="K198">
        <v>17.600000000000001</v>
      </c>
      <c r="L198">
        <v>18.600000000000001</v>
      </c>
      <c r="M198">
        <v>19.600000000000001</v>
      </c>
      <c r="N198">
        <v>20.6</v>
      </c>
      <c r="O198">
        <v>0</v>
      </c>
      <c r="P198" s="1">
        <v>44964</v>
      </c>
      <c r="Q198">
        <v>18.600000000000001</v>
      </c>
      <c r="R198">
        <v>19.600000000000001</v>
      </c>
      <c r="S198">
        <v>20.6</v>
      </c>
      <c r="T198">
        <v>21.6</v>
      </c>
      <c r="U198">
        <v>22.6</v>
      </c>
      <c r="V198">
        <v>23.6</v>
      </c>
      <c r="W198">
        <v>24.6</v>
      </c>
      <c r="X198">
        <v>25.6</v>
      </c>
      <c r="Y198">
        <v>26.6</v>
      </c>
      <c r="Z198">
        <v>27.6</v>
      </c>
      <c r="AA198">
        <v>28.6</v>
      </c>
      <c r="AB198">
        <v>29.6</v>
      </c>
      <c r="AC198">
        <v>30.6</v>
      </c>
      <c r="AD198">
        <v>0</v>
      </c>
      <c r="AE198" s="1">
        <v>44964</v>
      </c>
      <c r="AF198">
        <v>28.6</v>
      </c>
      <c r="AG198">
        <v>29.6</v>
      </c>
      <c r="AH198">
        <v>30.6</v>
      </c>
      <c r="AI198">
        <v>31.6</v>
      </c>
      <c r="AJ198">
        <v>32.6</v>
      </c>
      <c r="AK198">
        <v>33.6</v>
      </c>
      <c r="AL198">
        <v>34.6</v>
      </c>
      <c r="AM198">
        <v>35.6</v>
      </c>
      <c r="AN198">
        <v>36.6</v>
      </c>
      <c r="AO198">
        <v>37.6</v>
      </c>
      <c r="AP198">
        <v>38.6</v>
      </c>
      <c r="AQ198">
        <v>39.6</v>
      </c>
      <c r="AR198">
        <v>40.6</v>
      </c>
      <c r="AS198">
        <v>0</v>
      </c>
    </row>
    <row r="199" spans="1:45" x14ac:dyDescent="0.25">
      <c r="A199" s="1">
        <v>44965</v>
      </c>
      <c r="B199">
        <v>1.4</v>
      </c>
      <c r="C199">
        <v>1.9</v>
      </c>
      <c r="D199">
        <v>2.4</v>
      </c>
      <c r="E199">
        <v>3</v>
      </c>
      <c r="F199">
        <v>3.7</v>
      </c>
      <c r="G199">
        <v>4.4000000000000004</v>
      </c>
      <c r="H199">
        <v>5.0999999999999996</v>
      </c>
      <c r="I199">
        <v>5.9</v>
      </c>
      <c r="J199">
        <v>6.7</v>
      </c>
      <c r="K199">
        <v>7.5</v>
      </c>
      <c r="L199">
        <v>8.4</v>
      </c>
      <c r="M199">
        <v>9.4</v>
      </c>
      <c r="N199">
        <v>10.4</v>
      </c>
      <c r="O199">
        <v>0</v>
      </c>
      <c r="P199" s="1">
        <v>44965</v>
      </c>
      <c r="Q199">
        <v>8.4</v>
      </c>
      <c r="R199">
        <v>9.4</v>
      </c>
      <c r="S199">
        <v>10.4</v>
      </c>
      <c r="T199">
        <v>11.4</v>
      </c>
      <c r="U199">
        <v>12.4</v>
      </c>
      <c r="V199">
        <v>13.4</v>
      </c>
      <c r="W199">
        <v>14.4</v>
      </c>
      <c r="X199">
        <v>15.4</v>
      </c>
      <c r="Y199">
        <v>16.399999999999999</v>
      </c>
      <c r="Z199">
        <v>17.399999999999999</v>
      </c>
      <c r="AA199">
        <v>18.399999999999999</v>
      </c>
      <c r="AB199">
        <v>19.399999999999999</v>
      </c>
      <c r="AC199">
        <v>20.399999999999999</v>
      </c>
      <c r="AD199">
        <v>0</v>
      </c>
      <c r="AE199" s="1">
        <v>44965</v>
      </c>
      <c r="AF199">
        <v>18.399999999999999</v>
      </c>
      <c r="AG199">
        <v>19.399999999999999</v>
      </c>
      <c r="AH199">
        <v>20.399999999999999</v>
      </c>
      <c r="AI199">
        <v>21.4</v>
      </c>
      <c r="AJ199">
        <v>22.4</v>
      </c>
      <c r="AK199">
        <v>23.4</v>
      </c>
      <c r="AL199">
        <v>24.4</v>
      </c>
      <c r="AM199">
        <v>25.4</v>
      </c>
      <c r="AN199">
        <v>26.4</v>
      </c>
      <c r="AO199">
        <v>27.4</v>
      </c>
      <c r="AP199">
        <v>28.4</v>
      </c>
      <c r="AQ199">
        <v>29.4</v>
      </c>
      <c r="AR199">
        <v>30.4</v>
      </c>
      <c r="AS199">
        <v>0</v>
      </c>
    </row>
    <row r="200" spans="1:45" x14ac:dyDescent="0.25">
      <c r="A200" s="1">
        <v>44966</v>
      </c>
      <c r="B200">
        <v>4.5</v>
      </c>
      <c r="C200">
        <v>4.9000000000000004</v>
      </c>
      <c r="D200">
        <v>5.3</v>
      </c>
      <c r="E200">
        <v>5.7</v>
      </c>
      <c r="F200">
        <v>6.1</v>
      </c>
      <c r="G200">
        <v>6.7</v>
      </c>
      <c r="H200">
        <v>7.3</v>
      </c>
      <c r="I200">
        <v>8</v>
      </c>
      <c r="J200">
        <v>8.8000000000000007</v>
      </c>
      <c r="K200">
        <v>9.6</v>
      </c>
      <c r="L200">
        <v>10.5</v>
      </c>
      <c r="M200">
        <v>11.4</v>
      </c>
      <c r="N200">
        <v>12.4</v>
      </c>
      <c r="O200">
        <v>0</v>
      </c>
      <c r="P200" s="1">
        <v>44966</v>
      </c>
      <c r="Q200">
        <v>10.5</v>
      </c>
      <c r="R200">
        <v>11.4</v>
      </c>
      <c r="S200">
        <v>12.4</v>
      </c>
      <c r="T200">
        <v>13.4</v>
      </c>
      <c r="U200">
        <v>14.4</v>
      </c>
      <c r="V200">
        <v>15.4</v>
      </c>
      <c r="W200">
        <v>16.399999999999999</v>
      </c>
      <c r="X200">
        <v>17.399999999999999</v>
      </c>
      <c r="Y200">
        <v>18.399999999999999</v>
      </c>
      <c r="Z200">
        <v>19.399999999999999</v>
      </c>
      <c r="AA200">
        <v>20.399999999999999</v>
      </c>
      <c r="AB200">
        <v>21.4</v>
      </c>
      <c r="AC200">
        <v>22.4</v>
      </c>
      <c r="AD200">
        <v>0</v>
      </c>
      <c r="AE200" s="1">
        <v>44966</v>
      </c>
      <c r="AF200">
        <v>20.399999999999999</v>
      </c>
      <c r="AG200">
        <v>21.4</v>
      </c>
      <c r="AH200">
        <v>22.4</v>
      </c>
      <c r="AI200">
        <v>23.4</v>
      </c>
      <c r="AJ200">
        <v>24.4</v>
      </c>
      <c r="AK200">
        <v>25.4</v>
      </c>
      <c r="AL200">
        <v>26.4</v>
      </c>
      <c r="AM200">
        <v>27.4</v>
      </c>
      <c r="AN200">
        <v>28.4</v>
      </c>
      <c r="AO200">
        <v>29.4</v>
      </c>
      <c r="AP200">
        <v>30.4</v>
      </c>
      <c r="AQ200">
        <v>31.4</v>
      </c>
      <c r="AR200">
        <v>32.4</v>
      </c>
      <c r="AS200">
        <v>0</v>
      </c>
    </row>
    <row r="201" spans="1:45" x14ac:dyDescent="0.25">
      <c r="A201" s="1">
        <v>44967</v>
      </c>
      <c r="B201">
        <v>1</v>
      </c>
      <c r="C201">
        <v>1.2</v>
      </c>
      <c r="D201">
        <v>1.5</v>
      </c>
      <c r="E201">
        <v>1.9</v>
      </c>
      <c r="F201">
        <v>2.4</v>
      </c>
      <c r="G201">
        <v>3</v>
      </c>
      <c r="H201">
        <v>3.5</v>
      </c>
      <c r="I201">
        <v>4.0999999999999996</v>
      </c>
      <c r="J201">
        <v>4.8</v>
      </c>
      <c r="K201">
        <v>5.4</v>
      </c>
      <c r="L201">
        <v>6.1</v>
      </c>
      <c r="M201">
        <v>6.8</v>
      </c>
      <c r="N201">
        <v>7.5</v>
      </c>
      <c r="O201">
        <v>0</v>
      </c>
      <c r="P201" s="1">
        <v>44967</v>
      </c>
      <c r="Q201">
        <v>6.1</v>
      </c>
      <c r="R201">
        <v>6.8</v>
      </c>
      <c r="S201">
        <v>7.5</v>
      </c>
      <c r="T201">
        <v>8.1999999999999993</v>
      </c>
      <c r="U201">
        <v>8.9</v>
      </c>
      <c r="V201">
        <v>9.6999999999999993</v>
      </c>
      <c r="W201">
        <v>10.5</v>
      </c>
      <c r="X201">
        <v>11.2</v>
      </c>
      <c r="Y201">
        <v>12.1</v>
      </c>
      <c r="Z201">
        <v>12.9</v>
      </c>
      <c r="AA201">
        <v>13.8</v>
      </c>
      <c r="AB201">
        <v>14.8</v>
      </c>
      <c r="AC201">
        <v>15.8</v>
      </c>
      <c r="AD201">
        <v>0</v>
      </c>
      <c r="AE201" s="1">
        <v>44967</v>
      </c>
      <c r="AF201">
        <v>13.8</v>
      </c>
      <c r="AG201">
        <v>14.8</v>
      </c>
      <c r="AH201">
        <v>15.8</v>
      </c>
      <c r="AI201">
        <v>16.8</v>
      </c>
      <c r="AJ201">
        <v>17.8</v>
      </c>
      <c r="AK201">
        <v>18.8</v>
      </c>
      <c r="AL201">
        <v>19.8</v>
      </c>
      <c r="AM201">
        <v>20.8</v>
      </c>
      <c r="AN201">
        <v>21.8</v>
      </c>
      <c r="AO201">
        <v>22.8</v>
      </c>
      <c r="AP201">
        <v>23.8</v>
      </c>
      <c r="AQ201">
        <v>24.8</v>
      </c>
      <c r="AR201">
        <v>25.8</v>
      </c>
      <c r="AS201">
        <v>0</v>
      </c>
    </row>
    <row r="202" spans="1:45" x14ac:dyDescent="0.25">
      <c r="A202" s="1">
        <v>44968</v>
      </c>
      <c r="B202">
        <v>2.2999999999999998</v>
      </c>
      <c r="C202">
        <v>2.9</v>
      </c>
      <c r="D202">
        <v>3.4</v>
      </c>
      <c r="E202">
        <v>4.0999999999999996</v>
      </c>
      <c r="F202">
        <v>4.8</v>
      </c>
      <c r="G202">
        <v>5.6</v>
      </c>
      <c r="H202">
        <v>6.5</v>
      </c>
      <c r="I202">
        <v>7.5</v>
      </c>
      <c r="J202">
        <v>8.5</v>
      </c>
      <c r="K202">
        <v>9.5</v>
      </c>
      <c r="L202">
        <v>10.5</v>
      </c>
      <c r="M202">
        <v>11.5</v>
      </c>
      <c r="N202">
        <v>12.5</v>
      </c>
      <c r="O202">
        <v>0</v>
      </c>
      <c r="P202" s="1">
        <v>44968</v>
      </c>
      <c r="Q202">
        <v>10.5</v>
      </c>
      <c r="R202">
        <v>11.5</v>
      </c>
      <c r="S202">
        <v>12.5</v>
      </c>
      <c r="T202">
        <v>13.5</v>
      </c>
      <c r="U202">
        <v>14.5</v>
      </c>
      <c r="V202">
        <v>15.5</v>
      </c>
      <c r="W202">
        <v>16.5</v>
      </c>
      <c r="X202">
        <v>17.5</v>
      </c>
      <c r="Y202">
        <v>18.5</v>
      </c>
      <c r="Z202">
        <v>19.5</v>
      </c>
      <c r="AA202">
        <v>20.5</v>
      </c>
      <c r="AB202">
        <v>21.5</v>
      </c>
      <c r="AC202">
        <v>22.5</v>
      </c>
      <c r="AD202">
        <v>0</v>
      </c>
      <c r="AE202" s="1">
        <v>44968</v>
      </c>
      <c r="AF202">
        <v>20.5</v>
      </c>
      <c r="AG202">
        <v>21.5</v>
      </c>
      <c r="AH202">
        <v>22.5</v>
      </c>
      <c r="AI202">
        <v>23.5</v>
      </c>
      <c r="AJ202">
        <v>24.5</v>
      </c>
      <c r="AK202">
        <v>25.5</v>
      </c>
      <c r="AL202">
        <v>26.5</v>
      </c>
      <c r="AM202">
        <v>27.5</v>
      </c>
      <c r="AN202">
        <v>28.5</v>
      </c>
      <c r="AO202">
        <v>29.5</v>
      </c>
      <c r="AP202">
        <v>30.5</v>
      </c>
      <c r="AQ202">
        <v>31.5</v>
      </c>
      <c r="AR202">
        <v>32.5</v>
      </c>
      <c r="AS202">
        <v>0</v>
      </c>
    </row>
    <row r="203" spans="1:45" x14ac:dyDescent="0.25">
      <c r="A203" s="1">
        <v>44969</v>
      </c>
      <c r="B203">
        <v>4.3</v>
      </c>
      <c r="C203">
        <v>4.9000000000000004</v>
      </c>
      <c r="D203">
        <v>5.5</v>
      </c>
      <c r="E203">
        <v>6.2</v>
      </c>
      <c r="F203">
        <v>6.8</v>
      </c>
      <c r="G203">
        <v>7.5</v>
      </c>
      <c r="H203">
        <v>8.1999999999999993</v>
      </c>
      <c r="I203">
        <v>9</v>
      </c>
      <c r="J203">
        <v>9.8000000000000007</v>
      </c>
      <c r="K203">
        <v>10.5</v>
      </c>
      <c r="L203">
        <v>11.4</v>
      </c>
      <c r="M203">
        <v>12.2</v>
      </c>
      <c r="N203">
        <v>13.2</v>
      </c>
      <c r="O203">
        <v>0</v>
      </c>
      <c r="P203" s="1">
        <v>44969</v>
      </c>
      <c r="Q203">
        <v>11.4</v>
      </c>
      <c r="R203">
        <v>12.2</v>
      </c>
      <c r="S203">
        <v>13.2</v>
      </c>
      <c r="T203">
        <v>14.2</v>
      </c>
      <c r="U203">
        <v>15.2</v>
      </c>
      <c r="V203">
        <v>16.2</v>
      </c>
      <c r="W203">
        <v>17.2</v>
      </c>
      <c r="X203">
        <v>18.2</v>
      </c>
      <c r="Y203">
        <v>19.2</v>
      </c>
      <c r="Z203">
        <v>20.2</v>
      </c>
      <c r="AA203">
        <v>21.2</v>
      </c>
      <c r="AB203">
        <v>22.2</v>
      </c>
      <c r="AC203">
        <v>23.2</v>
      </c>
      <c r="AD203">
        <v>0</v>
      </c>
      <c r="AE203" s="1">
        <v>44969</v>
      </c>
      <c r="AF203">
        <v>21.2</v>
      </c>
      <c r="AG203">
        <v>22.2</v>
      </c>
      <c r="AH203">
        <v>23.2</v>
      </c>
      <c r="AI203">
        <v>24.2</v>
      </c>
      <c r="AJ203">
        <v>25.2</v>
      </c>
      <c r="AK203">
        <v>26.2</v>
      </c>
      <c r="AL203">
        <v>27.2</v>
      </c>
      <c r="AM203">
        <v>28.2</v>
      </c>
      <c r="AN203">
        <v>29.2</v>
      </c>
      <c r="AO203">
        <v>30.2</v>
      </c>
      <c r="AP203">
        <v>31.2</v>
      </c>
      <c r="AQ203">
        <v>32.200000000000003</v>
      </c>
      <c r="AR203">
        <v>33.200000000000003</v>
      </c>
      <c r="AS203">
        <v>0</v>
      </c>
    </row>
    <row r="204" spans="1:45" x14ac:dyDescent="0.25">
      <c r="A204" s="1">
        <v>44970</v>
      </c>
      <c r="B204">
        <v>2.7</v>
      </c>
      <c r="C204">
        <v>3.4</v>
      </c>
      <c r="D204">
        <v>4.0999999999999996</v>
      </c>
      <c r="E204">
        <v>4.8</v>
      </c>
      <c r="F204">
        <v>5.6</v>
      </c>
      <c r="G204">
        <v>6.6</v>
      </c>
      <c r="H204">
        <v>7.6</v>
      </c>
      <c r="I204">
        <v>8.6</v>
      </c>
      <c r="J204">
        <v>9.6</v>
      </c>
      <c r="K204">
        <v>10.6</v>
      </c>
      <c r="L204">
        <v>11.6</v>
      </c>
      <c r="M204">
        <v>12.6</v>
      </c>
      <c r="N204">
        <v>13.6</v>
      </c>
      <c r="O204">
        <v>0</v>
      </c>
      <c r="P204" s="1">
        <v>44970</v>
      </c>
      <c r="Q204">
        <v>11.6</v>
      </c>
      <c r="R204">
        <v>12.6</v>
      </c>
      <c r="S204">
        <v>13.6</v>
      </c>
      <c r="T204">
        <v>14.6</v>
      </c>
      <c r="U204">
        <v>15.6</v>
      </c>
      <c r="V204">
        <v>16.600000000000001</v>
      </c>
      <c r="W204">
        <v>17.600000000000001</v>
      </c>
      <c r="X204">
        <v>18.600000000000001</v>
      </c>
      <c r="Y204">
        <v>19.600000000000001</v>
      </c>
      <c r="Z204">
        <v>20.6</v>
      </c>
      <c r="AA204">
        <v>21.6</v>
      </c>
      <c r="AB204">
        <v>22.6</v>
      </c>
      <c r="AC204">
        <v>23.6</v>
      </c>
      <c r="AD204">
        <v>0</v>
      </c>
      <c r="AE204" s="1">
        <v>44970</v>
      </c>
      <c r="AF204">
        <v>21.6</v>
      </c>
      <c r="AG204">
        <v>22.6</v>
      </c>
      <c r="AH204">
        <v>23.6</v>
      </c>
      <c r="AI204">
        <v>24.6</v>
      </c>
      <c r="AJ204">
        <v>25.6</v>
      </c>
      <c r="AK204">
        <v>26.6</v>
      </c>
      <c r="AL204">
        <v>27.6</v>
      </c>
      <c r="AM204">
        <v>28.6</v>
      </c>
      <c r="AN204">
        <v>29.6</v>
      </c>
      <c r="AO204">
        <v>30.6</v>
      </c>
      <c r="AP204">
        <v>31.6</v>
      </c>
      <c r="AQ204">
        <v>32.6</v>
      </c>
      <c r="AR204">
        <v>33.6</v>
      </c>
      <c r="AS204">
        <v>0</v>
      </c>
    </row>
    <row r="205" spans="1:45" x14ac:dyDescent="0.25">
      <c r="A205" s="1">
        <v>44971</v>
      </c>
      <c r="B205">
        <v>3.2</v>
      </c>
      <c r="C205">
        <v>3.7</v>
      </c>
      <c r="D205">
        <v>4.2</v>
      </c>
      <c r="E205">
        <v>4.8</v>
      </c>
      <c r="F205">
        <v>5.4</v>
      </c>
      <c r="G205">
        <v>6</v>
      </c>
      <c r="H205">
        <v>6.6</v>
      </c>
      <c r="I205">
        <v>7.3</v>
      </c>
      <c r="J205">
        <v>8</v>
      </c>
      <c r="K205">
        <v>8.6999999999999993</v>
      </c>
      <c r="L205">
        <v>9.5</v>
      </c>
      <c r="M205">
        <v>10.3</v>
      </c>
      <c r="N205">
        <v>11.2</v>
      </c>
      <c r="O205">
        <v>0</v>
      </c>
      <c r="P205" s="1">
        <v>44971</v>
      </c>
      <c r="Q205">
        <v>9.5</v>
      </c>
      <c r="R205">
        <v>10.3</v>
      </c>
      <c r="S205">
        <v>11.2</v>
      </c>
      <c r="T205">
        <v>12.1</v>
      </c>
      <c r="U205">
        <v>13.1</v>
      </c>
      <c r="V205">
        <v>14.1</v>
      </c>
      <c r="W205">
        <v>15.1</v>
      </c>
      <c r="X205">
        <v>16.100000000000001</v>
      </c>
      <c r="Y205">
        <v>17.100000000000001</v>
      </c>
      <c r="Z205">
        <v>18.100000000000001</v>
      </c>
      <c r="AA205">
        <v>19.100000000000001</v>
      </c>
      <c r="AB205">
        <v>20.100000000000001</v>
      </c>
      <c r="AC205">
        <v>21.1</v>
      </c>
      <c r="AD205">
        <v>0</v>
      </c>
      <c r="AE205" s="1">
        <v>44971</v>
      </c>
      <c r="AF205">
        <v>19.100000000000001</v>
      </c>
      <c r="AG205">
        <v>20.100000000000001</v>
      </c>
      <c r="AH205">
        <v>21.1</v>
      </c>
      <c r="AI205">
        <v>22.1</v>
      </c>
      <c r="AJ205">
        <v>23.1</v>
      </c>
      <c r="AK205">
        <v>24.1</v>
      </c>
      <c r="AL205">
        <v>25.1</v>
      </c>
      <c r="AM205">
        <v>26.1</v>
      </c>
      <c r="AN205">
        <v>27.1</v>
      </c>
      <c r="AO205">
        <v>28.1</v>
      </c>
      <c r="AP205">
        <v>29.1</v>
      </c>
      <c r="AQ205">
        <v>30.1</v>
      </c>
      <c r="AR205">
        <v>31.1</v>
      </c>
      <c r="AS205">
        <v>0</v>
      </c>
    </row>
    <row r="206" spans="1:45" x14ac:dyDescent="0.25">
      <c r="A206" s="1">
        <v>44972</v>
      </c>
      <c r="B206">
        <v>3.4</v>
      </c>
      <c r="C206">
        <v>3.8</v>
      </c>
      <c r="D206">
        <v>4.0999999999999996</v>
      </c>
      <c r="E206">
        <v>4.5</v>
      </c>
      <c r="F206">
        <v>4.9000000000000004</v>
      </c>
      <c r="G206">
        <v>5.3</v>
      </c>
      <c r="H206">
        <v>5.7</v>
      </c>
      <c r="I206">
        <v>6.1</v>
      </c>
      <c r="J206">
        <v>6.6</v>
      </c>
      <c r="K206">
        <v>7</v>
      </c>
      <c r="L206">
        <v>7.5</v>
      </c>
      <c r="M206">
        <v>8</v>
      </c>
      <c r="N206">
        <v>8.5</v>
      </c>
      <c r="O206">
        <v>0</v>
      </c>
      <c r="P206" s="1">
        <v>44972</v>
      </c>
      <c r="Q206">
        <v>7.5</v>
      </c>
      <c r="R206">
        <v>8</v>
      </c>
      <c r="S206">
        <v>8.5</v>
      </c>
      <c r="T206">
        <v>9.1</v>
      </c>
      <c r="U206">
        <v>9.6999999999999993</v>
      </c>
      <c r="V206">
        <v>10.5</v>
      </c>
      <c r="W206">
        <v>11.2</v>
      </c>
      <c r="X206">
        <v>12</v>
      </c>
      <c r="Y206">
        <v>12.8</v>
      </c>
      <c r="Z206">
        <v>13.6</v>
      </c>
      <c r="AA206">
        <v>14.5</v>
      </c>
      <c r="AB206">
        <v>15.4</v>
      </c>
      <c r="AC206">
        <v>16.399999999999999</v>
      </c>
      <c r="AD206">
        <v>0</v>
      </c>
      <c r="AE206" s="1">
        <v>44972</v>
      </c>
      <c r="AF206">
        <v>14.5</v>
      </c>
      <c r="AG206">
        <v>15.4</v>
      </c>
      <c r="AH206">
        <v>16.399999999999999</v>
      </c>
      <c r="AI206">
        <v>17.399999999999999</v>
      </c>
      <c r="AJ206">
        <v>18.399999999999999</v>
      </c>
      <c r="AK206">
        <v>19.399999999999999</v>
      </c>
      <c r="AL206">
        <v>20.399999999999999</v>
      </c>
      <c r="AM206">
        <v>21.4</v>
      </c>
      <c r="AN206">
        <v>22.4</v>
      </c>
      <c r="AO206">
        <v>23.4</v>
      </c>
      <c r="AP206">
        <v>24.4</v>
      </c>
      <c r="AQ206">
        <v>25.4</v>
      </c>
      <c r="AR206">
        <v>26.4</v>
      </c>
      <c r="AS206">
        <v>0</v>
      </c>
    </row>
    <row r="207" spans="1:45" x14ac:dyDescent="0.25">
      <c r="A207" s="1">
        <v>44973</v>
      </c>
      <c r="B207">
        <v>0</v>
      </c>
      <c r="C207">
        <v>0</v>
      </c>
      <c r="D207">
        <v>0</v>
      </c>
      <c r="E207">
        <v>0</v>
      </c>
      <c r="F207">
        <v>0</v>
      </c>
      <c r="G207">
        <v>0</v>
      </c>
      <c r="H207">
        <v>0</v>
      </c>
      <c r="I207">
        <v>0</v>
      </c>
      <c r="J207">
        <v>0</v>
      </c>
      <c r="K207">
        <v>0</v>
      </c>
      <c r="L207">
        <v>0</v>
      </c>
      <c r="M207">
        <v>0.1</v>
      </c>
      <c r="N207">
        <v>0.3</v>
      </c>
      <c r="O207">
        <v>1</v>
      </c>
      <c r="P207" s="1">
        <v>44973</v>
      </c>
      <c r="Q207">
        <v>0</v>
      </c>
      <c r="R207">
        <v>0.1</v>
      </c>
      <c r="S207">
        <v>0.3</v>
      </c>
      <c r="T207">
        <v>0.5</v>
      </c>
      <c r="U207">
        <v>0.7</v>
      </c>
      <c r="V207">
        <v>1</v>
      </c>
      <c r="W207">
        <v>1.4</v>
      </c>
      <c r="X207">
        <v>2</v>
      </c>
      <c r="Y207">
        <v>2.6</v>
      </c>
      <c r="Z207">
        <v>3.2</v>
      </c>
      <c r="AA207">
        <v>3.9</v>
      </c>
      <c r="AB207">
        <v>4.5</v>
      </c>
      <c r="AC207">
        <v>5.3</v>
      </c>
      <c r="AD207">
        <v>1</v>
      </c>
      <c r="AE207" s="1">
        <v>44973</v>
      </c>
      <c r="AF207">
        <v>3.9</v>
      </c>
      <c r="AG207">
        <v>4.5</v>
      </c>
      <c r="AH207">
        <v>5.3</v>
      </c>
      <c r="AI207">
        <v>6.3</v>
      </c>
      <c r="AJ207">
        <v>7.3</v>
      </c>
      <c r="AK207">
        <v>8.3000000000000007</v>
      </c>
      <c r="AL207">
        <v>9.3000000000000007</v>
      </c>
      <c r="AM207">
        <v>10.3</v>
      </c>
      <c r="AN207">
        <v>11.3</v>
      </c>
      <c r="AO207">
        <v>12.3</v>
      </c>
      <c r="AP207">
        <v>13.3</v>
      </c>
      <c r="AQ207">
        <v>14.3</v>
      </c>
      <c r="AR207">
        <v>15.3</v>
      </c>
      <c r="AS207">
        <v>1</v>
      </c>
    </row>
    <row r="208" spans="1:45" x14ac:dyDescent="0.25">
      <c r="A208" s="1">
        <v>44974</v>
      </c>
      <c r="B208">
        <v>2.1</v>
      </c>
      <c r="C208">
        <v>2.2999999999999998</v>
      </c>
      <c r="D208">
        <v>2.6</v>
      </c>
      <c r="E208">
        <v>2.9</v>
      </c>
      <c r="F208">
        <v>3.1</v>
      </c>
      <c r="G208">
        <v>3.4</v>
      </c>
      <c r="H208">
        <v>3.7</v>
      </c>
      <c r="I208">
        <v>4</v>
      </c>
      <c r="J208">
        <v>4.2</v>
      </c>
      <c r="K208">
        <v>4.5999999999999996</v>
      </c>
      <c r="L208">
        <v>5.0999999999999996</v>
      </c>
      <c r="M208">
        <v>5.6</v>
      </c>
      <c r="N208">
        <v>6.2</v>
      </c>
      <c r="O208">
        <v>0</v>
      </c>
      <c r="P208" s="1">
        <v>44974</v>
      </c>
      <c r="Q208">
        <v>5.0999999999999996</v>
      </c>
      <c r="R208">
        <v>5.6</v>
      </c>
      <c r="S208">
        <v>6.2</v>
      </c>
      <c r="T208">
        <v>6.9</v>
      </c>
      <c r="U208">
        <v>7.6</v>
      </c>
      <c r="V208">
        <v>8.4</v>
      </c>
      <c r="W208">
        <v>9.1999999999999993</v>
      </c>
      <c r="X208">
        <v>10</v>
      </c>
      <c r="Y208">
        <v>10.9</v>
      </c>
      <c r="Z208">
        <v>11.7</v>
      </c>
      <c r="AA208">
        <v>12.6</v>
      </c>
      <c r="AB208">
        <v>13.6</v>
      </c>
      <c r="AC208">
        <v>14.6</v>
      </c>
      <c r="AD208">
        <v>0</v>
      </c>
      <c r="AE208" s="1">
        <v>44974</v>
      </c>
      <c r="AF208">
        <v>12.6</v>
      </c>
      <c r="AG208">
        <v>13.6</v>
      </c>
      <c r="AH208">
        <v>14.6</v>
      </c>
      <c r="AI208">
        <v>15.6</v>
      </c>
      <c r="AJ208">
        <v>16.600000000000001</v>
      </c>
      <c r="AK208">
        <v>17.600000000000001</v>
      </c>
      <c r="AL208">
        <v>18.600000000000001</v>
      </c>
      <c r="AM208">
        <v>19.600000000000001</v>
      </c>
      <c r="AN208">
        <v>20.6</v>
      </c>
      <c r="AO208">
        <v>21.6</v>
      </c>
      <c r="AP208">
        <v>22.6</v>
      </c>
      <c r="AQ208">
        <v>23.6</v>
      </c>
      <c r="AR208">
        <v>24.6</v>
      </c>
      <c r="AS208">
        <v>0</v>
      </c>
    </row>
    <row r="209" spans="1:45" x14ac:dyDescent="0.25">
      <c r="A209" s="1">
        <v>44975</v>
      </c>
      <c r="B209">
        <v>8.9</v>
      </c>
      <c r="C209">
        <v>9.8000000000000007</v>
      </c>
      <c r="D209">
        <v>10.8</v>
      </c>
      <c r="E209">
        <v>11.8</v>
      </c>
      <c r="F209">
        <v>12.8</v>
      </c>
      <c r="G209">
        <v>13.8</v>
      </c>
      <c r="H209">
        <v>14.8</v>
      </c>
      <c r="I209">
        <v>15.8</v>
      </c>
      <c r="J209">
        <v>16.8</v>
      </c>
      <c r="K209">
        <v>17.8</v>
      </c>
      <c r="L209">
        <v>18.8</v>
      </c>
      <c r="M209">
        <v>19.8</v>
      </c>
      <c r="N209">
        <v>20.8</v>
      </c>
      <c r="O209">
        <v>0</v>
      </c>
      <c r="P209" s="1">
        <v>44975</v>
      </c>
      <c r="Q209">
        <v>18.8</v>
      </c>
      <c r="R209">
        <v>19.8</v>
      </c>
      <c r="S209">
        <v>20.8</v>
      </c>
      <c r="T209">
        <v>21.8</v>
      </c>
      <c r="U209">
        <v>22.8</v>
      </c>
      <c r="V209">
        <v>23.8</v>
      </c>
      <c r="W209">
        <v>24.8</v>
      </c>
      <c r="X209">
        <v>25.8</v>
      </c>
      <c r="Y209">
        <v>26.8</v>
      </c>
      <c r="Z209">
        <v>27.8</v>
      </c>
      <c r="AA209">
        <v>28.8</v>
      </c>
      <c r="AB209">
        <v>29.8</v>
      </c>
      <c r="AC209">
        <v>30.8</v>
      </c>
      <c r="AD209">
        <v>0</v>
      </c>
      <c r="AE209" s="1">
        <v>44975</v>
      </c>
      <c r="AF209">
        <v>28.8</v>
      </c>
      <c r="AG209">
        <v>29.8</v>
      </c>
      <c r="AH209">
        <v>30.8</v>
      </c>
      <c r="AI209">
        <v>31.8</v>
      </c>
      <c r="AJ209">
        <v>32.799999999999997</v>
      </c>
      <c r="AK209">
        <v>33.799999999999997</v>
      </c>
      <c r="AL209">
        <v>34.799999999999997</v>
      </c>
      <c r="AM209">
        <v>35.799999999999997</v>
      </c>
      <c r="AN209">
        <v>36.799999999999997</v>
      </c>
      <c r="AO209">
        <v>37.799999999999997</v>
      </c>
      <c r="AP209">
        <v>38.799999999999997</v>
      </c>
      <c r="AQ209">
        <v>39.799999999999997</v>
      </c>
      <c r="AR209">
        <v>40.799999999999997</v>
      </c>
      <c r="AS209">
        <v>0</v>
      </c>
    </row>
    <row r="210" spans="1:45" x14ac:dyDescent="0.25">
      <c r="A210" s="1">
        <v>44976</v>
      </c>
      <c r="B210">
        <v>3.3</v>
      </c>
      <c r="C210">
        <v>3.7</v>
      </c>
      <c r="D210">
        <v>4.0999999999999996</v>
      </c>
      <c r="E210">
        <v>4.5999999999999996</v>
      </c>
      <c r="F210">
        <v>5.0999999999999996</v>
      </c>
      <c r="G210">
        <v>5.8</v>
      </c>
      <c r="H210">
        <v>6.5</v>
      </c>
      <c r="I210">
        <v>7.3</v>
      </c>
      <c r="J210">
        <v>8.1999999999999993</v>
      </c>
      <c r="K210">
        <v>9.1999999999999993</v>
      </c>
      <c r="L210">
        <v>10.199999999999999</v>
      </c>
      <c r="M210">
        <v>11.2</v>
      </c>
      <c r="N210">
        <v>12.2</v>
      </c>
      <c r="O210">
        <v>0</v>
      </c>
      <c r="P210" s="1">
        <v>44976</v>
      </c>
      <c r="Q210">
        <v>10.199999999999999</v>
      </c>
      <c r="R210">
        <v>11.2</v>
      </c>
      <c r="S210">
        <v>12.2</v>
      </c>
      <c r="T210">
        <v>13.2</v>
      </c>
      <c r="U210">
        <v>14.2</v>
      </c>
      <c r="V210">
        <v>15.2</v>
      </c>
      <c r="W210">
        <v>16.2</v>
      </c>
      <c r="X210">
        <v>17.2</v>
      </c>
      <c r="Y210">
        <v>18.2</v>
      </c>
      <c r="Z210">
        <v>19.2</v>
      </c>
      <c r="AA210">
        <v>20.2</v>
      </c>
      <c r="AB210">
        <v>21.2</v>
      </c>
      <c r="AC210">
        <v>22.2</v>
      </c>
      <c r="AD210">
        <v>0</v>
      </c>
      <c r="AE210" s="1">
        <v>44976</v>
      </c>
      <c r="AF210">
        <v>20.2</v>
      </c>
      <c r="AG210">
        <v>21.2</v>
      </c>
      <c r="AH210">
        <v>22.2</v>
      </c>
      <c r="AI210">
        <v>23.2</v>
      </c>
      <c r="AJ210">
        <v>24.2</v>
      </c>
      <c r="AK210">
        <v>25.2</v>
      </c>
      <c r="AL210">
        <v>26.2</v>
      </c>
      <c r="AM210">
        <v>27.2</v>
      </c>
      <c r="AN210">
        <v>28.2</v>
      </c>
      <c r="AO210">
        <v>29.2</v>
      </c>
      <c r="AP210">
        <v>30.2</v>
      </c>
      <c r="AQ210">
        <v>31.2</v>
      </c>
      <c r="AR210">
        <v>32.200000000000003</v>
      </c>
      <c r="AS210">
        <v>0</v>
      </c>
    </row>
    <row r="211" spans="1:45" x14ac:dyDescent="0.25">
      <c r="A211" s="1">
        <v>44977</v>
      </c>
      <c r="B211">
        <v>0</v>
      </c>
      <c r="C211">
        <v>0</v>
      </c>
      <c r="D211">
        <v>0</v>
      </c>
      <c r="E211">
        <v>0</v>
      </c>
      <c r="F211">
        <v>0.1</v>
      </c>
      <c r="G211">
        <v>0.2</v>
      </c>
      <c r="H211">
        <v>0.3</v>
      </c>
      <c r="I211">
        <v>0.4</v>
      </c>
      <c r="J211">
        <v>0.6</v>
      </c>
      <c r="K211">
        <v>0.9</v>
      </c>
      <c r="L211">
        <v>1.4</v>
      </c>
      <c r="M211">
        <v>2</v>
      </c>
      <c r="N211">
        <v>2.6</v>
      </c>
      <c r="O211">
        <v>0</v>
      </c>
      <c r="P211" s="1">
        <v>44977</v>
      </c>
      <c r="Q211">
        <v>1.4</v>
      </c>
      <c r="R211">
        <v>2</v>
      </c>
      <c r="S211">
        <v>2.6</v>
      </c>
      <c r="T211">
        <v>3.2</v>
      </c>
      <c r="U211">
        <v>3.9</v>
      </c>
      <c r="V211">
        <v>4.5999999999999996</v>
      </c>
      <c r="W211">
        <v>5.3</v>
      </c>
      <c r="X211">
        <v>6</v>
      </c>
      <c r="Y211">
        <v>6.8</v>
      </c>
      <c r="Z211">
        <v>7.6</v>
      </c>
      <c r="AA211">
        <v>8.5</v>
      </c>
      <c r="AB211">
        <v>9.4</v>
      </c>
      <c r="AC211">
        <v>10.3</v>
      </c>
      <c r="AD211">
        <v>0</v>
      </c>
      <c r="AE211" s="1">
        <v>44977</v>
      </c>
      <c r="AF211">
        <v>8.5</v>
      </c>
      <c r="AG211">
        <v>9.4</v>
      </c>
      <c r="AH211">
        <v>10.3</v>
      </c>
      <c r="AI211">
        <v>11.3</v>
      </c>
      <c r="AJ211">
        <v>12.3</v>
      </c>
      <c r="AK211">
        <v>13.3</v>
      </c>
      <c r="AL211">
        <v>14.3</v>
      </c>
      <c r="AM211">
        <v>15.3</v>
      </c>
      <c r="AN211">
        <v>16.3</v>
      </c>
      <c r="AO211">
        <v>17.3</v>
      </c>
      <c r="AP211">
        <v>18.3</v>
      </c>
      <c r="AQ211">
        <v>19.3</v>
      </c>
      <c r="AR211">
        <v>20.3</v>
      </c>
      <c r="AS211">
        <v>0</v>
      </c>
    </row>
    <row r="212" spans="1:45" x14ac:dyDescent="0.25">
      <c r="A212" s="1">
        <v>44978</v>
      </c>
      <c r="B212">
        <v>2.4</v>
      </c>
      <c r="C212">
        <v>3.2</v>
      </c>
      <c r="D212">
        <v>4.0999999999999996</v>
      </c>
      <c r="E212">
        <v>5</v>
      </c>
      <c r="F212">
        <v>6</v>
      </c>
      <c r="G212">
        <v>7</v>
      </c>
      <c r="H212">
        <v>8</v>
      </c>
      <c r="I212">
        <v>9</v>
      </c>
      <c r="J212">
        <v>10</v>
      </c>
      <c r="K212">
        <v>11</v>
      </c>
      <c r="L212">
        <v>12</v>
      </c>
      <c r="M212">
        <v>13</v>
      </c>
      <c r="N212">
        <v>14</v>
      </c>
      <c r="O212">
        <v>0</v>
      </c>
      <c r="P212" s="1">
        <v>44978</v>
      </c>
      <c r="Q212">
        <v>12</v>
      </c>
      <c r="R212">
        <v>13</v>
      </c>
      <c r="S212">
        <v>14</v>
      </c>
      <c r="T212">
        <v>15</v>
      </c>
      <c r="U212">
        <v>16</v>
      </c>
      <c r="V212">
        <v>17</v>
      </c>
      <c r="W212">
        <v>18</v>
      </c>
      <c r="X212">
        <v>19</v>
      </c>
      <c r="Y212">
        <v>20</v>
      </c>
      <c r="Z212">
        <v>21</v>
      </c>
      <c r="AA212">
        <v>22</v>
      </c>
      <c r="AB212">
        <v>23</v>
      </c>
      <c r="AC212">
        <v>24</v>
      </c>
      <c r="AD212">
        <v>0</v>
      </c>
      <c r="AE212" s="1">
        <v>44978</v>
      </c>
      <c r="AF212">
        <v>22</v>
      </c>
      <c r="AG212">
        <v>23</v>
      </c>
      <c r="AH212">
        <v>24</v>
      </c>
      <c r="AI212">
        <v>25</v>
      </c>
      <c r="AJ212">
        <v>26</v>
      </c>
      <c r="AK212">
        <v>27</v>
      </c>
      <c r="AL212">
        <v>28</v>
      </c>
      <c r="AM212">
        <v>29</v>
      </c>
      <c r="AN212">
        <v>30</v>
      </c>
      <c r="AO212">
        <v>31</v>
      </c>
      <c r="AP212">
        <v>32</v>
      </c>
      <c r="AQ212">
        <v>33</v>
      </c>
      <c r="AR212">
        <v>34</v>
      </c>
      <c r="AS212">
        <v>0</v>
      </c>
    </row>
    <row r="213" spans="1:45" x14ac:dyDescent="0.25">
      <c r="A213" s="1">
        <v>44979</v>
      </c>
      <c r="B213">
        <v>2.9</v>
      </c>
      <c r="C213">
        <v>3.6</v>
      </c>
      <c r="D213">
        <v>4.3</v>
      </c>
      <c r="E213">
        <v>5.0999999999999996</v>
      </c>
      <c r="F213">
        <v>6</v>
      </c>
      <c r="G213">
        <v>7</v>
      </c>
      <c r="H213">
        <v>8</v>
      </c>
      <c r="I213">
        <v>9</v>
      </c>
      <c r="J213">
        <v>10</v>
      </c>
      <c r="K213">
        <v>11</v>
      </c>
      <c r="L213">
        <v>12</v>
      </c>
      <c r="M213">
        <v>13</v>
      </c>
      <c r="N213">
        <v>14</v>
      </c>
      <c r="O213">
        <v>0</v>
      </c>
      <c r="P213" s="1">
        <v>44979</v>
      </c>
      <c r="Q213">
        <v>12</v>
      </c>
      <c r="R213">
        <v>13</v>
      </c>
      <c r="S213">
        <v>14</v>
      </c>
      <c r="T213">
        <v>15</v>
      </c>
      <c r="U213">
        <v>16</v>
      </c>
      <c r="V213">
        <v>17</v>
      </c>
      <c r="W213">
        <v>18</v>
      </c>
      <c r="X213">
        <v>19</v>
      </c>
      <c r="Y213">
        <v>20</v>
      </c>
      <c r="Z213">
        <v>21</v>
      </c>
      <c r="AA213">
        <v>22</v>
      </c>
      <c r="AB213">
        <v>23</v>
      </c>
      <c r="AC213">
        <v>24</v>
      </c>
      <c r="AD213">
        <v>0</v>
      </c>
      <c r="AE213" s="1">
        <v>44979</v>
      </c>
      <c r="AF213">
        <v>22</v>
      </c>
      <c r="AG213">
        <v>23</v>
      </c>
      <c r="AH213">
        <v>24</v>
      </c>
      <c r="AI213">
        <v>25</v>
      </c>
      <c r="AJ213">
        <v>26</v>
      </c>
      <c r="AK213">
        <v>27</v>
      </c>
      <c r="AL213">
        <v>28</v>
      </c>
      <c r="AM213">
        <v>29</v>
      </c>
      <c r="AN213">
        <v>30</v>
      </c>
      <c r="AO213">
        <v>31</v>
      </c>
      <c r="AP213">
        <v>32</v>
      </c>
      <c r="AQ213">
        <v>33</v>
      </c>
      <c r="AR213">
        <v>34</v>
      </c>
      <c r="AS213">
        <v>0</v>
      </c>
    </row>
    <row r="214" spans="1:45" x14ac:dyDescent="0.25">
      <c r="A214" s="1">
        <v>44980</v>
      </c>
      <c r="B214">
        <v>11.1</v>
      </c>
      <c r="C214">
        <v>12.1</v>
      </c>
      <c r="D214">
        <v>13.1</v>
      </c>
      <c r="E214">
        <v>14.1</v>
      </c>
      <c r="F214">
        <v>15.1</v>
      </c>
      <c r="G214">
        <v>16.100000000000001</v>
      </c>
      <c r="H214">
        <v>17.100000000000001</v>
      </c>
      <c r="I214">
        <v>18.100000000000001</v>
      </c>
      <c r="J214">
        <v>19.100000000000001</v>
      </c>
      <c r="K214">
        <v>20.100000000000001</v>
      </c>
      <c r="L214">
        <v>21.1</v>
      </c>
      <c r="M214">
        <v>22.1</v>
      </c>
      <c r="N214">
        <v>23.1</v>
      </c>
      <c r="O214">
        <v>0</v>
      </c>
      <c r="P214" s="1">
        <v>44980</v>
      </c>
      <c r="Q214">
        <v>21.1</v>
      </c>
      <c r="R214">
        <v>22.1</v>
      </c>
      <c r="S214">
        <v>23.1</v>
      </c>
      <c r="T214">
        <v>24.1</v>
      </c>
      <c r="U214">
        <v>25.1</v>
      </c>
      <c r="V214">
        <v>26.1</v>
      </c>
      <c r="W214">
        <v>27.1</v>
      </c>
      <c r="X214">
        <v>28.1</v>
      </c>
      <c r="Y214">
        <v>29.1</v>
      </c>
      <c r="Z214">
        <v>30.1</v>
      </c>
      <c r="AA214">
        <v>31.1</v>
      </c>
      <c r="AB214">
        <v>32.1</v>
      </c>
      <c r="AC214">
        <v>33.1</v>
      </c>
      <c r="AD214">
        <v>0</v>
      </c>
      <c r="AE214" s="1">
        <v>44980</v>
      </c>
      <c r="AF214">
        <v>31.1</v>
      </c>
      <c r="AG214">
        <v>32.1</v>
      </c>
      <c r="AH214">
        <v>33.1</v>
      </c>
      <c r="AI214">
        <v>34.1</v>
      </c>
      <c r="AJ214">
        <v>35.1</v>
      </c>
      <c r="AK214">
        <v>36.1</v>
      </c>
      <c r="AL214">
        <v>37.1</v>
      </c>
      <c r="AM214">
        <v>38.1</v>
      </c>
      <c r="AN214">
        <v>39.1</v>
      </c>
      <c r="AO214">
        <v>40.1</v>
      </c>
      <c r="AP214">
        <v>41.1</v>
      </c>
      <c r="AQ214">
        <v>42.1</v>
      </c>
      <c r="AR214">
        <v>43.1</v>
      </c>
      <c r="AS214">
        <v>0</v>
      </c>
    </row>
    <row r="215" spans="1:45" x14ac:dyDescent="0.25">
      <c r="A215" s="1">
        <v>44981</v>
      </c>
      <c r="B215">
        <v>10.9</v>
      </c>
      <c r="C215">
        <v>11.9</v>
      </c>
      <c r="D215">
        <v>12.9</v>
      </c>
      <c r="E215">
        <v>13.9</v>
      </c>
      <c r="F215">
        <v>14.9</v>
      </c>
      <c r="G215">
        <v>15.9</v>
      </c>
      <c r="H215">
        <v>16.899999999999999</v>
      </c>
      <c r="I215">
        <v>17.899999999999999</v>
      </c>
      <c r="J215">
        <v>18.899999999999999</v>
      </c>
      <c r="K215">
        <v>19.899999999999999</v>
      </c>
      <c r="L215">
        <v>20.9</v>
      </c>
      <c r="M215">
        <v>21.9</v>
      </c>
      <c r="N215">
        <v>22.9</v>
      </c>
      <c r="O215">
        <v>0</v>
      </c>
      <c r="P215" s="1">
        <v>44981</v>
      </c>
      <c r="Q215">
        <v>20.9</v>
      </c>
      <c r="R215">
        <v>21.9</v>
      </c>
      <c r="S215">
        <v>22.9</v>
      </c>
      <c r="T215">
        <v>23.9</v>
      </c>
      <c r="U215">
        <v>24.9</v>
      </c>
      <c r="V215">
        <v>25.9</v>
      </c>
      <c r="W215">
        <v>26.9</v>
      </c>
      <c r="X215">
        <v>27.9</v>
      </c>
      <c r="Y215">
        <v>28.9</v>
      </c>
      <c r="Z215">
        <v>29.9</v>
      </c>
      <c r="AA215">
        <v>30.9</v>
      </c>
      <c r="AB215">
        <v>31.9</v>
      </c>
      <c r="AC215">
        <v>32.9</v>
      </c>
      <c r="AD215">
        <v>0</v>
      </c>
      <c r="AE215" s="1">
        <v>44981</v>
      </c>
      <c r="AF215">
        <v>30.9</v>
      </c>
      <c r="AG215">
        <v>31.9</v>
      </c>
      <c r="AH215">
        <v>32.9</v>
      </c>
      <c r="AI215">
        <v>33.9</v>
      </c>
      <c r="AJ215">
        <v>34.9</v>
      </c>
      <c r="AK215">
        <v>35.9</v>
      </c>
      <c r="AL215">
        <v>36.9</v>
      </c>
      <c r="AM215">
        <v>37.9</v>
      </c>
      <c r="AN215">
        <v>38.9</v>
      </c>
      <c r="AO215">
        <v>39.9</v>
      </c>
      <c r="AP215">
        <v>40.9</v>
      </c>
      <c r="AQ215">
        <v>41.9</v>
      </c>
      <c r="AR215">
        <v>42.9</v>
      </c>
      <c r="AS215">
        <v>0</v>
      </c>
    </row>
    <row r="216" spans="1:45" x14ac:dyDescent="0.25">
      <c r="A216" s="1">
        <v>44982</v>
      </c>
      <c r="B216">
        <v>23.4</v>
      </c>
      <c r="C216">
        <v>24.4</v>
      </c>
      <c r="D216">
        <v>25.4</v>
      </c>
      <c r="E216">
        <v>26.4</v>
      </c>
      <c r="F216">
        <v>27.4</v>
      </c>
      <c r="G216">
        <v>28.4</v>
      </c>
      <c r="H216">
        <v>29.4</v>
      </c>
      <c r="I216">
        <v>30.4</v>
      </c>
      <c r="J216">
        <v>31.4</v>
      </c>
      <c r="K216">
        <v>32.4</v>
      </c>
      <c r="L216">
        <v>33.4</v>
      </c>
      <c r="M216">
        <v>34.4</v>
      </c>
      <c r="N216">
        <v>35.4</v>
      </c>
      <c r="O216">
        <v>0</v>
      </c>
      <c r="P216" s="1">
        <v>44982</v>
      </c>
      <c r="Q216">
        <v>33.4</v>
      </c>
      <c r="R216">
        <v>34.4</v>
      </c>
      <c r="S216">
        <v>35.4</v>
      </c>
      <c r="T216">
        <v>36.4</v>
      </c>
      <c r="U216">
        <v>37.4</v>
      </c>
      <c r="V216">
        <v>38.4</v>
      </c>
      <c r="W216">
        <v>39.4</v>
      </c>
      <c r="X216">
        <v>40.4</v>
      </c>
      <c r="Y216">
        <v>41.4</v>
      </c>
      <c r="Z216">
        <v>42.4</v>
      </c>
      <c r="AA216">
        <v>43.4</v>
      </c>
      <c r="AB216">
        <v>44.4</v>
      </c>
      <c r="AC216">
        <v>45.4</v>
      </c>
      <c r="AD216">
        <v>0</v>
      </c>
      <c r="AE216" s="1">
        <v>44982</v>
      </c>
      <c r="AF216">
        <v>43.4</v>
      </c>
      <c r="AG216">
        <v>44.4</v>
      </c>
      <c r="AH216">
        <v>45.4</v>
      </c>
      <c r="AI216">
        <v>46.4</v>
      </c>
      <c r="AJ216">
        <v>47.4</v>
      </c>
      <c r="AK216">
        <v>48.4</v>
      </c>
      <c r="AL216">
        <v>49.4</v>
      </c>
      <c r="AM216">
        <v>50.4</v>
      </c>
      <c r="AN216">
        <v>51.4</v>
      </c>
      <c r="AO216">
        <v>52.4</v>
      </c>
      <c r="AP216">
        <v>53.4</v>
      </c>
      <c r="AQ216">
        <v>54.4</v>
      </c>
      <c r="AR216">
        <v>55.4</v>
      </c>
      <c r="AS216">
        <v>0</v>
      </c>
    </row>
    <row r="217" spans="1:45" x14ac:dyDescent="0.25">
      <c r="A217" s="1">
        <v>44983</v>
      </c>
      <c r="B217">
        <v>14.9</v>
      </c>
      <c r="C217">
        <v>15.9</v>
      </c>
      <c r="D217">
        <v>16.899999999999999</v>
      </c>
      <c r="E217">
        <v>17.899999999999999</v>
      </c>
      <c r="F217">
        <v>18.899999999999999</v>
      </c>
      <c r="G217">
        <v>19.899999999999999</v>
      </c>
      <c r="H217">
        <v>20.9</v>
      </c>
      <c r="I217">
        <v>21.9</v>
      </c>
      <c r="J217">
        <v>22.9</v>
      </c>
      <c r="K217">
        <v>23.9</v>
      </c>
      <c r="L217">
        <v>24.9</v>
      </c>
      <c r="M217">
        <v>25.9</v>
      </c>
      <c r="N217">
        <v>26.9</v>
      </c>
      <c r="O217">
        <v>0</v>
      </c>
      <c r="P217" s="1">
        <v>44983</v>
      </c>
      <c r="Q217">
        <v>24.9</v>
      </c>
      <c r="R217">
        <v>25.9</v>
      </c>
      <c r="S217">
        <v>26.9</v>
      </c>
      <c r="T217">
        <v>27.9</v>
      </c>
      <c r="U217">
        <v>28.9</v>
      </c>
      <c r="V217">
        <v>29.9</v>
      </c>
      <c r="W217">
        <v>30.9</v>
      </c>
      <c r="X217">
        <v>31.9</v>
      </c>
      <c r="Y217">
        <v>32.9</v>
      </c>
      <c r="Z217">
        <v>33.9</v>
      </c>
      <c r="AA217">
        <v>34.9</v>
      </c>
      <c r="AB217">
        <v>35.9</v>
      </c>
      <c r="AC217">
        <v>36.9</v>
      </c>
      <c r="AD217">
        <v>0</v>
      </c>
      <c r="AE217" s="1">
        <v>44983</v>
      </c>
      <c r="AF217">
        <v>34.9</v>
      </c>
      <c r="AG217">
        <v>35.9</v>
      </c>
      <c r="AH217">
        <v>36.9</v>
      </c>
      <c r="AI217">
        <v>37.9</v>
      </c>
      <c r="AJ217">
        <v>38.9</v>
      </c>
      <c r="AK217">
        <v>39.9</v>
      </c>
      <c r="AL217">
        <v>40.9</v>
      </c>
      <c r="AM217">
        <v>41.9</v>
      </c>
      <c r="AN217">
        <v>42.9</v>
      </c>
      <c r="AO217">
        <v>43.9</v>
      </c>
      <c r="AP217">
        <v>44.9</v>
      </c>
      <c r="AQ217">
        <v>45.9</v>
      </c>
      <c r="AR217">
        <v>46.9</v>
      </c>
      <c r="AS217">
        <v>0</v>
      </c>
    </row>
    <row r="218" spans="1:45" x14ac:dyDescent="0.25">
      <c r="A218" s="1">
        <v>44984</v>
      </c>
      <c r="B218">
        <v>10.4</v>
      </c>
      <c r="C218">
        <v>11.4</v>
      </c>
      <c r="D218">
        <v>12.4</v>
      </c>
      <c r="E218">
        <v>13.4</v>
      </c>
      <c r="F218">
        <v>14.4</v>
      </c>
      <c r="G218">
        <v>15.4</v>
      </c>
      <c r="H218">
        <v>16.399999999999999</v>
      </c>
      <c r="I218">
        <v>17.399999999999999</v>
      </c>
      <c r="J218">
        <v>18.399999999999999</v>
      </c>
      <c r="K218">
        <v>19.399999999999999</v>
      </c>
      <c r="L218">
        <v>20.399999999999999</v>
      </c>
      <c r="M218">
        <v>21.4</v>
      </c>
      <c r="N218">
        <v>22.4</v>
      </c>
      <c r="O218">
        <v>0</v>
      </c>
      <c r="P218" s="1">
        <v>44984</v>
      </c>
      <c r="Q218">
        <v>20.399999999999999</v>
      </c>
      <c r="R218">
        <v>21.4</v>
      </c>
      <c r="S218">
        <v>22.4</v>
      </c>
      <c r="T218">
        <v>23.4</v>
      </c>
      <c r="U218">
        <v>24.4</v>
      </c>
      <c r="V218">
        <v>25.4</v>
      </c>
      <c r="W218">
        <v>26.4</v>
      </c>
      <c r="X218">
        <v>27.4</v>
      </c>
      <c r="Y218">
        <v>28.4</v>
      </c>
      <c r="Z218">
        <v>29.4</v>
      </c>
      <c r="AA218">
        <v>30.4</v>
      </c>
      <c r="AB218">
        <v>31.4</v>
      </c>
      <c r="AC218">
        <v>32.4</v>
      </c>
      <c r="AD218">
        <v>0</v>
      </c>
      <c r="AE218" s="1">
        <v>44984</v>
      </c>
      <c r="AF218">
        <v>30.4</v>
      </c>
      <c r="AG218">
        <v>31.4</v>
      </c>
      <c r="AH218">
        <v>32.4</v>
      </c>
      <c r="AI218">
        <v>33.4</v>
      </c>
      <c r="AJ218">
        <v>34.4</v>
      </c>
      <c r="AK218">
        <v>35.4</v>
      </c>
      <c r="AL218">
        <v>36.4</v>
      </c>
      <c r="AM218">
        <v>37.4</v>
      </c>
      <c r="AN218">
        <v>38.4</v>
      </c>
      <c r="AO218">
        <v>39.4</v>
      </c>
      <c r="AP218">
        <v>40.4</v>
      </c>
      <c r="AQ218">
        <v>41.4</v>
      </c>
      <c r="AR218">
        <v>42.4</v>
      </c>
      <c r="AS218">
        <v>0</v>
      </c>
    </row>
    <row r="219" spans="1:45" x14ac:dyDescent="0.25">
      <c r="A219" s="1">
        <v>44985</v>
      </c>
      <c r="B219">
        <v>7</v>
      </c>
      <c r="C219">
        <v>8</v>
      </c>
      <c r="D219">
        <v>9</v>
      </c>
      <c r="E219">
        <v>10</v>
      </c>
      <c r="F219">
        <v>11</v>
      </c>
      <c r="G219">
        <v>12</v>
      </c>
      <c r="H219">
        <v>13</v>
      </c>
      <c r="I219">
        <v>14</v>
      </c>
      <c r="J219">
        <v>15</v>
      </c>
      <c r="K219">
        <v>16</v>
      </c>
      <c r="L219">
        <v>17</v>
      </c>
      <c r="M219">
        <v>18</v>
      </c>
      <c r="N219">
        <v>19</v>
      </c>
      <c r="O219">
        <v>0</v>
      </c>
      <c r="P219" s="1">
        <v>44985</v>
      </c>
      <c r="Q219">
        <v>17</v>
      </c>
      <c r="R219">
        <v>18</v>
      </c>
      <c r="S219">
        <v>19</v>
      </c>
      <c r="T219">
        <v>20</v>
      </c>
      <c r="U219">
        <v>21</v>
      </c>
      <c r="V219">
        <v>22</v>
      </c>
      <c r="W219">
        <v>23</v>
      </c>
      <c r="X219">
        <v>24</v>
      </c>
      <c r="Y219">
        <v>25</v>
      </c>
      <c r="Z219">
        <v>26</v>
      </c>
      <c r="AA219">
        <v>27</v>
      </c>
      <c r="AB219">
        <v>28</v>
      </c>
      <c r="AC219">
        <v>29</v>
      </c>
      <c r="AD219">
        <v>0</v>
      </c>
      <c r="AE219" s="1">
        <v>44985</v>
      </c>
      <c r="AF219">
        <v>27</v>
      </c>
      <c r="AG219">
        <v>28</v>
      </c>
      <c r="AH219">
        <v>29</v>
      </c>
      <c r="AI219">
        <v>30</v>
      </c>
      <c r="AJ219">
        <v>31</v>
      </c>
      <c r="AK219">
        <v>32</v>
      </c>
      <c r="AL219">
        <v>33</v>
      </c>
      <c r="AM219">
        <v>34</v>
      </c>
      <c r="AN219">
        <v>35</v>
      </c>
      <c r="AO219">
        <v>36</v>
      </c>
      <c r="AP219">
        <v>37</v>
      </c>
      <c r="AQ219">
        <v>38</v>
      </c>
      <c r="AR219">
        <v>39</v>
      </c>
      <c r="AS219">
        <v>0</v>
      </c>
    </row>
    <row r="220" spans="1:45" x14ac:dyDescent="0.25">
      <c r="A220" s="1">
        <v>44986</v>
      </c>
      <c r="B220">
        <v>4.3</v>
      </c>
      <c r="C220">
        <v>5.0999999999999996</v>
      </c>
      <c r="D220">
        <v>5.9</v>
      </c>
      <c r="E220">
        <v>6.8</v>
      </c>
      <c r="F220">
        <v>7.8</v>
      </c>
      <c r="G220">
        <v>8.8000000000000007</v>
      </c>
      <c r="H220">
        <v>9.8000000000000007</v>
      </c>
      <c r="I220">
        <v>10.8</v>
      </c>
      <c r="J220">
        <v>11.8</v>
      </c>
      <c r="K220">
        <v>12.8</v>
      </c>
      <c r="L220">
        <v>13.8</v>
      </c>
      <c r="M220">
        <v>14.8</v>
      </c>
      <c r="N220">
        <v>15.8</v>
      </c>
      <c r="O220">
        <v>0</v>
      </c>
      <c r="P220" s="1">
        <v>44986</v>
      </c>
      <c r="Q220">
        <v>13.8</v>
      </c>
      <c r="R220">
        <v>14.8</v>
      </c>
      <c r="S220">
        <v>15.8</v>
      </c>
      <c r="T220">
        <v>16.8</v>
      </c>
      <c r="U220">
        <v>17.8</v>
      </c>
      <c r="V220">
        <v>18.8</v>
      </c>
      <c r="W220">
        <v>19.8</v>
      </c>
      <c r="X220">
        <v>20.8</v>
      </c>
      <c r="Y220">
        <v>21.8</v>
      </c>
      <c r="Z220">
        <v>22.8</v>
      </c>
      <c r="AA220">
        <v>23.8</v>
      </c>
      <c r="AB220">
        <v>24.8</v>
      </c>
      <c r="AC220">
        <v>25.8</v>
      </c>
      <c r="AD220">
        <v>0</v>
      </c>
      <c r="AE220" s="1">
        <v>44986</v>
      </c>
      <c r="AF220">
        <v>23.8</v>
      </c>
      <c r="AG220">
        <v>24.8</v>
      </c>
      <c r="AH220">
        <v>25.8</v>
      </c>
      <c r="AI220">
        <v>26.8</v>
      </c>
      <c r="AJ220">
        <v>27.8</v>
      </c>
      <c r="AK220">
        <v>28.8</v>
      </c>
      <c r="AL220">
        <v>29.8</v>
      </c>
      <c r="AM220">
        <v>30.8</v>
      </c>
      <c r="AN220">
        <v>31.8</v>
      </c>
      <c r="AO220">
        <v>32.799999999999997</v>
      </c>
      <c r="AP220">
        <v>33.799999999999997</v>
      </c>
      <c r="AQ220">
        <v>34.799999999999997</v>
      </c>
      <c r="AR220">
        <v>35.799999999999997</v>
      </c>
      <c r="AS220">
        <v>0</v>
      </c>
    </row>
    <row r="221" spans="1:45" x14ac:dyDescent="0.25">
      <c r="A221" s="1">
        <v>44987</v>
      </c>
      <c r="B221">
        <v>1.2</v>
      </c>
      <c r="C221">
        <v>2</v>
      </c>
      <c r="D221">
        <v>2.9</v>
      </c>
      <c r="E221">
        <v>3.8</v>
      </c>
      <c r="F221">
        <v>4.8</v>
      </c>
      <c r="G221">
        <v>5.8</v>
      </c>
      <c r="H221">
        <v>6.8</v>
      </c>
      <c r="I221">
        <v>7.8</v>
      </c>
      <c r="J221">
        <v>8.8000000000000007</v>
      </c>
      <c r="K221">
        <v>9.8000000000000007</v>
      </c>
      <c r="L221">
        <v>10.8</v>
      </c>
      <c r="M221">
        <v>11.8</v>
      </c>
      <c r="N221">
        <v>12.8</v>
      </c>
      <c r="O221">
        <v>0</v>
      </c>
      <c r="P221" s="1">
        <v>44987</v>
      </c>
      <c r="Q221">
        <v>10.8</v>
      </c>
      <c r="R221">
        <v>11.8</v>
      </c>
      <c r="S221">
        <v>12.8</v>
      </c>
      <c r="T221">
        <v>13.8</v>
      </c>
      <c r="U221">
        <v>14.8</v>
      </c>
      <c r="V221">
        <v>15.8</v>
      </c>
      <c r="W221">
        <v>16.8</v>
      </c>
      <c r="X221">
        <v>17.8</v>
      </c>
      <c r="Y221">
        <v>18.8</v>
      </c>
      <c r="Z221">
        <v>19.8</v>
      </c>
      <c r="AA221">
        <v>20.8</v>
      </c>
      <c r="AB221">
        <v>21.8</v>
      </c>
      <c r="AC221">
        <v>22.8</v>
      </c>
      <c r="AD221">
        <v>0</v>
      </c>
      <c r="AE221" s="1">
        <v>44987</v>
      </c>
      <c r="AF221">
        <v>20.8</v>
      </c>
      <c r="AG221">
        <v>21.8</v>
      </c>
      <c r="AH221">
        <v>22.8</v>
      </c>
      <c r="AI221">
        <v>23.8</v>
      </c>
      <c r="AJ221">
        <v>24.8</v>
      </c>
      <c r="AK221">
        <v>25.8</v>
      </c>
      <c r="AL221">
        <v>26.8</v>
      </c>
      <c r="AM221">
        <v>27.8</v>
      </c>
      <c r="AN221">
        <v>28.8</v>
      </c>
      <c r="AO221">
        <v>29.8</v>
      </c>
      <c r="AP221">
        <v>30.8</v>
      </c>
      <c r="AQ221">
        <v>31.8</v>
      </c>
      <c r="AR221">
        <v>32.799999999999997</v>
      </c>
      <c r="AS221">
        <v>0</v>
      </c>
    </row>
    <row r="222" spans="1:45" x14ac:dyDescent="0.25">
      <c r="A222" s="1">
        <v>44988</v>
      </c>
      <c r="B222">
        <v>2.4</v>
      </c>
      <c r="C222">
        <v>3.1</v>
      </c>
      <c r="D222">
        <v>3.8</v>
      </c>
      <c r="E222">
        <v>4.5999999999999996</v>
      </c>
      <c r="F222">
        <v>5.4</v>
      </c>
      <c r="G222">
        <v>6.4</v>
      </c>
      <c r="H222">
        <v>7.4</v>
      </c>
      <c r="I222">
        <v>8.4</v>
      </c>
      <c r="J222">
        <v>9.4</v>
      </c>
      <c r="K222">
        <v>10.4</v>
      </c>
      <c r="L222">
        <v>11.4</v>
      </c>
      <c r="M222">
        <v>12.4</v>
      </c>
      <c r="N222">
        <v>13.4</v>
      </c>
      <c r="O222">
        <v>0</v>
      </c>
      <c r="P222" s="1">
        <v>44988</v>
      </c>
      <c r="Q222">
        <v>11.4</v>
      </c>
      <c r="R222">
        <v>12.4</v>
      </c>
      <c r="S222">
        <v>13.4</v>
      </c>
      <c r="T222">
        <v>14.4</v>
      </c>
      <c r="U222">
        <v>15.4</v>
      </c>
      <c r="V222">
        <v>16.399999999999999</v>
      </c>
      <c r="W222">
        <v>17.399999999999999</v>
      </c>
      <c r="X222">
        <v>18.399999999999999</v>
      </c>
      <c r="Y222">
        <v>19.399999999999999</v>
      </c>
      <c r="Z222">
        <v>20.399999999999999</v>
      </c>
      <c r="AA222">
        <v>21.4</v>
      </c>
      <c r="AB222">
        <v>22.4</v>
      </c>
      <c r="AC222">
        <v>23.4</v>
      </c>
      <c r="AD222">
        <v>0</v>
      </c>
      <c r="AE222" s="1">
        <v>44988</v>
      </c>
      <c r="AF222">
        <v>21.4</v>
      </c>
      <c r="AG222">
        <v>22.4</v>
      </c>
      <c r="AH222">
        <v>23.4</v>
      </c>
      <c r="AI222">
        <v>24.4</v>
      </c>
      <c r="AJ222">
        <v>25.4</v>
      </c>
      <c r="AK222">
        <v>26.4</v>
      </c>
      <c r="AL222">
        <v>27.4</v>
      </c>
      <c r="AM222">
        <v>28.4</v>
      </c>
      <c r="AN222">
        <v>29.4</v>
      </c>
      <c r="AO222">
        <v>30.4</v>
      </c>
      <c r="AP222">
        <v>31.4</v>
      </c>
      <c r="AQ222">
        <v>32.4</v>
      </c>
      <c r="AR222">
        <v>33.4</v>
      </c>
      <c r="AS222">
        <v>0</v>
      </c>
    </row>
    <row r="223" spans="1:45" x14ac:dyDescent="0.25">
      <c r="A223" s="1">
        <v>44989</v>
      </c>
      <c r="B223">
        <v>5.2</v>
      </c>
      <c r="C223">
        <v>6.2</v>
      </c>
      <c r="D223">
        <v>7.2</v>
      </c>
      <c r="E223">
        <v>8.1999999999999993</v>
      </c>
      <c r="F223">
        <v>9.1999999999999993</v>
      </c>
      <c r="G223">
        <v>10.199999999999999</v>
      </c>
      <c r="H223">
        <v>11.2</v>
      </c>
      <c r="I223">
        <v>12.2</v>
      </c>
      <c r="J223">
        <v>13.2</v>
      </c>
      <c r="K223">
        <v>14.2</v>
      </c>
      <c r="L223">
        <v>15.2</v>
      </c>
      <c r="M223">
        <v>16.2</v>
      </c>
      <c r="N223">
        <v>17.2</v>
      </c>
      <c r="O223">
        <v>0</v>
      </c>
      <c r="P223" s="1">
        <v>44989</v>
      </c>
      <c r="Q223">
        <v>15.2</v>
      </c>
      <c r="R223">
        <v>16.2</v>
      </c>
      <c r="S223">
        <v>17.2</v>
      </c>
      <c r="T223">
        <v>18.2</v>
      </c>
      <c r="U223">
        <v>19.2</v>
      </c>
      <c r="V223">
        <v>20.2</v>
      </c>
      <c r="W223">
        <v>21.2</v>
      </c>
      <c r="X223">
        <v>22.2</v>
      </c>
      <c r="Y223">
        <v>23.2</v>
      </c>
      <c r="Z223">
        <v>24.2</v>
      </c>
      <c r="AA223">
        <v>25.2</v>
      </c>
      <c r="AB223">
        <v>26.2</v>
      </c>
      <c r="AC223">
        <v>27.2</v>
      </c>
      <c r="AD223">
        <v>0</v>
      </c>
      <c r="AE223" s="1">
        <v>44989</v>
      </c>
      <c r="AF223">
        <v>25.2</v>
      </c>
      <c r="AG223">
        <v>26.2</v>
      </c>
      <c r="AH223">
        <v>27.2</v>
      </c>
      <c r="AI223">
        <v>28.2</v>
      </c>
      <c r="AJ223">
        <v>29.2</v>
      </c>
      <c r="AK223">
        <v>30.2</v>
      </c>
      <c r="AL223">
        <v>31.2</v>
      </c>
      <c r="AM223">
        <v>32.200000000000003</v>
      </c>
      <c r="AN223">
        <v>33.200000000000003</v>
      </c>
      <c r="AO223">
        <v>34.200000000000003</v>
      </c>
      <c r="AP223">
        <v>35.200000000000003</v>
      </c>
      <c r="AQ223">
        <v>36.200000000000003</v>
      </c>
      <c r="AR223">
        <v>37.200000000000003</v>
      </c>
      <c r="AS223">
        <v>0</v>
      </c>
    </row>
    <row r="224" spans="1:45" x14ac:dyDescent="0.25">
      <c r="A224" s="1">
        <v>44990</v>
      </c>
      <c r="B224">
        <v>3.8</v>
      </c>
      <c r="C224">
        <v>4.5999999999999996</v>
      </c>
      <c r="D224">
        <v>5.4</v>
      </c>
      <c r="E224">
        <v>6.4</v>
      </c>
      <c r="F224">
        <v>7.4</v>
      </c>
      <c r="G224">
        <v>8.4</v>
      </c>
      <c r="H224">
        <v>9.4</v>
      </c>
      <c r="I224">
        <v>10.4</v>
      </c>
      <c r="J224">
        <v>11.4</v>
      </c>
      <c r="K224">
        <v>12.4</v>
      </c>
      <c r="L224">
        <v>13.4</v>
      </c>
      <c r="M224">
        <v>14.4</v>
      </c>
      <c r="N224">
        <v>15.4</v>
      </c>
      <c r="O224">
        <v>0</v>
      </c>
      <c r="P224" s="1">
        <v>44990</v>
      </c>
      <c r="Q224">
        <v>13.4</v>
      </c>
      <c r="R224">
        <v>14.4</v>
      </c>
      <c r="S224">
        <v>15.4</v>
      </c>
      <c r="T224">
        <v>16.399999999999999</v>
      </c>
      <c r="U224">
        <v>17.399999999999999</v>
      </c>
      <c r="V224">
        <v>18.399999999999999</v>
      </c>
      <c r="W224">
        <v>19.399999999999999</v>
      </c>
      <c r="X224">
        <v>20.399999999999999</v>
      </c>
      <c r="Y224">
        <v>21.4</v>
      </c>
      <c r="Z224">
        <v>22.4</v>
      </c>
      <c r="AA224">
        <v>23.4</v>
      </c>
      <c r="AB224">
        <v>24.4</v>
      </c>
      <c r="AC224">
        <v>25.4</v>
      </c>
      <c r="AD224">
        <v>0</v>
      </c>
      <c r="AE224" s="1">
        <v>44990</v>
      </c>
      <c r="AF224">
        <v>23.4</v>
      </c>
      <c r="AG224">
        <v>24.4</v>
      </c>
      <c r="AH224">
        <v>25.4</v>
      </c>
      <c r="AI224">
        <v>26.4</v>
      </c>
      <c r="AJ224">
        <v>27.4</v>
      </c>
      <c r="AK224">
        <v>28.4</v>
      </c>
      <c r="AL224">
        <v>29.4</v>
      </c>
      <c r="AM224">
        <v>30.4</v>
      </c>
      <c r="AN224">
        <v>31.4</v>
      </c>
      <c r="AO224">
        <v>32.4</v>
      </c>
      <c r="AP224">
        <v>33.4</v>
      </c>
      <c r="AQ224">
        <v>34.4</v>
      </c>
      <c r="AR224">
        <v>35.4</v>
      </c>
      <c r="AS224">
        <v>0</v>
      </c>
    </row>
    <row r="225" spans="1:45" x14ac:dyDescent="0.25">
      <c r="A225" s="1">
        <v>44991</v>
      </c>
      <c r="B225">
        <v>1.2</v>
      </c>
      <c r="C225">
        <v>1.8</v>
      </c>
      <c r="D225">
        <v>2.2999999999999998</v>
      </c>
      <c r="E225">
        <v>3</v>
      </c>
      <c r="F225">
        <v>3.7</v>
      </c>
      <c r="G225">
        <v>4.5</v>
      </c>
      <c r="H225">
        <v>5.4</v>
      </c>
      <c r="I225">
        <v>6.4</v>
      </c>
      <c r="J225">
        <v>7.4</v>
      </c>
      <c r="K225">
        <v>8.4</v>
      </c>
      <c r="L225">
        <v>9.4</v>
      </c>
      <c r="M225">
        <v>10.4</v>
      </c>
      <c r="N225">
        <v>11.4</v>
      </c>
      <c r="O225">
        <v>0</v>
      </c>
      <c r="P225" s="1">
        <v>44991</v>
      </c>
      <c r="Q225">
        <v>9.4</v>
      </c>
      <c r="R225">
        <v>10.4</v>
      </c>
      <c r="S225">
        <v>11.4</v>
      </c>
      <c r="T225">
        <v>12.4</v>
      </c>
      <c r="U225">
        <v>13.4</v>
      </c>
      <c r="V225">
        <v>14.4</v>
      </c>
      <c r="W225">
        <v>15.4</v>
      </c>
      <c r="X225">
        <v>16.399999999999999</v>
      </c>
      <c r="Y225">
        <v>17.399999999999999</v>
      </c>
      <c r="Z225">
        <v>18.399999999999999</v>
      </c>
      <c r="AA225">
        <v>19.399999999999999</v>
      </c>
      <c r="AB225">
        <v>20.399999999999999</v>
      </c>
      <c r="AC225">
        <v>21.4</v>
      </c>
      <c r="AD225">
        <v>0</v>
      </c>
      <c r="AE225" s="1">
        <v>44991</v>
      </c>
      <c r="AF225">
        <v>19.399999999999999</v>
      </c>
      <c r="AG225">
        <v>20.399999999999999</v>
      </c>
      <c r="AH225">
        <v>21.4</v>
      </c>
      <c r="AI225">
        <v>22.4</v>
      </c>
      <c r="AJ225">
        <v>23.4</v>
      </c>
      <c r="AK225">
        <v>24.4</v>
      </c>
      <c r="AL225">
        <v>25.4</v>
      </c>
      <c r="AM225">
        <v>26.4</v>
      </c>
      <c r="AN225">
        <v>27.4</v>
      </c>
      <c r="AO225">
        <v>28.4</v>
      </c>
      <c r="AP225">
        <v>29.4</v>
      </c>
      <c r="AQ225">
        <v>30.4</v>
      </c>
      <c r="AR225">
        <v>31.4</v>
      </c>
      <c r="AS225">
        <v>0</v>
      </c>
    </row>
    <row r="226" spans="1:45" x14ac:dyDescent="0.25">
      <c r="A226" s="1">
        <v>44992</v>
      </c>
      <c r="B226">
        <v>6.1</v>
      </c>
      <c r="C226">
        <v>7.1</v>
      </c>
      <c r="D226">
        <v>8.1</v>
      </c>
      <c r="E226">
        <v>9.1</v>
      </c>
      <c r="F226">
        <v>10.1</v>
      </c>
      <c r="G226">
        <v>11.1</v>
      </c>
      <c r="H226">
        <v>12.1</v>
      </c>
      <c r="I226">
        <v>13.1</v>
      </c>
      <c r="J226">
        <v>14.1</v>
      </c>
      <c r="K226">
        <v>15.1</v>
      </c>
      <c r="L226">
        <v>16.100000000000001</v>
      </c>
      <c r="M226">
        <v>17.100000000000001</v>
      </c>
      <c r="N226">
        <v>18.100000000000001</v>
      </c>
      <c r="O226">
        <v>0</v>
      </c>
      <c r="P226" s="1">
        <v>44992</v>
      </c>
      <c r="Q226">
        <v>16.100000000000001</v>
      </c>
      <c r="R226">
        <v>17.100000000000001</v>
      </c>
      <c r="S226">
        <v>18.100000000000001</v>
      </c>
      <c r="T226">
        <v>19.100000000000001</v>
      </c>
      <c r="U226">
        <v>20.100000000000001</v>
      </c>
      <c r="V226">
        <v>21.1</v>
      </c>
      <c r="W226">
        <v>22.1</v>
      </c>
      <c r="X226">
        <v>23.1</v>
      </c>
      <c r="Y226">
        <v>24.1</v>
      </c>
      <c r="Z226">
        <v>25.1</v>
      </c>
      <c r="AA226">
        <v>26.1</v>
      </c>
      <c r="AB226">
        <v>27.1</v>
      </c>
      <c r="AC226">
        <v>28.1</v>
      </c>
      <c r="AD226">
        <v>0</v>
      </c>
      <c r="AE226" s="1">
        <v>44992</v>
      </c>
      <c r="AF226">
        <v>26.1</v>
      </c>
      <c r="AG226">
        <v>27.1</v>
      </c>
      <c r="AH226">
        <v>28.1</v>
      </c>
      <c r="AI226">
        <v>29.1</v>
      </c>
      <c r="AJ226">
        <v>30.1</v>
      </c>
      <c r="AK226">
        <v>31.1</v>
      </c>
      <c r="AL226">
        <v>32.1</v>
      </c>
      <c r="AM226">
        <v>33.1</v>
      </c>
      <c r="AN226">
        <v>34.1</v>
      </c>
      <c r="AO226">
        <v>35.1</v>
      </c>
      <c r="AP226">
        <v>36.1</v>
      </c>
      <c r="AQ226">
        <v>37.1</v>
      </c>
      <c r="AR226">
        <v>38.1</v>
      </c>
      <c r="AS226">
        <v>0</v>
      </c>
    </row>
    <row r="227" spans="1:45" x14ac:dyDescent="0.25">
      <c r="A227" s="1">
        <v>44993</v>
      </c>
      <c r="B227">
        <v>3.4</v>
      </c>
      <c r="C227">
        <v>4</v>
      </c>
      <c r="D227">
        <v>4.7</v>
      </c>
      <c r="E227">
        <v>5.4</v>
      </c>
      <c r="F227">
        <v>6.1</v>
      </c>
      <c r="G227">
        <v>6.9</v>
      </c>
      <c r="H227">
        <v>7.8</v>
      </c>
      <c r="I227">
        <v>8.6999999999999993</v>
      </c>
      <c r="J227">
        <v>9.6</v>
      </c>
      <c r="K227">
        <v>10.6</v>
      </c>
      <c r="L227">
        <v>11.6</v>
      </c>
      <c r="M227">
        <v>12.6</v>
      </c>
      <c r="N227">
        <v>13.6</v>
      </c>
      <c r="O227">
        <v>0</v>
      </c>
      <c r="P227" s="1">
        <v>44993</v>
      </c>
      <c r="Q227">
        <v>11.6</v>
      </c>
      <c r="R227">
        <v>12.6</v>
      </c>
      <c r="S227">
        <v>13.6</v>
      </c>
      <c r="T227">
        <v>14.6</v>
      </c>
      <c r="U227">
        <v>15.6</v>
      </c>
      <c r="V227">
        <v>16.600000000000001</v>
      </c>
      <c r="W227">
        <v>17.600000000000001</v>
      </c>
      <c r="X227">
        <v>18.600000000000001</v>
      </c>
      <c r="Y227">
        <v>19.600000000000001</v>
      </c>
      <c r="Z227">
        <v>20.6</v>
      </c>
      <c r="AA227">
        <v>21.6</v>
      </c>
      <c r="AB227">
        <v>22.6</v>
      </c>
      <c r="AC227">
        <v>23.6</v>
      </c>
      <c r="AD227">
        <v>0</v>
      </c>
      <c r="AE227" s="1">
        <v>44993</v>
      </c>
      <c r="AF227">
        <v>21.6</v>
      </c>
      <c r="AG227">
        <v>22.6</v>
      </c>
      <c r="AH227">
        <v>23.6</v>
      </c>
      <c r="AI227">
        <v>24.6</v>
      </c>
      <c r="AJ227">
        <v>25.6</v>
      </c>
      <c r="AK227">
        <v>26.6</v>
      </c>
      <c r="AL227">
        <v>27.6</v>
      </c>
      <c r="AM227">
        <v>28.6</v>
      </c>
      <c r="AN227">
        <v>29.6</v>
      </c>
      <c r="AO227">
        <v>30.6</v>
      </c>
      <c r="AP227">
        <v>31.6</v>
      </c>
      <c r="AQ227">
        <v>32.6</v>
      </c>
      <c r="AR227">
        <v>33.6</v>
      </c>
      <c r="AS227">
        <v>0</v>
      </c>
    </row>
    <row r="228" spans="1:45" x14ac:dyDescent="0.25">
      <c r="A228" s="1">
        <v>44994</v>
      </c>
      <c r="B228">
        <v>1.9</v>
      </c>
      <c r="C228">
        <v>2.4</v>
      </c>
      <c r="D228">
        <v>3</v>
      </c>
      <c r="E228">
        <v>3.6</v>
      </c>
      <c r="F228">
        <v>4.3</v>
      </c>
      <c r="G228">
        <v>5</v>
      </c>
      <c r="H228">
        <v>5.7</v>
      </c>
      <c r="I228">
        <v>6.5</v>
      </c>
      <c r="J228">
        <v>7.3</v>
      </c>
      <c r="K228">
        <v>8.1</v>
      </c>
      <c r="L228">
        <v>9</v>
      </c>
      <c r="M228">
        <v>9.9</v>
      </c>
      <c r="N228">
        <v>10.9</v>
      </c>
      <c r="O228">
        <v>0</v>
      </c>
      <c r="P228" s="1">
        <v>44994</v>
      </c>
      <c r="Q228">
        <v>9</v>
      </c>
      <c r="R228">
        <v>9.9</v>
      </c>
      <c r="S228">
        <v>10.9</v>
      </c>
      <c r="T228">
        <v>11.9</v>
      </c>
      <c r="U228">
        <v>12.9</v>
      </c>
      <c r="V228">
        <v>13.9</v>
      </c>
      <c r="W228">
        <v>14.9</v>
      </c>
      <c r="X228">
        <v>15.9</v>
      </c>
      <c r="Y228">
        <v>16.899999999999999</v>
      </c>
      <c r="Z228">
        <v>17.899999999999999</v>
      </c>
      <c r="AA228">
        <v>18.899999999999999</v>
      </c>
      <c r="AB228">
        <v>19.899999999999999</v>
      </c>
      <c r="AC228">
        <v>20.9</v>
      </c>
      <c r="AD228">
        <v>0</v>
      </c>
      <c r="AE228" s="1">
        <v>44994</v>
      </c>
      <c r="AF228">
        <v>18.899999999999999</v>
      </c>
      <c r="AG228">
        <v>19.899999999999999</v>
      </c>
      <c r="AH228">
        <v>20.9</v>
      </c>
      <c r="AI228">
        <v>21.9</v>
      </c>
      <c r="AJ228">
        <v>22.9</v>
      </c>
      <c r="AK228">
        <v>23.9</v>
      </c>
      <c r="AL228">
        <v>24.9</v>
      </c>
      <c r="AM228">
        <v>25.9</v>
      </c>
      <c r="AN228">
        <v>26.9</v>
      </c>
      <c r="AO228">
        <v>27.9</v>
      </c>
      <c r="AP228">
        <v>28.9</v>
      </c>
      <c r="AQ228">
        <v>29.9</v>
      </c>
      <c r="AR228">
        <v>30.9</v>
      </c>
      <c r="AS228">
        <v>0</v>
      </c>
    </row>
    <row r="229" spans="1:45" x14ac:dyDescent="0.25">
      <c r="A229" s="1">
        <v>44995</v>
      </c>
      <c r="B229">
        <v>4</v>
      </c>
      <c r="C229">
        <v>4.4000000000000004</v>
      </c>
      <c r="D229">
        <v>5</v>
      </c>
      <c r="E229">
        <v>5.6</v>
      </c>
      <c r="F229">
        <v>6.3</v>
      </c>
      <c r="G229">
        <v>6.9</v>
      </c>
      <c r="H229">
        <v>7.6</v>
      </c>
      <c r="I229">
        <v>8.4</v>
      </c>
      <c r="J229">
        <v>9.1</v>
      </c>
      <c r="K229">
        <v>9.9</v>
      </c>
      <c r="L229">
        <v>10.8</v>
      </c>
      <c r="M229">
        <v>11.8</v>
      </c>
      <c r="N229">
        <v>12.8</v>
      </c>
      <c r="O229">
        <v>0</v>
      </c>
      <c r="P229" s="1">
        <v>44995</v>
      </c>
      <c r="Q229">
        <v>10.8</v>
      </c>
      <c r="R229">
        <v>11.8</v>
      </c>
      <c r="S229">
        <v>12.8</v>
      </c>
      <c r="T229">
        <v>13.8</v>
      </c>
      <c r="U229">
        <v>14.8</v>
      </c>
      <c r="V229">
        <v>15.8</v>
      </c>
      <c r="W229">
        <v>16.8</v>
      </c>
      <c r="X229">
        <v>17.8</v>
      </c>
      <c r="Y229">
        <v>18.8</v>
      </c>
      <c r="Z229">
        <v>19.8</v>
      </c>
      <c r="AA229">
        <v>20.8</v>
      </c>
      <c r="AB229">
        <v>21.8</v>
      </c>
      <c r="AC229">
        <v>22.8</v>
      </c>
      <c r="AD229">
        <v>0</v>
      </c>
      <c r="AE229" s="1">
        <v>44995</v>
      </c>
      <c r="AF229">
        <v>20.8</v>
      </c>
      <c r="AG229">
        <v>21.8</v>
      </c>
      <c r="AH229">
        <v>22.8</v>
      </c>
      <c r="AI229">
        <v>23.8</v>
      </c>
      <c r="AJ229">
        <v>24.8</v>
      </c>
      <c r="AK229">
        <v>25.8</v>
      </c>
      <c r="AL229">
        <v>26.8</v>
      </c>
      <c r="AM229">
        <v>27.8</v>
      </c>
      <c r="AN229">
        <v>28.8</v>
      </c>
      <c r="AO229">
        <v>29.8</v>
      </c>
      <c r="AP229">
        <v>30.8</v>
      </c>
      <c r="AQ229">
        <v>31.8</v>
      </c>
      <c r="AR229">
        <v>32.799999999999997</v>
      </c>
      <c r="AS229">
        <v>0</v>
      </c>
    </row>
    <row r="230" spans="1:45" x14ac:dyDescent="0.25">
      <c r="A230" s="1">
        <v>44996</v>
      </c>
      <c r="B230">
        <v>2.2000000000000002</v>
      </c>
      <c r="C230">
        <v>2.9</v>
      </c>
      <c r="D230">
        <v>3.9</v>
      </c>
      <c r="E230">
        <v>4.9000000000000004</v>
      </c>
      <c r="F230">
        <v>5.9</v>
      </c>
      <c r="G230">
        <v>6.9</v>
      </c>
      <c r="H230">
        <v>7.9</v>
      </c>
      <c r="I230">
        <v>8.9</v>
      </c>
      <c r="J230">
        <v>9.9</v>
      </c>
      <c r="K230">
        <v>10.9</v>
      </c>
      <c r="L230">
        <v>11.9</v>
      </c>
      <c r="M230">
        <v>12.9</v>
      </c>
      <c r="N230">
        <v>13.9</v>
      </c>
      <c r="O230">
        <v>0</v>
      </c>
      <c r="P230" s="1">
        <v>44996</v>
      </c>
      <c r="Q230">
        <v>11.9</v>
      </c>
      <c r="R230">
        <v>12.9</v>
      </c>
      <c r="S230">
        <v>13.9</v>
      </c>
      <c r="T230">
        <v>14.9</v>
      </c>
      <c r="U230">
        <v>15.9</v>
      </c>
      <c r="V230">
        <v>16.899999999999999</v>
      </c>
      <c r="W230">
        <v>17.899999999999999</v>
      </c>
      <c r="X230">
        <v>18.899999999999999</v>
      </c>
      <c r="Y230">
        <v>19.899999999999999</v>
      </c>
      <c r="Z230">
        <v>20.9</v>
      </c>
      <c r="AA230">
        <v>21.9</v>
      </c>
      <c r="AB230">
        <v>22.9</v>
      </c>
      <c r="AC230">
        <v>23.9</v>
      </c>
      <c r="AD230">
        <v>0</v>
      </c>
      <c r="AE230" s="1">
        <v>44996</v>
      </c>
      <c r="AF230">
        <v>21.9</v>
      </c>
      <c r="AG230">
        <v>22.9</v>
      </c>
      <c r="AH230">
        <v>23.9</v>
      </c>
      <c r="AI230">
        <v>24.9</v>
      </c>
      <c r="AJ230">
        <v>25.9</v>
      </c>
      <c r="AK230">
        <v>26.9</v>
      </c>
      <c r="AL230">
        <v>27.9</v>
      </c>
      <c r="AM230">
        <v>28.9</v>
      </c>
      <c r="AN230">
        <v>29.9</v>
      </c>
      <c r="AO230">
        <v>30.9</v>
      </c>
      <c r="AP230">
        <v>31.9</v>
      </c>
      <c r="AQ230">
        <v>32.9</v>
      </c>
      <c r="AR230">
        <v>33.9</v>
      </c>
      <c r="AS230">
        <v>0</v>
      </c>
    </row>
    <row r="231" spans="1:45" x14ac:dyDescent="0.25">
      <c r="A231" s="1">
        <v>44997</v>
      </c>
      <c r="B231">
        <v>3.9</v>
      </c>
      <c r="C231">
        <v>4.5</v>
      </c>
      <c r="D231">
        <v>5.0999999999999996</v>
      </c>
      <c r="E231">
        <v>5.8</v>
      </c>
      <c r="F231">
        <v>6.6</v>
      </c>
      <c r="G231">
        <v>7.3</v>
      </c>
      <c r="H231">
        <v>8.1</v>
      </c>
      <c r="I231">
        <v>9</v>
      </c>
      <c r="J231">
        <v>9.9</v>
      </c>
      <c r="K231">
        <v>10.9</v>
      </c>
      <c r="L231">
        <v>11.8</v>
      </c>
      <c r="M231">
        <v>12.8</v>
      </c>
      <c r="N231">
        <v>13.7</v>
      </c>
      <c r="O231">
        <v>0</v>
      </c>
      <c r="P231" s="1">
        <v>44997</v>
      </c>
      <c r="Q231">
        <v>11.8</v>
      </c>
      <c r="R231">
        <v>12.8</v>
      </c>
      <c r="S231">
        <v>13.7</v>
      </c>
      <c r="T231">
        <v>14.7</v>
      </c>
      <c r="U231">
        <v>15.6</v>
      </c>
      <c r="V231">
        <v>16.600000000000001</v>
      </c>
      <c r="W231">
        <v>17.600000000000001</v>
      </c>
      <c r="X231">
        <v>18.5</v>
      </c>
      <c r="Y231">
        <v>19.5</v>
      </c>
      <c r="Z231">
        <v>20.399999999999999</v>
      </c>
      <c r="AA231">
        <v>21.4</v>
      </c>
      <c r="AB231">
        <v>22.4</v>
      </c>
      <c r="AC231">
        <v>23.3</v>
      </c>
      <c r="AD231">
        <v>0</v>
      </c>
      <c r="AE231" s="1">
        <v>44997</v>
      </c>
      <c r="AF231">
        <v>21.4</v>
      </c>
      <c r="AG231">
        <v>22.4</v>
      </c>
      <c r="AH231">
        <v>23.3</v>
      </c>
      <c r="AI231">
        <v>24.3</v>
      </c>
      <c r="AJ231">
        <v>25.2</v>
      </c>
      <c r="AK231">
        <v>26.2</v>
      </c>
      <c r="AL231">
        <v>27.1</v>
      </c>
      <c r="AM231">
        <v>28.1</v>
      </c>
      <c r="AN231">
        <v>29.1</v>
      </c>
      <c r="AO231">
        <v>30</v>
      </c>
      <c r="AP231">
        <v>31</v>
      </c>
      <c r="AQ231">
        <v>31.9</v>
      </c>
      <c r="AR231">
        <v>32.9</v>
      </c>
      <c r="AS231">
        <v>0</v>
      </c>
    </row>
    <row r="232" spans="1:45" x14ac:dyDescent="0.25">
      <c r="A232" s="1">
        <v>44998</v>
      </c>
      <c r="B232">
        <v>2.4</v>
      </c>
      <c r="C232">
        <v>3</v>
      </c>
      <c r="D232">
        <v>3.8</v>
      </c>
      <c r="E232">
        <v>4.7</v>
      </c>
      <c r="F232">
        <v>5.6</v>
      </c>
      <c r="G232">
        <v>6.5</v>
      </c>
      <c r="H232">
        <v>7.5</v>
      </c>
      <c r="I232">
        <v>8.5</v>
      </c>
      <c r="J232">
        <v>9.5</v>
      </c>
      <c r="K232">
        <v>10.5</v>
      </c>
      <c r="L232">
        <v>11.5</v>
      </c>
      <c r="M232">
        <v>12.5</v>
      </c>
      <c r="N232">
        <v>13.5</v>
      </c>
      <c r="O232">
        <v>0</v>
      </c>
      <c r="P232" s="1">
        <v>44998</v>
      </c>
      <c r="Q232">
        <v>11.5</v>
      </c>
      <c r="R232">
        <v>12.5</v>
      </c>
      <c r="S232">
        <v>13.5</v>
      </c>
      <c r="T232">
        <v>14.5</v>
      </c>
      <c r="U232">
        <v>15.5</v>
      </c>
      <c r="V232">
        <v>16.5</v>
      </c>
      <c r="W232">
        <v>17.5</v>
      </c>
      <c r="X232">
        <v>18.5</v>
      </c>
      <c r="Y232">
        <v>19.5</v>
      </c>
      <c r="Z232">
        <v>20.5</v>
      </c>
      <c r="AA232">
        <v>21.5</v>
      </c>
      <c r="AB232">
        <v>22.5</v>
      </c>
      <c r="AC232">
        <v>23.5</v>
      </c>
      <c r="AD232">
        <v>0</v>
      </c>
      <c r="AE232" s="1">
        <v>44998</v>
      </c>
      <c r="AF232">
        <v>21.5</v>
      </c>
      <c r="AG232">
        <v>22.5</v>
      </c>
      <c r="AH232">
        <v>23.5</v>
      </c>
      <c r="AI232">
        <v>24.5</v>
      </c>
      <c r="AJ232">
        <v>25.5</v>
      </c>
      <c r="AK232">
        <v>26.5</v>
      </c>
      <c r="AL232">
        <v>27.5</v>
      </c>
      <c r="AM232">
        <v>28.5</v>
      </c>
      <c r="AN232">
        <v>29.5</v>
      </c>
      <c r="AO232">
        <v>30.5</v>
      </c>
      <c r="AP232">
        <v>31.5</v>
      </c>
      <c r="AQ232">
        <v>32.5</v>
      </c>
      <c r="AR232">
        <v>33.5</v>
      </c>
      <c r="AS232">
        <v>0</v>
      </c>
    </row>
    <row r="233" spans="1:45" x14ac:dyDescent="0.25">
      <c r="A233" s="1">
        <v>44999</v>
      </c>
      <c r="B233">
        <v>3.2</v>
      </c>
      <c r="C233">
        <v>4.0999999999999996</v>
      </c>
      <c r="D233">
        <v>5.0999999999999996</v>
      </c>
      <c r="E233">
        <v>6.1</v>
      </c>
      <c r="F233">
        <v>7.1</v>
      </c>
      <c r="G233">
        <v>8.1</v>
      </c>
      <c r="H233">
        <v>9.1</v>
      </c>
      <c r="I233">
        <v>10.1</v>
      </c>
      <c r="J233">
        <v>11.1</v>
      </c>
      <c r="K233">
        <v>12.1</v>
      </c>
      <c r="L233">
        <v>13.1</v>
      </c>
      <c r="M233">
        <v>14.1</v>
      </c>
      <c r="N233">
        <v>15.1</v>
      </c>
      <c r="O233">
        <v>0</v>
      </c>
      <c r="P233" s="1">
        <v>44999</v>
      </c>
      <c r="Q233">
        <v>13.1</v>
      </c>
      <c r="R233">
        <v>14.1</v>
      </c>
      <c r="S233">
        <v>15.1</v>
      </c>
      <c r="T233">
        <v>16.100000000000001</v>
      </c>
      <c r="U233">
        <v>17.100000000000001</v>
      </c>
      <c r="V233">
        <v>18.100000000000001</v>
      </c>
      <c r="W233">
        <v>19.100000000000001</v>
      </c>
      <c r="X233">
        <v>20.100000000000001</v>
      </c>
      <c r="Y233">
        <v>21.1</v>
      </c>
      <c r="Z233">
        <v>22.1</v>
      </c>
      <c r="AA233">
        <v>23.1</v>
      </c>
      <c r="AB233">
        <v>24.1</v>
      </c>
      <c r="AC233">
        <v>25.1</v>
      </c>
      <c r="AD233">
        <v>0</v>
      </c>
      <c r="AE233" s="1">
        <v>44999</v>
      </c>
      <c r="AF233">
        <v>23.1</v>
      </c>
      <c r="AG233">
        <v>24.1</v>
      </c>
      <c r="AH233">
        <v>25.1</v>
      </c>
      <c r="AI233">
        <v>26.1</v>
      </c>
      <c r="AJ233">
        <v>27.1</v>
      </c>
      <c r="AK233">
        <v>28.1</v>
      </c>
      <c r="AL233">
        <v>29.1</v>
      </c>
      <c r="AM233">
        <v>30.1</v>
      </c>
      <c r="AN233">
        <v>31.1</v>
      </c>
      <c r="AO233">
        <v>32.1</v>
      </c>
      <c r="AP233">
        <v>33.1</v>
      </c>
      <c r="AQ233">
        <v>34.1</v>
      </c>
      <c r="AR233">
        <v>35.1</v>
      </c>
      <c r="AS233">
        <v>0</v>
      </c>
    </row>
    <row r="234" spans="1:45" x14ac:dyDescent="0.25">
      <c r="A234" s="1">
        <v>45000</v>
      </c>
      <c r="B234">
        <v>2.7</v>
      </c>
      <c r="C234">
        <v>3.6</v>
      </c>
      <c r="D234">
        <v>4.5999999999999996</v>
      </c>
      <c r="E234">
        <v>5.6</v>
      </c>
      <c r="F234">
        <v>6.6</v>
      </c>
      <c r="G234">
        <v>7.6</v>
      </c>
      <c r="H234">
        <v>8.6</v>
      </c>
      <c r="I234">
        <v>9.6</v>
      </c>
      <c r="J234">
        <v>10.6</v>
      </c>
      <c r="K234">
        <v>11.6</v>
      </c>
      <c r="L234">
        <v>12.6</v>
      </c>
      <c r="M234">
        <v>13.6</v>
      </c>
      <c r="N234">
        <v>14.6</v>
      </c>
      <c r="O234">
        <v>0</v>
      </c>
      <c r="P234" s="1">
        <v>45000</v>
      </c>
      <c r="Q234">
        <v>12.6</v>
      </c>
      <c r="R234">
        <v>13.6</v>
      </c>
      <c r="S234">
        <v>14.6</v>
      </c>
      <c r="T234">
        <v>15.6</v>
      </c>
      <c r="U234">
        <v>16.600000000000001</v>
      </c>
      <c r="V234">
        <v>17.600000000000001</v>
      </c>
      <c r="W234">
        <v>18.600000000000001</v>
      </c>
      <c r="X234">
        <v>19.600000000000001</v>
      </c>
      <c r="Y234">
        <v>20.6</v>
      </c>
      <c r="Z234">
        <v>21.6</v>
      </c>
      <c r="AA234">
        <v>22.6</v>
      </c>
      <c r="AB234">
        <v>23.6</v>
      </c>
      <c r="AC234">
        <v>24.6</v>
      </c>
      <c r="AD234">
        <v>0</v>
      </c>
      <c r="AE234" s="1">
        <v>45000</v>
      </c>
      <c r="AF234">
        <v>22.6</v>
      </c>
      <c r="AG234">
        <v>23.6</v>
      </c>
      <c r="AH234">
        <v>24.6</v>
      </c>
      <c r="AI234">
        <v>25.6</v>
      </c>
      <c r="AJ234">
        <v>26.6</v>
      </c>
      <c r="AK234">
        <v>27.6</v>
      </c>
      <c r="AL234">
        <v>28.6</v>
      </c>
      <c r="AM234">
        <v>29.6</v>
      </c>
      <c r="AN234">
        <v>30.6</v>
      </c>
      <c r="AO234">
        <v>31.6</v>
      </c>
      <c r="AP234">
        <v>32.6</v>
      </c>
      <c r="AQ234">
        <v>33.6</v>
      </c>
      <c r="AR234">
        <v>34.6</v>
      </c>
      <c r="AS234">
        <v>0</v>
      </c>
    </row>
    <row r="235" spans="1:45" x14ac:dyDescent="0.25">
      <c r="A235" s="1">
        <v>45001</v>
      </c>
      <c r="B235">
        <v>1.9</v>
      </c>
      <c r="C235">
        <v>2.4</v>
      </c>
      <c r="D235">
        <v>3</v>
      </c>
      <c r="E235">
        <v>3.6</v>
      </c>
      <c r="F235">
        <v>4.2</v>
      </c>
      <c r="G235">
        <v>4.9000000000000004</v>
      </c>
      <c r="H235">
        <v>5.6</v>
      </c>
      <c r="I235">
        <v>6.4</v>
      </c>
      <c r="J235">
        <v>7.2</v>
      </c>
      <c r="K235">
        <v>8.1</v>
      </c>
      <c r="L235">
        <v>9.1</v>
      </c>
      <c r="M235">
        <v>10.1</v>
      </c>
      <c r="N235">
        <v>11.1</v>
      </c>
      <c r="O235">
        <v>0</v>
      </c>
      <c r="P235" s="1">
        <v>45001</v>
      </c>
      <c r="Q235">
        <v>9.1</v>
      </c>
      <c r="R235">
        <v>10.1</v>
      </c>
      <c r="S235">
        <v>11.1</v>
      </c>
      <c r="T235">
        <v>12.1</v>
      </c>
      <c r="U235">
        <v>13.1</v>
      </c>
      <c r="V235">
        <v>14.1</v>
      </c>
      <c r="W235">
        <v>15.1</v>
      </c>
      <c r="X235">
        <v>16.100000000000001</v>
      </c>
      <c r="Y235">
        <v>17.100000000000001</v>
      </c>
      <c r="Z235">
        <v>18.100000000000001</v>
      </c>
      <c r="AA235">
        <v>19.100000000000001</v>
      </c>
      <c r="AB235">
        <v>20.100000000000001</v>
      </c>
      <c r="AC235">
        <v>21.1</v>
      </c>
      <c r="AD235">
        <v>0</v>
      </c>
      <c r="AE235" s="1">
        <v>45001</v>
      </c>
      <c r="AF235">
        <v>19.100000000000001</v>
      </c>
      <c r="AG235">
        <v>20.100000000000001</v>
      </c>
      <c r="AH235">
        <v>21.1</v>
      </c>
      <c r="AI235">
        <v>22.1</v>
      </c>
      <c r="AJ235">
        <v>23.1</v>
      </c>
      <c r="AK235">
        <v>24.1</v>
      </c>
      <c r="AL235">
        <v>25.1</v>
      </c>
      <c r="AM235">
        <v>26.1</v>
      </c>
      <c r="AN235">
        <v>27.1</v>
      </c>
      <c r="AO235">
        <v>28.1</v>
      </c>
      <c r="AP235">
        <v>29.1</v>
      </c>
      <c r="AQ235">
        <v>30.1</v>
      </c>
      <c r="AR235">
        <v>31.1</v>
      </c>
      <c r="AS235">
        <v>0</v>
      </c>
    </row>
    <row r="236" spans="1:45" x14ac:dyDescent="0.25">
      <c r="A236" s="1">
        <v>45002</v>
      </c>
      <c r="B236">
        <v>1.7</v>
      </c>
      <c r="C236">
        <v>2</v>
      </c>
      <c r="D236">
        <v>2.4</v>
      </c>
      <c r="E236">
        <v>2.8</v>
      </c>
      <c r="F236">
        <v>3.1</v>
      </c>
      <c r="G236">
        <v>3.5</v>
      </c>
      <c r="H236">
        <v>3.9</v>
      </c>
      <c r="I236">
        <v>4.3</v>
      </c>
      <c r="J236">
        <v>4.8</v>
      </c>
      <c r="K236">
        <v>5.2</v>
      </c>
      <c r="L236">
        <v>5.7</v>
      </c>
      <c r="M236">
        <v>6.3</v>
      </c>
      <c r="N236">
        <v>7</v>
      </c>
      <c r="O236">
        <v>0</v>
      </c>
      <c r="P236" s="1">
        <v>45002</v>
      </c>
      <c r="Q236">
        <v>5.7</v>
      </c>
      <c r="R236">
        <v>6.3</v>
      </c>
      <c r="S236">
        <v>7</v>
      </c>
      <c r="T236">
        <v>7.7</v>
      </c>
      <c r="U236">
        <v>8.5</v>
      </c>
      <c r="V236">
        <v>9.3000000000000007</v>
      </c>
      <c r="W236">
        <v>10.1</v>
      </c>
      <c r="X236">
        <v>11.1</v>
      </c>
      <c r="Y236">
        <v>12.1</v>
      </c>
      <c r="Z236">
        <v>13.1</v>
      </c>
      <c r="AA236">
        <v>14.1</v>
      </c>
      <c r="AB236">
        <v>15.1</v>
      </c>
      <c r="AC236">
        <v>16.100000000000001</v>
      </c>
      <c r="AD236">
        <v>0</v>
      </c>
      <c r="AE236" s="1">
        <v>45002</v>
      </c>
      <c r="AF236">
        <v>14.1</v>
      </c>
      <c r="AG236">
        <v>15.1</v>
      </c>
      <c r="AH236">
        <v>16.100000000000001</v>
      </c>
      <c r="AI236">
        <v>17.100000000000001</v>
      </c>
      <c r="AJ236">
        <v>18.100000000000001</v>
      </c>
      <c r="AK236">
        <v>19.100000000000001</v>
      </c>
      <c r="AL236">
        <v>20.100000000000001</v>
      </c>
      <c r="AM236">
        <v>21.1</v>
      </c>
      <c r="AN236">
        <v>22.1</v>
      </c>
      <c r="AO236">
        <v>23.1</v>
      </c>
      <c r="AP236">
        <v>24.1</v>
      </c>
      <c r="AQ236">
        <v>25.1</v>
      </c>
      <c r="AR236">
        <v>26.1</v>
      </c>
      <c r="AS236">
        <v>0</v>
      </c>
    </row>
    <row r="237" spans="1:45" x14ac:dyDescent="0.25">
      <c r="A237" s="1">
        <v>45003</v>
      </c>
      <c r="B237">
        <v>0.3</v>
      </c>
      <c r="C237">
        <v>0.4</v>
      </c>
      <c r="D237">
        <v>0.5</v>
      </c>
      <c r="E237">
        <v>0.7</v>
      </c>
      <c r="F237">
        <v>0.8</v>
      </c>
      <c r="G237">
        <v>1.1000000000000001</v>
      </c>
      <c r="H237">
        <v>1.4</v>
      </c>
      <c r="I237">
        <v>2</v>
      </c>
      <c r="J237">
        <v>2.6</v>
      </c>
      <c r="K237">
        <v>3.2</v>
      </c>
      <c r="L237">
        <v>3.9</v>
      </c>
      <c r="M237">
        <v>4.7</v>
      </c>
      <c r="N237">
        <v>5.5</v>
      </c>
      <c r="O237">
        <v>0</v>
      </c>
      <c r="P237" s="1">
        <v>45003</v>
      </c>
      <c r="Q237">
        <v>3.9</v>
      </c>
      <c r="R237">
        <v>4.7</v>
      </c>
      <c r="S237">
        <v>5.5</v>
      </c>
      <c r="T237">
        <v>6.4</v>
      </c>
      <c r="U237">
        <v>7.3</v>
      </c>
      <c r="V237">
        <v>8.3000000000000007</v>
      </c>
      <c r="W237">
        <v>9.3000000000000007</v>
      </c>
      <c r="X237">
        <v>10.3</v>
      </c>
      <c r="Y237">
        <v>11.3</v>
      </c>
      <c r="Z237">
        <v>12.3</v>
      </c>
      <c r="AA237">
        <v>13.3</v>
      </c>
      <c r="AB237">
        <v>14.3</v>
      </c>
      <c r="AC237">
        <v>15.3</v>
      </c>
      <c r="AD237">
        <v>0</v>
      </c>
      <c r="AE237" s="1">
        <v>45003</v>
      </c>
      <c r="AF237">
        <v>13.3</v>
      </c>
      <c r="AG237">
        <v>14.3</v>
      </c>
      <c r="AH237">
        <v>15.3</v>
      </c>
      <c r="AI237">
        <v>16.3</v>
      </c>
      <c r="AJ237">
        <v>17.3</v>
      </c>
      <c r="AK237">
        <v>18.3</v>
      </c>
      <c r="AL237">
        <v>19.3</v>
      </c>
      <c r="AM237">
        <v>20.3</v>
      </c>
      <c r="AN237">
        <v>21.3</v>
      </c>
      <c r="AO237">
        <v>22.3</v>
      </c>
      <c r="AP237">
        <v>23.3</v>
      </c>
      <c r="AQ237">
        <v>24.3</v>
      </c>
      <c r="AR237">
        <v>25.3</v>
      </c>
      <c r="AS237">
        <v>0</v>
      </c>
    </row>
    <row r="238" spans="1:45" x14ac:dyDescent="0.25">
      <c r="A238" s="1">
        <v>45004</v>
      </c>
      <c r="B238">
        <v>6.2</v>
      </c>
      <c r="C238">
        <v>7.2</v>
      </c>
      <c r="D238">
        <v>8.1999999999999993</v>
      </c>
      <c r="E238">
        <v>9.1999999999999993</v>
      </c>
      <c r="F238">
        <v>10.199999999999999</v>
      </c>
      <c r="G238">
        <v>11.2</v>
      </c>
      <c r="H238">
        <v>12.2</v>
      </c>
      <c r="I238">
        <v>13.2</v>
      </c>
      <c r="J238">
        <v>14.2</v>
      </c>
      <c r="K238">
        <v>15.2</v>
      </c>
      <c r="L238">
        <v>16.2</v>
      </c>
      <c r="M238">
        <v>17.2</v>
      </c>
      <c r="N238">
        <v>18.2</v>
      </c>
      <c r="O238">
        <v>0</v>
      </c>
      <c r="P238" s="1">
        <v>45004</v>
      </c>
      <c r="Q238">
        <v>16.2</v>
      </c>
      <c r="R238">
        <v>17.2</v>
      </c>
      <c r="S238">
        <v>18.2</v>
      </c>
      <c r="T238">
        <v>19.2</v>
      </c>
      <c r="U238">
        <v>20.2</v>
      </c>
      <c r="V238">
        <v>21.2</v>
      </c>
      <c r="W238">
        <v>22.2</v>
      </c>
      <c r="X238">
        <v>23.2</v>
      </c>
      <c r="Y238">
        <v>24.2</v>
      </c>
      <c r="Z238">
        <v>25.2</v>
      </c>
      <c r="AA238">
        <v>26.2</v>
      </c>
      <c r="AB238">
        <v>27.2</v>
      </c>
      <c r="AC238">
        <v>28.2</v>
      </c>
      <c r="AD238">
        <v>0</v>
      </c>
      <c r="AE238" s="1">
        <v>45004</v>
      </c>
      <c r="AF238">
        <v>26.2</v>
      </c>
      <c r="AG238">
        <v>27.2</v>
      </c>
      <c r="AH238">
        <v>28.2</v>
      </c>
      <c r="AI238">
        <v>29.2</v>
      </c>
      <c r="AJ238">
        <v>30.2</v>
      </c>
      <c r="AK238">
        <v>31.2</v>
      </c>
      <c r="AL238">
        <v>32.200000000000003</v>
      </c>
      <c r="AM238">
        <v>33.200000000000003</v>
      </c>
      <c r="AN238">
        <v>34.200000000000003</v>
      </c>
      <c r="AO238">
        <v>35.200000000000003</v>
      </c>
      <c r="AP238">
        <v>36.200000000000003</v>
      </c>
      <c r="AQ238">
        <v>37.200000000000003</v>
      </c>
      <c r="AR238">
        <v>38.200000000000003</v>
      </c>
      <c r="AS238">
        <v>0</v>
      </c>
    </row>
    <row r="239" spans="1:45" x14ac:dyDescent="0.25">
      <c r="A239" s="1">
        <v>45005</v>
      </c>
      <c r="B239">
        <v>4.0999999999999996</v>
      </c>
      <c r="C239">
        <v>4.5999999999999996</v>
      </c>
      <c r="D239">
        <v>5.2</v>
      </c>
      <c r="E239">
        <v>5.8</v>
      </c>
      <c r="F239">
        <v>6.5</v>
      </c>
      <c r="G239">
        <v>7.1</v>
      </c>
      <c r="H239">
        <v>7.8</v>
      </c>
      <c r="I239">
        <v>8.4</v>
      </c>
      <c r="J239">
        <v>9.1</v>
      </c>
      <c r="K239">
        <v>9.9</v>
      </c>
      <c r="L239">
        <v>10.7</v>
      </c>
      <c r="M239">
        <v>11.4</v>
      </c>
      <c r="N239">
        <v>12.3</v>
      </c>
      <c r="O239">
        <v>0</v>
      </c>
      <c r="P239" s="1">
        <v>45005</v>
      </c>
      <c r="Q239">
        <v>10.7</v>
      </c>
      <c r="R239">
        <v>11.4</v>
      </c>
      <c r="S239">
        <v>12.3</v>
      </c>
      <c r="T239">
        <v>13.2</v>
      </c>
      <c r="U239">
        <v>14.2</v>
      </c>
      <c r="V239">
        <v>15.2</v>
      </c>
      <c r="W239">
        <v>16.2</v>
      </c>
      <c r="X239">
        <v>17.2</v>
      </c>
      <c r="Y239">
        <v>18.2</v>
      </c>
      <c r="Z239">
        <v>19.2</v>
      </c>
      <c r="AA239">
        <v>20.2</v>
      </c>
      <c r="AB239">
        <v>21.2</v>
      </c>
      <c r="AC239">
        <v>22.2</v>
      </c>
      <c r="AD239">
        <v>0</v>
      </c>
      <c r="AE239" s="1">
        <v>45005</v>
      </c>
      <c r="AF239">
        <v>20.2</v>
      </c>
      <c r="AG239">
        <v>21.2</v>
      </c>
      <c r="AH239">
        <v>22.2</v>
      </c>
      <c r="AI239">
        <v>23.2</v>
      </c>
      <c r="AJ239">
        <v>24.2</v>
      </c>
      <c r="AK239">
        <v>25.2</v>
      </c>
      <c r="AL239">
        <v>26.2</v>
      </c>
      <c r="AM239">
        <v>27.2</v>
      </c>
      <c r="AN239">
        <v>28.2</v>
      </c>
      <c r="AO239">
        <v>29.2</v>
      </c>
      <c r="AP239">
        <v>30.2</v>
      </c>
      <c r="AQ239">
        <v>31.2</v>
      </c>
      <c r="AR239">
        <v>32.200000000000003</v>
      </c>
      <c r="AS239">
        <v>0</v>
      </c>
    </row>
    <row r="240" spans="1:45" x14ac:dyDescent="0.25">
      <c r="A240" s="1">
        <v>45006</v>
      </c>
      <c r="B240">
        <v>2.5</v>
      </c>
      <c r="C240">
        <v>2.9</v>
      </c>
      <c r="D240">
        <v>3.3</v>
      </c>
      <c r="E240">
        <v>3.7</v>
      </c>
      <c r="F240">
        <v>4.2</v>
      </c>
      <c r="G240">
        <v>4.7</v>
      </c>
      <c r="H240">
        <v>5.2</v>
      </c>
      <c r="I240">
        <v>5.7</v>
      </c>
      <c r="J240">
        <v>6.3</v>
      </c>
      <c r="K240">
        <v>6.8</v>
      </c>
      <c r="L240">
        <v>7.4</v>
      </c>
      <c r="M240">
        <v>8</v>
      </c>
      <c r="N240">
        <v>8.6</v>
      </c>
      <c r="O240">
        <v>0</v>
      </c>
      <c r="P240" s="1">
        <v>45006</v>
      </c>
      <c r="Q240">
        <v>7.4</v>
      </c>
      <c r="R240">
        <v>8</v>
      </c>
      <c r="S240">
        <v>8.6</v>
      </c>
      <c r="T240">
        <v>9.1999999999999993</v>
      </c>
      <c r="U240">
        <v>9.9</v>
      </c>
      <c r="V240">
        <v>10.6</v>
      </c>
      <c r="W240">
        <v>11.3</v>
      </c>
      <c r="X240">
        <v>12</v>
      </c>
      <c r="Y240">
        <v>12.8</v>
      </c>
      <c r="Z240">
        <v>13.7</v>
      </c>
      <c r="AA240">
        <v>14.7</v>
      </c>
      <c r="AB240">
        <v>15.7</v>
      </c>
      <c r="AC240">
        <v>16.7</v>
      </c>
      <c r="AD240">
        <v>0</v>
      </c>
      <c r="AE240" s="1">
        <v>45006</v>
      </c>
      <c r="AF240">
        <v>14.7</v>
      </c>
      <c r="AG240">
        <v>15.7</v>
      </c>
      <c r="AH240">
        <v>16.7</v>
      </c>
      <c r="AI240">
        <v>17.7</v>
      </c>
      <c r="AJ240">
        <v>18.7</v>
      </c>
      <c r="AK240">
        <v>19.7</v>
      </c>
      <c r="AL240">
        <v>20.7</v>
      </c>
      <c r="AM240">
        <v>21.7</v>
      </c>
      <c r="AN240">
        <v>22.7</v>
      </c>
      <c r="AO240">
        <v>23.7</v>
      </c>
      <c r="AP240">
        <v>24.7</v>
      </c>
      <c r="AQ240">
        <v>25.7</v>
      </c>
      <c r="AR240">
        <v>26.7</v>
      </c>
      <c r="AS240">
        <v>0</v>
      </c>
    </row>
    <row r="241" spans="1:45" x14ac:dyDescent="0.25">
      <c r="A241" s="1">
        <v>45007</v>
      </c>
      <c r="B241">
        <v>1</v>
      </c>
      <c r="C241">
        <v>1.4</v>
      </c>
      <c r="D241">
        <v>1.7</v>
      </c>
      <c r="E241">
        <v>2.1</v>
      </c>
      <c r="F241">
        <v>2.5</v>
      </c>
      <c r="G241">
        <v>3</v>
      </c>
      <c r="H241">
        <v>3.6</v>
      </c>
      <c r="I241">
        <v>4.2</v>
      </c>
      <c r="J241">
        <v>4.9000000000000004</v>
      </c>
      <c r="K241">
        <v>5.6</v>
      </c>
      <c r="L241">
        <v>6.3</v>
      </c>
      <c r="M241">
        <v>7.1</v>
      </c>
      <c r="N241">
        <v>8</v>
      </c>
      <c r="O241">
        <v>0</v>
      </c>
      <c r="P241" s="1">
        <v>45007</v>
      </c>
      <c r="Q241">
        <v>6.3</v>
      </c>
      <c r="R241">
        <v>7.1</v>
      </c>
      <c r="S241">
        <v>8</v>
      </c>
      <c r="T241">
        <v>8.9</v>
      </c>
      <c r="U241">
        <v>9.9</v>
      </c>
      <c r="V241">
        <v>10.9</v>
      </c>
      <c r="W241">
        <v>11.9</v>
      </c>
      <c r="X241">
        <v>12.9</v>
      </c>
      <c r="Y241">
        <v>13.9</v>
      </c>
      <c r="Z241">
        <v>14.9</v>
      </c>
      <c r="AA241">
        <v>15.9</v>
      </c>
      <c r="AB241">
        <v>16.899999999999999</v>
      </c>
      <c r="AC241">
        <v>17.899999999999999</v>
      </c>
      <c r="AD241">
        <v>0</v>
      </c>
      <c r="AE241" s="1">
        <v>45007</v>
      </c>
      <c r="AF241">
        <v>15.9</v>
      </c>
      <c r="AG241">
        <v>16.899999999999999</v>
      </c>
      <c r="AH241">
        <v>17.899999999999999</v>
      </c>
      <c r="AI241">
        <v>18.899999999999999</v>
      </c>
      <c r="AJ241">
        <v>19.899999999999999</v>
      </c>
      <c r="AK241">
        <v>20.9</v>
      </c>
      <c r="AL241">
        <v>21.9</v>
      </c>
      <c r="AM241">
        <v>22.9</v>
      </c>
      <c r="AN241">
        <v>23.9</v>
      </c>
      <c r="AO241">
        <v>24.9</v>
      </c>
      <c r="AP241">
        <v>25.9</v>
      </c>
      <c r="AQ241">
        <v>26.9</v>
      </c>
      <c r="AR241">
        <v>27.9</v>
      </c>
      <c r="AS241">
        <v>0</v>
      </c>
    </row>
    <row r="242" spans="1:45" x14ac:dyDescent="0.25">
      <c r="A242" s="1">
        <v>45008</v>
      </c>
      <c r="B242">
        <v>0</v>
      </c>
      <c r="C242">
        <v>0</v>
      </c>
      <c r="D242">
        <v>0</v>
      </c>
      <c r="E242">
        <v>0</v>
      </c>
      <c r="F242">
        <v>0</v>
      </c>
      <c r="G242">
        <v>0</v>
      </c>
      <c r="H242">
        <v>0.1</v>
      </c>
      <c r="I242">
        <v>0.3</v>
      </c>
      <c r="J242">
        <v>0.5</v>
      </c>
      <c r="K242">
        <v>0.7</v>
      </c>
      <c r="L242">
        <v>1.1000000000000001</v>
      </c>
      <c r="M242">
        <v>1.5</v>
      </c>
      <c r="N242">
        <v>1.9</v>
      </c>
      <c r="O242">
        <v>0</v>
      </c>
      <c r="P242" s="1">
        <v>45008</v>
      </c>
      <c r="Q242">
        <v>1.1000000000000001</v>
      </c>
      <c r="R242">
        <v>1.5</v>
      </c>
      <c r="S242">
        <v>1.9</v>
      </c>
      <c r="T242">
        <v>2.2999999999999998</v>
      </c>
      <c r="U242">
        <v>2.7</v>
      </c>
      <c r="V242">
        <v>3.2</v>
      </c>
      <c r="W242">
        <v>3.7</v>
      </c>
      <c r="X242">
        <v>4.3</v>
      </c>
      <c r="Y242">
        <v>5</v>
      </c>
      <c r="Z242">
        <v>5.8</v>
      </c>
      <c r="AA242">
        <v>6.7</v>
      </c>
      <c r="AB242">
        <v>7.5</v>
      </c>
      <c r="AC242">
        <v>8.4</v>
      </c>
      <c r="AD242">
        <v>0</v>
      </c>
      <c r="AE242" s="1">
        <v>45008</v>
      </c>
      <c r="AF242">
        <v>6.7</v>
      </c>
      <c r="AG242">
        <v>7.5</v>
      </c>
      <c r="AH242">
        <v>8.4</v>
      </c>
      <c r="AI242">
        <v>9.4</v>
      </c>
      <c r="AJ242">
        <v>10.4</v>
      </c>
      <c r="AK242">
        <v>11.4</v>
      </c>
      <c r="AL242">
        <v>12.4</v>
      </c>
      <c r="AM242">
        <v>13.4</v>
      </c>
      <c r="AN242">
        <v>14.4</v>
      </c>
      <c r="AO242">
        <v>15.4</v>
      </c>
      <c r="AP242">
        <v>16.399999999999999</v>
      </c>
      <c r="AQ242">
        <v>17.399999999999999</v>
      </c>
      <c r="AR242">
        <v>18.399999999999999</v>
      </c>
      <c r="AS242">
        <v>0</v>
      </c>
    </row>
    <row r="243" spans="1:45" x14ac:dyDescent="0.25">
      <c r="A243" s="1">
        <v>45009</v>
      </c>
      <c r="B243">
        <v>0.1</v>
      </c>
      <c r="C243">
        <v>0.1</v>
      </c>
      <c r="D243">
        <v>0.2</v>
      </c>
      <c r="E243">
        <v>0.3</v>
      </c>
      <c r="F243">
        <v>0.6</v>
      </c>
      <c r="G243">
        <v>0.9</v>
      </c>
      <c r="H243">
        <v>1.3</v>
      </c>
      <c r="I243">
        <v>1.9</v>
      </c>
      <c r="J243">
        <v>2.4</v>
      </c>
      <c r="K243">
        <v>3</v>
      </c>
      <c r="L243">
        <v>3.7</v>
      </c>
      <c r="M243">
        <v>4.4000000000000004</v>
      </c>
      <c r="N243">
        <v>5.0999999999999996</v>
      </c>
      <c r="O243">
        <v>0</v>
      </c>
      <c r="P243" s="1">
        <v>45009</v>
      </c>
      <c r="Q243">
        <v>3.7</v>
      </c>
      <c r="R243">
        <v>4.4000000000000004</v>
      </c>
      <c r="S243">
        <v>5.0999999999999996</v>
      </c>
      <c r="T243">
        <v>5.9</v>
      </c>
      <c r="U243">
        <v>6.9</v>
      </c>
      <c r="V243">
        <v>7.8</v>
      </c>
      <c r="W243">
        <v>8.8000000000000007</v>
      </c>
      <c r="X243">
        <v>9.8000000000000007</v>
      </c>
      <c r="Y243">
        <v>10.8</v>
      </c>
      <c r="Z243">
        <v>11.8</v>
      </c>
      <c r="AA243">
        <v>12.8</v>
      </c>
      <c r="AB243">
        <v>13.8</v>
      </c>
      <c r="AC243">
        <v>14.8</v>
      </c>
      <c r="AD243">
        <v>0</v>
      </c>
      <c r="AE243" s="1">
        <v>45009</v>
      </c>
      <c r="AF243">
        <v>12.8</v>
      </c>
      <c r="AG243">
        <v>13.8</v>
      </c>
      <c r="AH243">
        <v>14.8</v>
      </c>
      <c r="AI243">
        <v>15.8</v>
      </c>
      <c r="AJ243">
        <v>16.8</v>
      </c>
      <c r="AK243">
        <v>17.8</v>
      </c>
      <c r="AL243">
        <v>18.8</v>
      </c>
      <c r="AM243">
        <v>19.8</v>
      </c>
      <c r="AN243">
        <v>20.8</v>
      </c>
      <c r="AO243">
        <v>21.8</v>
      </c>
      <c r="AP243">
        <v>22.8</v>
      </c>
      <c r="AQ243">
        <v>23.8</v>
      </c>
      <c r="AR243">
        <v>24.8</v>
      </c>
      <c r="AS243">
        <v>0</v>
      </c>
    </row>
    <row r="244" spans="1:45" x14ac:dyDescent="0.25">
      <c r="A244" s="1">
        <v>45010</v>
      </c>
      <c r="B244">
        <v>3.5</v>
      </c>
      <c r="C244">
        <v>4.0999999999999996</v>
      </c>
      <c r="D244">
        <v>5</v>
      </c>
      <c r="E244">
        <v>6</v>
      </c>
      <c r="F244">
        <v>7</v>
      </c>
      <c r="G244">
        <v>8</v>
      </c>
      <c r="H244">
        <v>9</v>
      </c>
      <c r="I244">
        <v>10</v>
      </c>
      <c r="J244">
        <v>11</v>
      </c>
      <c r="K244">
        <v>12</v>
      </c>
      <c r="L244">
        <v>13</v>
      </c>
      <c r="M244">
        <v>14</v>
      </c>
      <c r="N244">
        <v>15</v>
      </c>
      <c r="O244">
        <v>0</v>
      </c>
      <c r="P244" s="1">
        <v>45010</v>
      </c>
      <c r="Q244">
        <v>13</v>
      </c>
      <c r="R244">
        <v>14</v>
      </c>
      <c r="S244">
        <v>15</v>
      </c>
      <c r="T244">
        <v>16</v>
      </c>
      <c r="U244">
        <v>17</v>
      </c>
      <c r="V244">
        <v>18</v>
      </c>
      <c r="W244">
        <v>19</v>
      </c>
      <c r="X244">
        <v>20</v>
      </c>
      <c r="Y244">
        <v>21</v>
      </c>
      <c r="Z244">
        <v>22</v>
      </c>
      <c r="AA244">
        <v>23</v>
      </c>
      <c r="AB244">
        <v>24</v>
      </c>
      <c r="AC244">
        <v>25</v>
      </c>
      <c r="AD244">
        <v>0</v>
      </c>
      <c r="AE244" s="1">
        <v>45010</v>
      </c>
      <c r="AF244">
        <v>23</v>
      </c>
      <c r="AG244">
        <v>24</v>
      </c>
      <c r="AH244">
        <v>25</v>
      </c>
      <c r="AI244">
        <v>26</v>
      </c>
      <c r="AJ244">
        <v>27</v>
      </c>
      <c r="AK244">
        <v>28</v>
      </c>
      <c r="AL244">
        <v>29</v>
      </c>
      <c r="AM244">
        <v>30</v>
      </c>
      <c r="AN244">
        <v>31</v>
      </c>
      <c r="AO244">
        <v>32</v>
      </c>
      <c r="AP244">
        <v>33</v>
      </c>
      <c r="AQ244">
        <v>34</v>
      </c>
      <c r="AR244">
        <v>35</v>
      </c>
      <c r="AS244">
        <v>0</v>
      </c>
    </row>
    <row r="245" spans="1:45" x14ac:dyDescent="0.25">
      <c r="A245" s="1">
        <v>45011</v>
      </c>
      <c r="B245">
        <v>0</v>
      </c>
      <c r="C245">
        <v>0.1</v>
      </c>
      <c r="D245">
        <v>0.4</v>
      </c>
      <c r="E245">
        <v>0.7</v>
      </c>
      <c r="F245">
        <v>1.1000000000000001</v>
      </c>
      <c r="G245">
        <v>1.5</v>
      </c>
      <c r="H245">
        <v>1.9</v>
      </c>
      <c r="I245">
        <v>2.4</v>
      </c>
      <c r="J245">
        <v>2.8</v>
      </c>
      <c r="K245">
        <v>3.3</v>
      </c>
      <c r="L245">
        <v>3.9</v>
      </c>
      <c r="M245">
        <v>4.4000000000000004</v>
      </c>
      <c r="N245">
        <v>5</v>
      </c>
      <c r="O245">
        <v>0</v>
      </c>
      <c r="P245" s="1">
        <v>45011</v>
      </c>
      <c r="Q245">
        <v>3.9</v>
      </c>
      <c r="R245">
        <v>4.4000000000000004</v>
      </c>
      <c r="S245">
        <v>5</v>
      </c>
      <c r="T245">
        <v>5.7</v>
      </c>
      <c r="U245">
        <v>6.4</v>
      </c>
      <c r="V245">
        <v>7.2</v>
      </c>
      <c r="W245">
        <v>8</v>
      </c>
      <c r="X245">
        <v>8.9</v>
      </c>
      <c r="Y245">
        <v>9.8000000000000007</v>
      </c>
      <c r="Z245">
        <v>10.8</v>
      </c>
      <c r="AA245">
        <v>11.8</v>
      </c>
      <c r="AB245">
        <v>12.8</v>
      </c>
      <c r="AC245">
        <v>13.8</v>
      </c>
      <c r="AD245">
        <v>0</v>
      </c>
      <c r="AE245" s="1">
        <v>45011</v>
      </c>
      <c r="AF245">
        <v>11.8</v>
      </c>
      <c r="AG245">
        <v>12.8</v>
      </c>
      <c r="AH245">
        <v>13.8</v>
      </c>
      <c r="AI245">
        <v>14.8</v>
      </c>
      <c r="AJ245">
        <v>15.8</v>
      </c>
      <c r="AK245">
        <v>16.8</v>
      </c>
      <c r="AL245">
        <v>17.8</v>
      </c>
      <c r="AM245">
        <v>18.8</v>
      </c>
      <c r="AN245">
        <v>19.8</v>
      </c>
      <c r="AO245">
        <v>20.8</v>
      </c>
      <c r="AP245">
        <v>21.8</v>
      </c>
      <c r="AQ245">
        <v>22.8</v>
      </c>
      <c r="AR245">
        <v>23.8</v>
      </c>
      <c r="AS245">
        <v>0</v>
      </c>
    </row>
    <row r="246" spans="1:45" x14ac:dyDescent="0.25">
      <c r="A246" s="1">
        <v>45012</v>
      </c>
      <c r="B246">
        <v>2.7</v>
      </c>
      <c r="C246">
        <v>3.1</v>
      </c>
      <c r="D246">
        <v>3.4</v>
      </c>
      <c r="E246">
        <v>3.8</v>
      </c>
      <c r="F246">
        <v>4.2</v>
      </c>
      <c r="G246">
        <v>4.5999999999999996</v>
      </c>
      <c r="H246">
        <v>5.0999999999999996</v>
      </c>
      <c r="I246">
        <v>5.6</v>
      </c>
      <c r="J246">
        <v>6.2</v>
      </c>
      <c r="K246">
        <v>6.8</v>
      </c>
      <c r="L246">
        <v>7.4</v>
      </c>
      <c r="M246">
        <v>8</v>
      </c>
      <c r="N246">
        <v>8.6999999999999993</v>
      </c>
      <c r="O246">
        <v>0</v>
      </c>
      <c r="P246" s="1">
        <v>45012</v>
      </c>
      <c r="Q246">
        <v>7.4</v>
      </c>
      <c r="R246">
        <v>8</v>
      </c>
      <c r="S246">
        <v>8.6999999999999993</v>
      </c>
      <c r="T246">
        <v>9.4</v>
      </c>
      <c r="U246">
        <v>10.199999999999999</v>
      </c>
      <c r="V246">
        <v>10.9</v>
      </c>
      <c r="W246">
        <v>11.8</v>
      </c>
      <c r="X246">
        <v>12.6</v>
      </c>
      <c r="Y246">
        <v>13.5</v>
      </c>
      <c r="Z246">
        <v>14.4</v>
      </c>
      <c r="AA246">
        <v>15.4</v>
      </c>
      <c r="AB246">
        <v>16.399999999999999</v>
      </c>
      <c r="AC246">
        <v>17.399999999999999</v>
      </c>
      <c r="AD246">
        <v>0</v>
      </c>
      <c r="AE246" s="1">
        <v>45012</v>
      </c>
      <c r="AF246">
        <v>15.4</v>
      </c>
      <c r="AG246">
        <v>16.399999999999999</v>
      </c>
      <c r="AH246">
        <v>17.399999999999999</v>
      </c>
      <c r="AI246">
        <v>18.399999999999999</v>
      </c>
      <c r="AJ246">
        <v>19.399999999999999</v>
      </c>
      <c r="AK246">
        <v>20.399999999999999</v>
      </c>
      <c r="AL246">
        <v>21.4</v>
      </c>
      <c r="AM246">
        <v>22.4</v>
      </c>
      <c r="AN246">
        <v>23.4</v>
      </c>
      <c r="AO246">
        <v>24.4</v>
      </c>
      <c r="AP246">
        <v>25.4</v>
      </c>
      <c r="AQ246">
        <v>26.4</v>
      </c>
      <c r="AR246">
        <v>27.4</v>
      </c>
      <c r="AS246">
        <v>0</v>
      </c>
    </row>
    <row r="247" spans="1:45" x14ac:dyDescent="0.25">
      <c r="A247" s="1">
        <v>45013</v>
      </c>
      <c r="B247">
        <v>1.2</v>
      </c>
      <c r="C247">
        <v>1.7</v>
      </c>
      <c r="D247">
        <v>2.4</v>
      </c>
      <c r="E247">
        <v>3</v>
      </c>
      <c r="F247">
        <v>3.8</v>
      </c>
      <c r="G247">
        <v>4.5999999999999996</v>
      </c>
      <c r="H247">
        <v>5.4</v>
      </c>
      <c r="I247">
        <v>6.2</v>
      </c>
      <c r="J247">
        <v>7.2</v>
      </c>
      <c r="K247">
        <v>8.1999999999999993</v>
      </c>
      <c r="L247">
        <v>9.1999999999999993</v>
      </c>
      <c r="M247">
        <v>10.199999999999999</v>
      </c>
      <c r="N247">
        <v>11.2</v>
      </c>
      <c r="O247">
        <v>0</v>
      </c>
      <c r="P247" s="1">
        <v>45013</v>
      </c>
      <c r="Q247">
        <v>9.1999999999999993</v>
      </c>
      <c r="R247">
        <v>10.199999999999999</v>
      </c>
      <c r="S247">
        <v>11.2</v>
      </c>
      <c r="T247">
        <v>12.2</v>
      </c>
      <c r="U247">
        <v>13.2</v>
      </c>
      <c r="V247">
        <v>14.2</v>
      </c>
      <c r="W247">
        <v>15.2</v>
      </c>
      <c r="X247">
        <v>16.2</v>
      </c>
      <c r="Y247">
        <v>17.2</v>
      </c>
      <c r="Z247">
        <v>18.2</v>
      </c>
      <c r="AA247">
        <v>19.2</v>
      </c>
      <c r="AB247">
        <v>20.2</v>
      </c>
      <c r="AC247">
        <v>21.2</v>
      </c>
      <c r="AD247">
        <v>0</v>
      </c>
      <c r="AE247" s="1">
        <v>45013</v>
      </c>
      <c r="AF247">
        <v>19.2</v>
      </c>
      <c r="AG247">
        <v>20.2</v>
      </c>
      <c r="AH247">
        <v>21.2</v>
      </c>
      <c r="AI247">
        <v>22.2</v>
      </c>
      <c r="AJ247">
        <v>23.2</v>
      </c>
      <c r="AK247">
        <v>24.2</v>
      </c>
      <c r="AL247">
        <v>25.2</v>
      </c>
      <c r="AM247">
        <v>26.2</v>
      </c>
      <c r="AN247">
        <v>27.2</v>
      </c>
      <c r="AO247">
        <v>28.2</v>
      </c>
      <c r="AP247">
        <v>29.2</v>
      </c>
      <c r="AQ247">
        <v>30.2</v>
      </c>
      <c r="AR247">
        <v>31.2</v>
      </c>
      <c r="AS247">
        <v>0</v>
      </c>
    </row>
    <row r="248" spans="1:45" x14ac:dyDescent="0.25">
      <c r="A248" s="1">
        <v>45014</v>
      </c>
      <c r="B248">
        <v>4.2</v>
      </c>
      <c r="C248">
        <v>4.5999999999999996</v>
      </c>
      <c r="D248">
        <v>5</v>
      </c>
      <c r="E248">
        <v>5.4</v>
      </c>
      <c r="F248">
        <v>5.9</v>
      </c>
      <c r="G248">
        <v>6.5</v>
      </c>
      <c r="H248">
        <v>7.1</v>
      </c>
      <c r="I248">
        <v>7.7</v>
      </c>
      <c r="J248">
        <v>8.5</v>
      </c>
      <c r="K248">
        <v>9.1999999999999993</v>
      </c>
      <c r="L248">
        <v>10</v>
      </c>
      <c r="M248">
        <v>10.8</v>
      </c>
      <c r="N248">
        <v>11.6</v>
      </c>
      <c r="O248">
        <v>0</v>
      </c>
      <c r="P248" s="1">
        <v>45014</v>
      </c>
      <c r="Q248">
        <v>10</v>
      </c>
      <c r="R248">
        <v>10.8</v>
      </c>
      <c r="S248">
        <v>11.6</v>
      </c>
      <c r="T248">
        <v>12.5</v>
      </c>
      <c r="U248">
        <v>13.5</v>
      </c>
      <c r="V248">
        <v>14.5</v>
      </c>
      <c r="W248">
        <v>15.5</v>
      </c>
      <c r="X248">
        <v>16.5</v>
      </c>
      <c r="Y248">
        <v>17.5</v>
      </c>
      <c r="Z248">
        <v>18.5</v>
      </c>
      <c r="AA248">
        <v>19.5</v>
      </c>
      <c r="AB248">
        <v>20.5</v>
      </c>
      <c r="AC248">
        <v>21.5</v>
      </c>
      <c r="AD248">
        <v>0</v>
      </c>
      <c r="AE248" s="1">
        <v>45014</v>
      </c>
      <c r="AF248">
        <v>19.5</v>
      </c>
      <c r="AG248">
        <v>20.5</v>
      </c>
      <c r="AH248">
        <v>21.5</v>
      </c>
      <c r="AI248">
        <v>22.5</v>
      </c>
      <c r="AJ248">
        <v>23.5</v>
      </c>
      <c r="AK248">
        <v>24.5</v>
      </c>
      <c r="AL248">
        <v>25.5</v>
      </c>
      <c r="AM248">
        <v>26.5</v>
      </c>
      <c r="AN248">
        <v>27.5</v>
      </c>
      <c r="AO248">
        <v>28.5</v>
      </c>
      <c r="AP248">
        <v>29.5</v>
      </c>
      <c r="AQ248">
        <v>30.5</v>
      </c>
      <c r="AR248">
        <v>31.5</v>
      </c>
      <c r="AS248">
        <v>0</v>
      </c>
    </row>
    <row r="249" spans="1:45" x14ac:dyDescent="0.25">
      <c r="A249" s="1">
        <v>45015</v>
      </c>
      <c r="B249">
        <v>3.2</v>
      </c>
      <c r="C249">
        <v>3.9</v>
      </c>
      <c r="D249">
        <v>4.8</v>
      </c>
      <c r="E249">
        <v>5.8</v>
      </c>
      <c r="F249">
        <v>6.8</v>
      </c>
      <c r="G249">
        <v>7.8</v>
      </c>
      <c r="H249">
        <v>8.8000000000000007</v>
      </c>
      <c r="I249">
        <v>9.8000000000000007</v>
      </c>
      <c r="J249">
        <v>10.8</v>
      </c>
      <c r="K249">
        <v>11.8</v>
      </c>
      <c r="L249">
        <v>12.8</v>
      </c>
      <c r="M249">
        <v>13.8</v>
      </c>
      <c r="N249">
        <v>14.8</v>
      </c>
      <c r="O249">
        <v>0</v>
      </c>
      <c r="P249" s="1">
        <v>45015</v>
      </c>
      <c r="Q249">
        <v>12.8</v>
      </c>
      <c r="R249">
        <v>13.8</v>
      </c>
      <c r="S249">
        <v>14.8</v>
      </c>
      <c r="T249">
        <v>15.8</v>
      </c>
      <c r="U249">
        <v>16.8</v>
      </c>
      <c r="V249">
        <v>17.8</v>
      </c>
      <c r="W249">
        <v>18.8</v>
      </c>
      <c r="X249">
        <v>19.8</v>
      </c>
      <c r="Y249">
        <v>20.8</v>
      </c>
      <c r="Z249">
        <v>21.8</v>
      </c>
      <c r="AA249">
        <v>22.8</v>
      </c>
      <c r="AB249">
        <v>23.8</v>
      </c>
      <c r="AC249">
        <v>24.8</v>
      </c>
      <c r="AD249">
        <v>0</v>
      </c>
      <c r="AE249" s="1">
        <v>45015</v>
      </c>
      <c r="AF249">
        <v>22.8</v>
      </c>
      <c r="AG249">
        <v>23.8</v>
      </c>
      <c r="AH249">
        <v>24.8</v>
      </c>
      <c r="AI249">
        <v>25.8</v>
      </c>
      <c r="AJ249">
        <v>26.8</v>
      </c>
      <c r="AK249">
        <v>27.8</v>
      </c>
      <c r="AL249">
        <v>28.8</v>
      </c>
      <c r="AM249">
        <v>29.8</v>
      </c>
      <c r="AN249">
        <v>30.8</v>
      </c>
      <c r="AO249">
        <v>31.8</v>
      </c>
      <c r="AP249">
        <v>32.799999999999997</v>
      </c>
      <c r="AQ249">
        <v>33.799999999999997</v>
      </c>
      <c r="AR249">
        <v>34.799999999999997</v>
      </c>
      <c r="AS249">
        <v>0</v>
      </c>
    </row>
    <row r="250" spans="1:45" x14ac:dyDescent="0.25">
      <c r="A250" s="1">
        <v>45016</v>
      </c>
      <c r="B250">
        <v>4.4000000000000004</v>
      </c>
      <c r="C250">
        <v>5</v>
      </c>
      <c r="D250">
        <v>5.7</v>
      </c>
      <c r="E250">
        <v>6.3</v>
      </c>
      <c r="F250">
        <v>7.1</v>
      </c>
      <c r="G250">
        <v>7.8</v>
      </c>
      <c r="H250">
        <v>8.5</v>
      </c>
      <c r="I250">
        <v>9.3000000000000007</v>
      </c>
      <c r="J250">
        <v>10</v>
      </c>
      <c r="K250">
        <v>10.8</v>
      </c>
      <c r="L250">
        <v>11.7</v>
      </c>
      <c r="M250">
        <v>12.5</v>
      </c>
      <c r="N250">
        <v>13.4</v>
      </c>
      <c r="O250">
        <v>0</v>
      </c>
      <c r="P250" s="1">
        <v>45016</v>
      </c>
      <c r="Q250">
        <v>11.7</v>
      </c>
      <c r="R250">
        <v>12.5</v>
      </c>
      <c r="S250">
        <v>13.4</v>
      </c>
      <c r="T250">
        <v>14.4</v>
      </c>
      <c r="U250">
        <v>15.3</v>
      </c>
      <c r="V250">
        <v>16.3</v>
      </c>
      <c r="W250">
        <v>17.3</v>
      </c>
      <c r="X250">
        <v>18.3</v>
      </c>
      <c r="Y250">
        <v>19.3</v>
      </c>
      <c r="Z250">
        <v>20.3</v>
      </c>
      <c r="AA250">
        <v>21.3</v>
      </c>
      <c r="AB250">
        <v>22.3</v>
      </c>
      <c r="AC250">
        <v>23.3</v>
      </c>
      <c r="AD250">
        <v>0</v>
      </c>
      <c r="AE250" s="1">
        <v>45016</v>
      </c>
      <c r="AF250">
        <v>21.3</v>
      </c>
      <c r="AG250">
        <v>22.3</v>
      </c>
      <c r="AH250">
        <v>23.3</v>
      </c>
      <c r="AI250">
        <v>24.3</v>
      </c>
      <c r="AJ250">
        <v>25.3</v>
      </c>
      <c r="AK250">
        <v>26.3</v>
      </c>
      <c r="AL250">
        <v>27.3</v>
      </c>
      <c r="AM250">
        <v>28.3</v>
      </c>
      <c r="AN250">
        <v>29.3</v>
      </c>
      <c r="AO250">
        <v>30.3</v>
      </c>
      <c r="AP250">
        <v>31.3</v>
      </c>
      <c r="AQ250">
        <v>32.299999999999997</v>
      </c>
      <c r="AR250">
        <v>33.299999999999997</v>
      </c>
      <c r="AS250">
        <v>0</v>
      </c>
    </row>
    <row r="251" spans="1:45" x14ac:dyDescent="0.25">
      <c r="A251" s="1">
        <v>45017</v>
      </c>
      <c r="B251">
        <v>0.2</v>
      </c>
      <c r="C251">
        <v>0.6</v>
      </c>
      <c r="D251">
        <v>1</v>
      </c>
      <c r="E251">
        <v>1.5</v>
      </c>
      <c r="F251">
        <v>2.1</v>
      </c>
      <c r="G251">
        <v>2.6</v>
      </c>
      <c r="H251">
        <v>3.2</v>
      </c>
      <c r="I251">
        <v>3.8</v>
      </c>
      <c r="J251">
        <v>4.4000000000000004</v>
      </c>
      <c r="K251">
        <v>5</v>
      </c>
      <c r="L251">
        <v>5.6</v>
      </c>
      <c r="M251">
        <v>6.2</v>
      </c>
      <c r="N251">
        <v>6.8</v>
      </c>
      <c r="O251">
        <v>0</v>
      </c>
      <c r="P251" s="1">
        <v>45017</v>
      </c>
      <c r="Q251">
        <v>5.6</v>
      </c>
      <c r="R251">
        <v>6.2</v>
      </c>
      <c r="S251">
        <v>6.8</v>
      </c>
      <c r="T251">
        <v>7.4</v>
      </c>
      <c r="U251">
        <v>8</v>
      </c>
      <c r="V251">
        <v>8.6</v>
      </c>
      <c r="W251">
        <v>9.3000000000000007</v>
      </c>
      <c r="X251">
        <v>10</v>
      </c>
      <c r="Y251">
        <v>10.8</v>
      </c>
      <c r="Z251">
        <v>11.6</v>
      </c>
      <c r="AA251">
        <v>12.4</v>
      </c>
      <c r="AB251">
        <v>13.3</v>
      </c>
      <c r="AC251">
        <v>14.1</v>
      </c>
      <c r="AD251">
        <v>0</v>
      </c>
      <c r="AE251" s="1">
        <v>45017</v>
      </c>
      <c r="AF251">
        <v>12.4</v>
      </c>
      <c r="AG251">
        <v>13.3</v>
      </c>
      <c r="AH251">
        <v>14.1</v>
      </c>
      <c r="AI251">
        <v>15</v>
      </c>
      <c r="AJ251">
        <v>15.9</v>
      </c>
      <c r="AK251">
        <v>16.8</v>
      </c>
      <c r="AL251">
        <v>17.8</v>
      </c>
      <c r="AM251">
        <v>18.8</v>
      </c>
      <c r="AN251">
        <v>19.8</v>
      </c>
      <c r="AO251">
        <v>20.8</v>
      </c>
      <c r="AP251">
        <v>21.8</v>
      </c>
      <c r="AQ251">
        <v>22.8</v>
      </c>
      <c r="AR251">
        <v>23.8</v>
      </c>
      <c r="AS251">
        <v>0</v>
      </c>
    </row>
    <row r="252" spans="1:45" x14ac:dyDescent="0.25">
      <c r="A252" s="1">
        <v>45018</v>
      </c>
      <c r="B252">
        <v>1</v>
      </c>
      <c r="C252">
        <v>1.2</v>
      </c>
      <c r="D252">
        <v>1.4</v>
      </c>
      <c r="E252">
        <v>1.6</v>
      </c>
      <c r="F252">
        <v>2</v>
      </c>
      <c r="G252">
        <v>2.4</v>
      </c>
      <c r="H252">
        <v>2.9</v>
      </c>
      <c r="I252">
        <v>3.5</v>
      </c>
      <c r="J252">
        <v>4.0999999999999996</v>
      </c>
      <c r="K252">
        <v>4.9000000000000004</v>
      </c>
      <c r="L252">
        <v>5.7</v>
      </c>
      <c r="M252">
        <v>6.6</v>
      </c>
      <c r="N252">
        <v>7.4</v>
      </c>
      <c r="O252">
        <v>0</v>
      </c>
      <c r="P252" s="1">
        <v>45018</v>
      </c>
      <c r="Q252">
        <v>5.7</v>
      </c>
      <c r="R252">
        <v>6.6</v>
      </c>
      <c r="S252">
        <v>7.4</v>
      </c>
      <c r="T252">
        <v>8.3000000000000007</v>
      </c>
      <c r="U252">
        <v>9.1999999999999993</v>
      </c>
      <c r="V252">
        <v>10.199999999999999</v>
      </c>
      <c r="W252">
        <v>11.2</v>
      </c>
      <c r="X252">
        <v>12.2</v>
      </c>
      <c r="Y252">
        <v>13.2</v>
      </c>
      <c r="Z252">
        <v>14.2</v>
      </c>
      <c r="AA252">
        <v>15.2</v>
      </c>
      <c r="AB252">
        <v>16.2</v>
      </c>
      <c r="AC252">
        <v>17.2</v>
      </c>
      <c r="AD252">
        <v>0</v>
      </c>
      <c r="AE252" s="1">
        <v>45018</v>
      </c>
      <c r="AF252">
        <v>15.2</v>
      </c>
      <c r="AG252">
        <v>16.2</v>
      </c>
      <c r="AH252">
        <v>17.2</v>
      </c>
      <c r="AI252">
        <v>18.2</v>
      </c>
      <c r="AJ252">
        <v>19.2</v>
      </c>
      <c r="AK252">
        <v>20.2</v>
      </c>
      <c r="AL252">
        <v>21.2</v>
      </c>
      <c r="AM252">
        <v>22.2</v>
      </c>
      <c r="AN252">
        <v>23.2</v>
      </c>
      <c r="AO252">
        <v>24.2</v>
      </c>
      <c r="AP252">
        <v>25.2</v>
      </c>
      <c r="AQ252">
        <v>26.2</v>
      </c>
      <c r="AR252">
        <v>27.2</v>
      </c>
      <c r="AS252">
        <v>0</v>
      </c>
    </row>
    <row r="253" spans="1:45" x14ac:dyDescent="0.25">
      <c r="A253" s="1">
        <v>45019</v>
      </c>
      <c r="B253">
        <v>4.4000000000000004</v>
      </c>
      <c r="C253">
        <v>4.8</v>
      </c>
      <c r="D253">
        <v>5.2</v>
      </c>
      <c r="E253">
        <v>5.6</v>
      </c>
      <c r="F253">
        <v>6</v>
      </c>
      <c r="G253">
        <v>6.4</v>
      </c>
      <c r="H253">
        <v>6.9</v>
      </c>
      <c r="I253">
        <v>7.3</v>
      </c>
      <c r="J253">
        <v>7.8</v>
      </c>
      <c r="K253">
        <v>8.3000000000000007</v>
      </c>
      <c r="L253">
        <v>8.9</v>
      </c>
      <c r="M253">
        <v>9.6</v>
      </c>
      <c r="N253">
        <v>10.3</v>
      </c>
      <c r="O253">
        <v>0</v>
      </c>
      <c r="P253" s="1">
        <v>45019</v>
      </c>
      <c r="Q253">
        <v>8.9</v>
      </c>
      <c r="R253">
        <v>9.6</v>
      </c>
      <c r="S253">
        <v>10.3</v>
      </c>
      <c r="T253">
        <v>11</v>
      </c>
      <c r="U253">
        <v>11.8</v>
      </c>
      <c r="V253">
        <v>12.6</v>
      </c>
      <c r="W253">
        <v>13.5</v>
      </c>
      <c r="X253">
        <v>14.5</v>
      </c>
      <c r="Y253">
        <v>15.5</v>
      </c>
      <c r="Z253">
        <v>16.5</v>
      </c>
      <c r="AA253">
        <v>17.5</v>
      </c>
      <c r="AB253">
        <v>18.5</v>
      </c>
      <c r="AC253">
        <v>19.5</v>
      </c>
      <c r="AD253">
        <v>0</v>
      </c>
      <c r="AE253" s="1">
        <v>45019</v>
      </c>
      <c r="AF253">
        <v>17.5</v>
      </c>
      <c r="AG253">
        <v>18.5</v>
      </c>
      <c r="AH253">
        <v>19.5</v>
      </c>
      <c r="AI253">
        <v>20.5</v>
      </c>
      <c r="AJ253">
        <v>21.5</v>
      </c>
      <c r="AK253">
        <v>22.5</v>
      </c>
      <c r="AL253">
        <v>23.5</v>
      </c>
      <c r="AM253">
        <v>24.5</v>
      </c>
      <c r="AN253">
        <v>25.5</v>
      </c>
      <c r="AO253">
        <v>26.5</v>
      </c>
      <c r="AP253">
        <v>27.5</v>
      </c>
      <c r="AQ253">
        <v>28.5</v>
      </c>
      <c r="AR253">
        <v>29.5</v>
      </c>
      <c r="AS253">
        <v>0</v>
      </c>
    </row>
    <row r="254" spans="1:45" x14ac:dyDescent="0.25">
      <c r="A254" s="1">
        <v>45020</v>
      </c>
      <c r="B254">
        <v>0</v>
      </c>
      <c r="C254">
        <v>0</v>
      </c>
      <c r="D254">
        <v>0</v>
      </c>
      <c r="E254">
        <v>0</v>
      </c>
      <c r="F254">
        <v>0</v>
      </c>
      <c r="G254">
        <v>0.1</v>
      </c>
      <c r="H254">
        <v>0.2</v>
      </c>
      <c r="I254">
        <v>0.5</v>
      </c>
      <c r="J254">
        <v>0.8</v>
      </c>
      <c r="K254">
        <v>1.2</v>
      </c>
      <c r="L254">
        <v>1.5</v>
      </c>
      <c r="M254">
        <v>1.9</v>
      </c>
      <c r="N254">
        <v>2.2999999999999998</v>
      </c>
      <c r="O254">
        <v>0</v>
      </c>
      <c r="P254" s="1">
        <v>45020</v>
      </c>
      <c r="Q254">
        <v>1.5</v>
      </c>
      <c r="R254">
        <v>1.9</v>
      </c>
      <c r="S254">
        <v>2.2999999999999998</v>
      </c>
      <c r="T254">
        <v>2.9</v>
      </c>
      <c r="U254">
        <v>3.4</v>
      </c>
      <c r="V254">
        <v>4</v>
      </c>
      <c r="W254">
        <v>4.7</v>
      </c>
      <c r="X254">
        <v>5.4</v>
      </c>
      <c r="Y254">
        <v>6.1</v>
      </c>
      <c r="Z254">
        <v>6.8</v>
      </c>
      <c r="AA254">
        <v>7.6</v>
      </c>
      <c r="AB254">
        <v>8.4</v>
      </c>
      <c r="AC254">
        <v>9.1999999999999993</v>
      </c>
      <c r="AD254">
        <v>0</v>
      </c>
      <c r="AE254" s="1">
        <v>45020</v>
      </c>
      <c r="AF254">
        <v>7.6</v>
      </c>
      <c r="AG254">
        <v>8.4</v>
      </c>
      <c r="AH254">
        <v>9.1999999999999993</v>
      </c>
      <c r="AI254">
        <v>10</v>
      </c>
      <c r="AJ254">
        <v>10.9</v>
      </c>
      <c r="AK254">
        <v>11.8</v>
      </c>
      <c r="AL254">
        <v>12.8</v>
      </c>
      <c r="AM254">
        <v>13.8</v>
      </c>
      <c r="AN254">
        <v>14.8</v>
      </c>
      <c r="AO254">
        <v>15.8</v>
      </c>
      <c r="AP254">
        <v>16.8</v>
      </c>
      <c r="AQ254">
        <v>17.8</v>
      </c>
      <c r="AR254">
        <v>18.8</v>
      </c>
      <c r="AS254">
        <v>0</v>
      </c>
    </row>
    <row r="255" spans="1:45" x14ac:dyDescent="0.25">
      <c r="A255" s="1">
        <v>45021</v>
      </c>
      <c r="B255">
        <v>0.1</v>
      </c>
      <c r="C255">
        <v>0.3</v>
      </c>
      <c r="D255">
        <v>0.6</v>
      </c>
      <c r="E255">
        <v>1</v>
      </c>
      <c r="F255">
        <v>1.4</v>
      </c>
      <c r="G255">
        <v>1.9</v>
      </c>
      <c r="H255">
        <v>2.5</v>
      </c>
      <c r="I255">
        <v>3.1</v>
      </c>
      <c r="J255">
        <v>3.8</v>
      </c>
      <c r="K255">
        <v>4.5999999999999996</v>
      </c>
      <c r="L255">
        <v>5.3</v>
      </c>
      <c r="M255">
        <v>6.1</v>
      </c>
      <c r="N255">
        <v>7.1</v>
      </c>
      <c r="O255">
        <v>0</v>
      </c>
      <c r="P255" s="1">
        <v>45021</v>
      </c>
      <c r="Q255">
        <v>5.3</v>
      </c>
      <c r="R255">
        <v>6.1</v>
      </c>
      <c r="S255">
        <v>7.1</v>
      </c>
      <c r="T255">
        <v>8.1</v>
      </c>
      <c r="U255">
        <v>9.1</v>
      </c>
      <c r="V255">
        <v>10.1</v>
      </c>
      <c r="W255">
        <v>11.1</v>
      </c>
      <c r="X255">
        <v>12.1</v>
      </c>
      <c r="Y255">
        <v>13.1</v>
      </c>
      <c r="Z255">
        <v>14.1</v>
      </c>
      <c r="AA255">
        <v>15.1</v>
      </c>
      <c r="AB255">
        <v>16.100000000000001</v>
      </c>
      <c r="AC255">
        <v>17.100000000000001</v>
      </c>
      <c r="AD255">
        <v>0</v>
      </c>
      <c r="AE255" s="1">
        <v>45021</v>
      </c>
      <c r="AF255">
        <v>15.1</v>
      </c>
      <c r="AG255">
        <v>16.100000000000001</v>
      </c>
      <c r="AH255">
        <v>17.100000000000001</v>
      </c>
      <c r="AI255">
        <v>18.100000000000001</v>
      </c>
      <c r="AJ255">
        <v>19.100000000000001</v>
      </c>
      <c r="AK255">
        <v>20.100000000000001</v>
      </c>
      <c r="AL255">
        <v>21.1</v>
      </c>
      <c r="AM255">
        <v>22.1</v>
      </c>
      <c r="AN255">
        <v>23.1</v>
      </c>
      <c r="AO255">
        <v>24.1</v>
      </c>
      <c r="AP255">
        <v>25.1</v>
      </c>
      <c r="AQ255">
        <v>26.1</v>
      </c>
      <c r="AR255">
        <v>27.1</v>
      </c>
      <c r="AS255">
        <v>0</v>
      </c>
    </row>
    <row r="256" spans="1:45" x14ac:dyDescent="0.25">
      <c r="A256" s="1">
        <v>45022</v>
      </c>
      <c r="B256">
        <v>0.3</v>
      </c>
      <c r="C256">
        <v>0.7</v>
      </c>
      <c r="D256">
        <v>1</v>
      </c>
      <c r="E256">
        <v>1.5</v>
      </c>
      <c r="F256">
        <v>1.9</v>
      </c>
      <c r="G256">
        <v>2.2999999999999998</v>
      </c>
      <c r="H256">
        <v>2.8</v>
      </c>
      <c r="I256">
        <v>3.3</v>
      </c>
      <c r="J256">
        <v>3.8</v>
      </c>
      <c r="K256">
        <v>4.3</v>
      </c>
      <c r="L256">
        <v>4.8</v>
      </c>
      <c r="M256">
        <v>5.3</v>
      </c>
      <c r="N256">
        <v>5.8</v>
      </c>
      <c r="O256">
        <v>0</v>
      </c>
      <c r="P256" s="1">
        <v>45022</v>
      </c>
      <c r="Q256">
        <v>4.8</v>
      </c>
      <c r="R256">
        <v>5.3</v>
      </c>
      <c r="S256">
        <v>5.8</v>
      </c>
      <c r="T256">
        <v>6.3</v>
      </c>
      <c r="U256">
        <v>6.9</v>
      </c>
      <c r="V256">
        <v>7.4</v>
      </c>
      <c r="W256">
        <v>8</v>
      </c>
      <c r="X256">
        <v>8.6</v>
      </c>
      <c r="Y256">
        <v>9.3000000000000007</v>
      </c>
      <c r="Z256">
        <v>10.1</v>
      </c>
      <c r="AA256">
        <v>11</v>
      </c>
      <c r="AB256">
        <v>11.8</v>
      </c>
      <c r="AC256">
        <v>12.7</v>
      </c>
      <c r="AD256">
        <v>0</v>
      </c>
      <c r="AE256" s="1">
        <v>45022</v>
      </c>
      <c r="AF256">
        <v>11</v>
      </c>
      <c r="AG256">
        <v>11.8</v>
      </c>
      <c r="AH256">
        <v>12.7</v>
      </c>
      <c r="AI256">
        <v>13.6</v>
      </c>
      <c r="AJ256">
        <v>14.6</v>
      </c>
      <c r="AK256">
        <v>15.5</v>
      </c>
      <c r="AL256">
        <v>16.5</v>
      </c>
      <c r="AM256">
        <v>17.5</v>
      </c>
      <c r="AN256">
        <v>18.5</v>
      </c>
      <c r="AO256">
        <v>19.5</v>
      </c>
      <c r="AP256">
        <v>20.5</v>
      </c>
      <c r="AQ256">
        <v>21.5</v>
      </c>
      <c r="AR256">
        <v>22.5</v>
      </c>
      <c r="AS256">
        <v>0</v>
      </c>
    </row>
    <row r="257" spans="1:45" x14ac:dyDescent="0.25">
      <c r="A257" s="1">
        <v>45023</v>
      </c>
      <c r="B257">
        <v>0</v>
      </c>
      <c r="C257">
        <v>0</v>
      </c>
      <c r="D257">
        <v>0</v>
      </c>
      <c r="E257">
        <v>0.1</v>
      </c>
      <c r="F257">
        <v>0.1</v>
      </c>
      <c r="G257">
        <v>0.2</v>
      </c>
      <c r="H257">
        <v>0.4</v>
      </c>
      <c r="I257">
        <v>0.6</v>
      </c>
      <c r="J257">
        <v>0.8</v>
      </c>
      <c r="K257">
        <v>1</v>
      </c>
      <c r="L257">
        <v>1.3</v>
      </c>
      <c r="M257">
        <v>1.8</v>
      </c>
      <c r="N257">
        <v>2.2000000000000002</v>
      </c>
      <c r="O257">
        <v>0</v>
      </c>
      <c r="P257" s="1">
        <v>45023</v>
      </c>
      <c r="Q257">
        <v>1.3</v>
      </c>
      <c r="R257">
        <v>1.8</v>
      </c>
      <c r="S257">
        <v>2.2000000000000002</v>
      </c>
      <c r="T257">
        <v>2.8</v>
      </c>
      <c r="U257">
        <v>3.5</v>
      </c>
      <c r="V257">
        <v>4.3</v>
      </c>
      <c r="W257">
        <v>5.0999999999999996</v>
      </c>
      <c r="X257">
        <v>6</v>
      </c>
      <c r="Y257">
        <v>6.9</v>
      </c>
      <c r="Z257">
        <v>7.9</v>
      </c>
      <c r="AA257">
        <v>8.9</v>
      </c>
      <c r="AB257">
        <v>9.9</v>
      </c>
      <c r="AC257">
        <v>10.9</v>
      </c>
      <c r="AD257">
        <v>0</v>
      </c>
      <c r="AE257" s="1">
        <v>45023</v>
      </c>
      <c r="AF257">
        <v>8.9</v>
      </c>
      <c r="AG257">
        <v>9.9</v>
      </c>
      <c r="AH257">
        <v>10.9</v>
      </c>
      <c r="AI257">
        <v>11.9</v>
      </c>
      <c r="AJ257">
        <v>12.9</v>
      </c>
      <c r="AK257">
        <v>13.9</v>
      </c>
      <c r="AL257">
        <v>14.9</v>
      </c>
      <c r="AM257">
        <v>15.9</v>
      </c>
      <c r="AN257">
        <v>16.899999999999999</v>
      </c>
      <c r="AO257">
        <v>17.899999999999999</v>
      </c>
      <c r="AP257">
        <v>18.899999999999999</v>
      </c>
      <c r="AQ257">
        <v>19.899999999999999</v>
      </c>
      <c r="AR257">
        <v>20.9</v>
      </c>
      <c r="AS257">
        <v>0</v>
      </c>
    </row>
    <row r="258" spans="1:45" x14ac:dyDescent="0.25">
      <c r="A258" s="1">
        <v>45024</v>
      </c>
      <c r="B258">
        <v>2.2000000000000002</v>
      </c>
      <c r="C258">
        <v>2.7</v>
      </c>
      <c r="D258">
        <v>3.2</v>
      </c>
      <c r="E258">
        <v>3.8</v>
      </c>
      <c r="F258">
        <v>4.4000000000000004</v>
      </c>
      <c r="G258">
        <v>5</v>
      </c>
      <c r="H258">
        <v>5.6</v>
      </c>
      <c r="I258">
        <v>6.3</v>
      </c>
      <c r="J258">
        <v>7</v>
      </c>
      <c r="K258">
        <v>7.7</v>
      </c>
      <c r="L258">
        <v>8.5</v>
      </c>
      <c r="M258">
        <v>9.3000000000000007</v>
      </c>
      <c r="N258">
        <v>10.199999999999999</v>
      </c>
      <c r="O258">
        <v>0</v>
      </c>
      <c r="P258" s="1">
        <v>45024</v>
      </c>
      <c r="Q258">
        <v>8.5</v>
      </c>
      <c r="R258">
        <v>9.3000000000000007</v>
      </c>
      <c r="S258">
        <v>10.199999999999999</v>
      </c>
      <c r="T258">
        <v>11.1</v>
      </c>
      <c r="U258">
        <v>12.1</v>
      </c>
      <c r="V258">
        <v>13.1</v>
      </c>
      <c r="W258">
        <v>14.1</v>
      </c>
      <c r="X258">
        <v>15.1</v>
      </c>
      <c r="Y258">
        <v>16.100000000000001</v>
      </c>
      <c r="Z258">
        <v>17.100000000000001</v>
      </c>
      <c r="AA258">
        <v>18.100000000000001</v>
      </c>
      <c r="AB258">
        <v>19.100000000000001</v>
      </c>
      <c r="AC258">
        <v>20.100000000000001</v>
      </c>
      <c r="AD258">
        <v>0</v>
      </c>
      <c r="AE258" s="1">
        <v>45024</v>
      </c>
      <c r="AF258">
        <v>18.100000000000001</v>
      </c>
      <c r="AG258">
        <v>19.100000000000001</v>
      </c>
      <c r="AH258">
        <v>20.100000000000001</v>
      </c>
      <c r="AI258">
        <v>21.1</v>
      </c>
      <c r="AJ258">
        <v>22.1</v>
      </c>
      <c r="AK258">
        <v>23.1</v>
      </c>
      <c r="AL258">
        <v>24.1</v>
      </c>
      <c r="AM258">
        <v>25.1</v>
      </c>
      <c r="AN258">
        <v>26.1</v>
      </c>
      <c r="AO258">
        <v>27.1</v>
      </c>
      <c r="AP258">
        <v>28.1</v>
      </c>
      <c r="AQ258">
        <v>29.1</v>
      </c>
      <c r="AR258">
        <v>30.1</v>
      </c>
      <c r="AS258">
        <v>0</v>
      </c>
    </row>
    <row r="259" spans="1:45" x14ac:dyDescent="0.25">
      <c r="A259" s="1">
        <v>45025</v>
      </c>
      <c r="B259">
        <v>3.9</v>
      </c>
      <c r="C259">
        <v>4.3</v>
      </c>
      <c r="D259">
        <v>4.7</v>
      </c>
      <c r="E259">
        <v>5.0999999999999996</v>
      </c>
      <c r="F259">
        <v>5.6</v>
      </c>
      <c r="G259">
        <v>6.1</v>
      </c>
      <c r="H259">
        <v>6.7</v>
      </c>
      <c r="I259">
        <v>7.2</v>
      </c>
      <c r="J259">
        <v>7.8</v>
      </c>
      <c r="K259">
        <v>8.4</v>
      </c>
      <c r="L259">
        <v>9.1</v>
      </c>
      <c r="M259">
        <v>9.8000000000000007</v>
      </c>
      <c r="N259">
        <v>10.5</v>
      </c>
      <c r="O259">
        <v>0</v>
      </c>
      <c r="P259" s="1">
        <v>45025</v>
      </c>
      <c r="Q259">
        <v>9.1</v>
      </c>
      <c r="R259">
        <v>9.8000000000000007</v>
      </c>
      <c r="S259">
        <v>10.5</v>
      </c>
      <c r="T259">
        <v>11.3</v>
      </c>
      <c r="U259">
        <v>12.1</v>
      </c>
      <c r="V259">
        <v>13</v>
      </c>
      <c r="W259">
        <v>13.9</v>
      </c>
      <c r="X259">
        <v>14.9</v>
      </c>
      <c r="Y259">
        <v>15.9</v>
      </c>
      <c r="Z259">
        <v>16.899999999999999</v>
      </c>
      <c r="AA259">
        <v>17.899999999999999</v>
      </c>
      <c r="AB259">
        <v>18.899999999999999</v>
      </c>
      <c r="AC259">
        <v>19.899999999999999</v>
      </c>
      <c r="AD259">
        <v>0</v>
      </c>
      <c r="AE259" s="1">
        <v>45025</v>
      </c>
      <c r="AF259">
        <v>17.899999999999999</v>
      </c>
      <c r="AG259">
        <v>18.899999999999999</v>
      </c>
      <c r="AH259">
        <v>19.899999999999999</v>
      </c>
      <c r="AI259">
        <v>20.9</v>
      </c>
      <c r="AJ259">
        <v>21.9</v>
      </c>
      <c r="AK259">
        <v>22.9</v>
      </c>
      <c r="AL259">
        <v>23.9</v>
      </c>
      <c r="AM259">
        <v>24.9</v>
      </c>
      <c r="AN259">
        <v>25.9</v>
      </c>
      <c r="AO259">
        <v>26.9</v>
      </c>
      <c r="AP259">
        <v>27.9</v>
      </c>
      <c r="AQ259">
        <v>28.9</v>
      </c>
      <c r="AR259">
        <v>29.9</v>
      </c>
      <c r="AS259">
        <v>0</v>
      </c>
    </row>
    <row r="260" spans="1:45" x14ac:dyDescent="0.25">
      <c r="A260" s="1">
        <v>45026</v>
      </c>
      <c r="B260">
        <v>1.5</v>
      </c>
      <c r="C260">
        <v>1.8</v>
      </c>
      <c r="D260">
        <v>2.1</v>
      </c>
      <c r="E260">
        <v>2.5</v>
      </c>
      <c r="F260">
        <v>2.8</v>
      </c>
      <c r="G260">
        <v>3.2</v>
      </c>
      <c r="H260">
        <v>3.6</v>
      </c>
      <c r="I260">
        <v>4.0999999999999996</v>
      </c>
      <c r="J260">
        <v>4.5</v>
      </c>
      <c r="K260">
        <v>5</v>
      </c>
      <c r="L260">
        <v>5.5</v>
      </c>
      <c r="M260">
        <v>6</v>
      </c>
      <c r="N260">
        <v>6.5</v>
      </c>
      <c r="O260">
        <v>0</v>
      </c>
      <c r="P260" s="1">
        <v>45026</v>
      </c>
      <c r="Q260">
        <v>5.5</v>
      </c>
      <c r="R260">
        <v>6</v>
      </c>
      <c r="S260">
        <v>6.5</v>
      </c>
      <c r="T260">
        <v>7</v>
      </c>
      <c r="U260">
        <v>7.6</v>
      </c>
      <c r="V260">
        <v>8.1</v>
      </c>
      <c r="W260">
        <v>8.6999999999999993</v>
      </c>
      <c r="X260">
        <v>9.3000000000000007</v>
      </c>
      <c r="Y260">
        <v>9.9</v>
      </c>
      <c r="Z260">
        <v>10.5</v>
      </c>
      <c r="AA260">
        <v>11.1</v>
      </c>
      <c r="AB260">
        <v>11.8</v>
      </c>
      <c r="AC260">
        <v>12.5</v>
      </c>
      <c r="AD260">
        <v>0</v>
      </c>
      <c r="AE260" s="1">
        <v>45026</v>
      </c>
      <c r="AF260">
        <v>11.1</v>
      </c>
      <c r="AG260">
        <v>11.8</v>
      </c>
      <c r="AH260">
        <v>12.5</v>
      </c>
      <c r="AI260">
        <v>13.2</v>
      </c>
      <c r="AJ260">
        <v>14</v>
      </c>
      <c r="AK260">
        <v>14.8</v>
      </c>
      <c r="AL260">
        <v>15.7</v>
      </c>
      <c r="AM260">
        <v>16.5</v>
      </c>
      <c r="AN260">
        <v>17.5</v>
      </c>
      <c r="AO260">
        <v>18.5</v>
      </c>
      <c r="AP260">
        <v>19.5</v>
      </c>
      <c r="AQ260">
        <v>20.5</v>
      </c>
      <c r="AR260">
        <v>21.5</v>
      </c>
      <c r="AS260">
        <v>0</v>
      </c>
    </row>
    <row r="261" spans="1:45" x14ac:dyDescent="0.25">
      <c r="A261" s="1">
        <v>45027</v>
      </c>
      <c r="B261">
        <v>0</v>
      </c>
      <c r="C261">
        <v>0.1</v>
      </c>
      <c r="D261">
        <v>0.3</v>
      </c>
      <c r="E261">
        <v>0.5</v>
      </c>
      <c r="F261">
        <v>0.8</v>
      </c>
      <c r="G261">
        <v>1.1000000000000001</v>
      </c>
      <c r="H261">
        <v>1.4</v>
      </c>
      <c r="I261">
        <v>1.7</v>
      </c>
      <c r="J261">
        <v>2.1</v>
      </c>
      <c r="K261">
        <v>2.4</v>
      </c>
      <c r="L261">
        <v>2.7</v>
      </c>
      <c r="M261">
        <v>3.1</v>
      </c>
      <c r="N261">
        <v>3.4</v>
      </c>
      <c r="O261">
        <v>0</v>
      </c>
      <c r="P261" s="1">
        <v>45027</v>
      </c>
      <c r="Q261">
        <v>2.7</v>
      </c>
      <c r="R261">
        <v>3.1</v>
      </c>
      <c r="S261">
        <v>3.4</v>
      </c>
      <c r="T261">
        <v>3.7</v>
      </c>
      <c r="U261">
        <v>4.0999999999999996</v>
      </c>
      <c r="V261">
        <v>4.4000000000000004</v>
      </c>
      <c r="W261">
        <v>4.8</v>
      </c>
      <c r="X261">
        <v>5.0999999999999996</v>
      </c>
      <c r="Y261">
        <v>5.5</v>
      </c>
      <c r="Z261">
        <v>5.9</v>
      </c>
      <c r="AA261">
        <v>6.2</v>
      </c>
      <c r="AB261">
        <v>6.6</v>
      </c>
      <c r="AC261">
        <v>7</v>
      </c>
      <c r="AD261">
        <v>0</v>
      </c>
      <c r="AE261" s="1">
        <v>45027</v>
      </c>
      <c r="AF261">
        <v>6.2</v>
      </c>
      <c r="AG261">
        <v>6.6</v>
      </c>
      <c r="AH261">
        <v>7</v>
      </c>
      <c r="AI261">
        <v>7.4</v>
      </c>
      <c r="AJ261">
        <v>7.8</v>
      </c>
      <c r="AK261">
        <v>8.1999999999999993</v>
      </c>
      <c r="AL261">
        <v>8.6</v>
      </c>
      <c r="AM261">
        <v>9</v>
      </c>
      <c r="AN261">
        <v>9.5</v>
      </c>
      <c r="AO261">
        <v>10</v>
      </c>
      <c r="AP261">
        <v>10.6</v>
      </c>
      <c r="AQ261">
        <v>11.2</v>
      </c>
      <c r="AR261">
        <v>11.8</v>
      </c>
      <c r="AS261">
        <v>0</v>
      </c>
    </row>
    <row r="262" spans="1:45" x14ac:dyDescent="0.25">
      <c r="A262" s="1">
        <v>45028</v>
      </c>
      <c r="B262">
        <v>0</v>
      </c>
      <c r="C262">
        <v>0</v>
      </c>
      <c r="D262">
        <v>0</v>
      </c>
      <c r="E262">
        <v>0</v>
      </c>
      <c r="F262">
        <v>0</v>
      </c>
      <c r="G262">
        <v>0</v>
      </c>
      <c r="H262">
        <v>0</v>
      </c>
      <c r="I262">
        <v>0</v>
      </c>
      <c r="J262">
        <v>0</v>
      </c>
      <c r="K262">
        <v>0</v>
      </c>
      <c r="L262">
        <v>0</v>
      </c>
      <c r="M262">
        <v>0</v>
      </c>
      <c r="N262">
        <v>0</v>
      </c>
      <c r="O262">
        <v>0</v>
      </c>
      <c r="P262" s="1">
        <v>45028</v>
      </c>
      <c r="Q262">
        <v>0</v>
      </c>
      <c r="R262">
        <v>0</v>
      </c>
      <c r="S262">
        <v>0</v>
      </c>
      <c r="T262">
        <v>0</v>
      </c>
      <c r="U262">
        <v>0</v>
      </c>
      <c r="V262">
        <v>0.1</v>
      </c>
      <c r="W262">
        <v>0.1</v>
      </c>
      <c r="X262">
        <v>0.2</v>
      </c>
      <c r="Y262">
        <v>0.2</v>
      </c>
      <c r="Z262">
        <v>0.3</v>
      </c>
      <c r="AA262">
        <v>0.4</v>
      </c>
      <c r="AB262">
        <v>0.6</v>
      </c>
      <c r="AC262">
        <v>0.7</v>
      </c>
      <c r="AD262">
        <v>0</v>
      </c>
      <c r="AE262" s="1">
        <v>45028</v>
      </c>
      <c r="AF262">
        <v>0.4</v>
      </c>
      <c r="AG262">
        <v>0.6</v>
      </c>
      <c r="AH262">
        <v>0.7</v>
      </c>
      <c r="AI262">
        <v>1</v>
      </c>
      <c r="AJ262">
        <v>1.3</v>
      </c>
      <c r="AK262">
        <v>1.6</v>
      </c>
      <c r="AL262">
        <v>2.1</v>
      </c>
      <c r="AM262">
        <v>2.6</v>
      </c>
      <c r="AN262">
        <v>3.1</v>
      </c>
      <c r="AO262">
        <v>3.7</v>
      </c>
      <c r="AP262">
        <v>4.4000000000000004</v>
      </c>
      <c r="AQ262">
        <v>5.0999999999999996</v>
      </c>
      <c r="AR262">
        <v>5.9</v>
      </c>
      <c r="AS262">
        <v>0</v>
      </c>
    </row>
    <row r="263" spans="1:45" x14ac:dyDescent="0.25">
      <c r="A263" s="1">
        <v>45029</v>
      </c>
      <c r="B263">
        <v>0</v>
      </c>
      <c r="C263">
        <v>0</v>
      </c>
      <c r="D263">
        <v>0</v>
      </c>
      <c r="E263">
        <v>0</v>
      </c>
      <c r="F263">
        <v>0</v>
      </c>
      <c r="G263">
        <v>0</v>
      </c>
      <c r="H263">
        <v>0</v>
      </c>
      <c r="I263">
        <v>0</v>
      </c>
      <c r="J263">
        <v>0.1</v>
      </c>
      <c r="K263">
        <v>0.3</v>
      </c>
      <c r="L263">
        <v>0.4</v>
      </c>
      <c r="M263">
        <v>0.6</v>
      </c>
      <c r="N263">
        <v>0.9</v>
      </c>
      <c r="O263">
        <v>0</v>
      </c>
      <c r="P263" s="1">
        <v>45029</v>
      </c>
      <c r="Q263">
        <v>0.4</v>
      </c>
      <c r="R263">
        <v>0.6</v>
      </c>
      <c r="S263">
        <v>0.9</v>
      </c>
      <c r="T263">
        <v>1.2</v>
      </c>
      <c r="U263">
        <v>1.5</v>
      </c>
      <c r="V263">
        <v>1.8</v>
      </c>
      <c r="W263">
        <v>2.2000000000000002</v>
      </c>
      <c r="X263">
        <v>2.5</v>
      </c>
      <c r="Y263">
        <v>2.8</v>
      </c>
      <c r="Z263">
        <v>3.1</v>
      </c>
      <c r="AA263">
        <v>3.4</v>
      </c>
      <c r="AB263">
        <v>3.7</v>
      </c>
      <c r="AC263">
        <v>4.0999999999999996</v>
      </c>
      <c r="AD263">
        <v>0</v>
      </c>
      <c r="AE263" s="1">
        <v>45029</v>
      </c>
      <c r="AF263">
        <v>3.4</v>
      </c>
      <c r="AG263">
        <v>3.7</v>
      </c>
      <c r="AH263">
        <v>4.0999999999999996</v>
      </c>
      <c r="AI263">
        <v>4.4000000000000004</v>
      </c>
      <c r="AJ263">
        <v>4.8</v>
      </c>
      <c r="AK263">
        <v>5.0999999999999996</v>
      </c>
      <c r="AL263">
        <v>5.5</v>
      </c>
      <c r="AM263">
        <v>5.8</v>
      </c>
      <c r="AN263">
        <v>6.2</v>
      </c>
      <c r="AO263">
        <v>6.6</v>
      </c>
      <c r="AP263">
        <v>6.9</v>
      </c>
      <c r="AQ263">
        <v>7.3</v>
      </c>
      <c r="AR263">
        <v>7.8</v>
      </c>
      <c r="AS263">
        <v>0</v>
      </c>
    </row>
    <row r="264" spans="1:45" x14ac:dyDescent="0.25">
      <c r="A264" s="1">
        <v>45030</v>
      </c>
      <c r="B264">
        <v>0</v>
      </c>
      <c r="C264">
        <v>0</v>
      </c>
      <c r="D264">
        <v>0</v>
      </c>
      <c r="E264">
        <v>0</v>
      </c>
      <c r="F264">
        <v>0</v>
      </c>
      <c r="G264">
        <v>0</v>
      </c>
      <c r="H264">
        <v>0</v>
      </c>
      <c r="I264">
        <v>0</v>
      </c>
      <c r="J264">
        <v>0</v>
      </c>
      <c r="K264">
        <v>0</v>
      </c>
      <c r="L264">
        <v>0</v>
      </c>
      <c r="M264">
        <v>0</v>
      </c>
      <c r="N264">
        <v>0</v>
      </c>
      <c r="O264">
        <v>0</v>
      </c>
      <c r="P264" s="1">
        <v>45030</v>
      </c>
      <c r="Q264">
        <v>0</v>
      </c>
      <c r="R264">
        <v>0</v>
      </c>
      <c r="S264">
        <v>0</v>
      </c>
      <c r="T264">
        <v>0</v>
      </c>
      <c r="U264">
        <v>0</v>
      </c>
      <c r="V264">
        <v>0.1</v>
      </c>
      <c r="W264">
        <v>0.1</v>
      </c>
      <c r="X264">
        <v>0.2</v>
      </c>
      <c r="Y264">
        <v>0.4</v>
      </c>
      <c r="Z264">
        <v>0.6</v>
      </c>
      <c r="AA264">
        <v>0.9</v>
      </c>
      <c r="AB264">
        <v>1.2</v>
      </c>
      <c r="AC264">
        <v>1.5</v>
      </c>
      <c r="AD264">
        <v>0</v>
      </c>
      <c r="AE264" s="1">
        <v>45030</v>
      </c>
      <c r="AF264">
        <v>0.9</v>
      </c>
      <c r="AG264">
        <v>1.2</v>
      </c>
      <c r="AH264">
        <v>1.5</v>
      </c>
      <c r="AI264">
        <v>1.9</v>
      </c>
      <c r="AJ264">
        <v>2.2999999999999998</v>
      </c>
      <c r="AK264">
        <v>2.7</v>
      </c>
      <c r="AL264">
        <v>3.1</v>
      </c>
      <c r="AM264">
        <v>3.5</v>
      </c>
      <c r="AN264">
        <v>4</v>
      </c>
      <c r="AO264">
        <v>4.5</v>
      </c>
      <c r="AP264">
        <v>5</v>
      </c>
      <c r="AQ264">
        <v>5.5</v>
      </c>
      <c r="AR264">
        <v>6</v>
      </c>
      <c r="AS264">
        <v>0</v>
      </c>
    </row>
    <row r="265" spans="1:45" x14ac:dyDescent="0.25">
      <c r="A265" s="1">
        <v>45031</v>
      </c>
      <c r="B265">
        <v>0</v>
      </c>
      <c r="C265">
        <v>0</v>
      </c>
      <c r="D265">
        <v>0</v>
      </c>
      <c r="E265">
        <v>0</v>
      </c>
      <c r="F265">
        <v>0</v>
      </c>
      <c r="G265">
        <v>0</v>
      </c>
      <c r="H265">
        <v>0</v>
      </c>
      <c r="I265">
        <v>0</v>
      </c>
      <c r="J265">
        <v>0</v>
      </c>
      <c r="K265">
        <v>0.1</v>
      </c>
      <c r="L265">
        <v>0.2</v>
      </c>
      <c r="M265">
        <v>0.3</v>
      </c>
      <c r="N265">
        <v>0.5</v>
      </c>
      <c r="O265">
        <v>0</v>
      </c>
      <c r="P265" s="1">
        <v>45031</v>
      </c>
      <c r="Q265">
        <v>0.2</v>
      </c>
      <c r="R265">
        <v>0.3</v>
      </c>
      <c r="S265">
        <v>0.5</v>
      </c>
      <c r="T265">
        <v>0.8</v>
      </c>
      <c r="U265">
        <v>1.1000000000000001</v>
      </c>
      <c r="V265">
        <v>1.5</v>
      </c>
      <c r="W265">
        <v>2</v>
      </c>
      <c r="X265">
        <v>2.6</v>
      </c>
      <c r="Y265">
        <v>3.2</v>
      </c>
      <c r="Z265">
        <v>3.8</v>
      </c>
      <c r="AA265">
        <v>4.5</v>
      </c>
      <c r="AB265">
        <v>5.2</v>
      </c>
      <c r="AC265">
        <v>5.9</v>
      </c>
      <c r="AD265">
        <v>0</v>
      </c>
      <c r="AE265" s="1">
        <v>45031</v>
      </c>
      <c r="AF265">
        <v>4.5</v>
      </c>
      <c r="AG265">
        <v>5.2</v>
      </c>
      <c r="AH265">
        <v>5.9</v>
      </c>
      <c r="AI265">
        <v>6.6</v>
      </c>
      <c r="AJ265">
        <v>7.3</v>
      </c>
      <c r="AK265">
        <v>8.1</v>
      </c>
      <c r="AL265">
        <v>8.9</v>
      </c>
      <c r="AM265">
        <v>9.6999999999999993</v>
      </c>
      <c r="AN265">
        <v>10.5</v>
      </c>
      <c r="AO265">
        <v>11.4</v>
      </c>
      <c r="AP265">
        <v>12.2</v>
      </c>
      <c r="AQ265">
        <v>13.2</v>
      </c>
      <c r="AR265">
        <v>14.1</v>
      </c>
      <c r="AS265">
        <v>0</v>
      </c>
    </row>
    <row r="266" spans="1:45" x14ac:dyDescent="0.25">
      <c r="A266" s="1">
        <v>45032</v>
      </c>
      <c r="B266">
        <v>0</v>
      </c>
      <c r="C266">
        <v>0</v>
      </c>
      <c r="D266">
        <v>0</v>
      </c>
      <c r="E266">
        <v>0</v>
      </c>
      <c r="F266">
        <v>0</v>
      </c>
      <c r="G266">
        <v>0</v>
      </c>
      <c r="H266">
        <v>0</v>
      </c>
      <c r="I266">
        <v>0</v>
      </c>
      <c r="J266">
        <v>0</v>
      </c>
      <c r="K266">
        <v>0</v>
      </c>
      <c r="L266">
        <v>0</v>
      </c>
      <c r="M266">
        <v>0</v>
      </c>
      <c r="N266">
        <v>0.3</v>
      </c>
      <c r="O266">
        <v>0</v>
      </c>
      <c r="P266" s="1">
        <v>45032</v>
      </c>
      <c r="Q266">
        <v>0</v>
      </c>
      <c r="R266">
        <v>0</v>
      </c>
      <c r="S266">
        <v>0.3</v>
      </c>
      <c r="T266">
        <v>0.7</v>
      </c>
      <c r="U266">
        <v>1.2</v>
      </c>
      <c r="V266">
        <v>1.7</v>
      </c>
      <c r="W266">
        <v>2.2999999999999998</v>
      </c>
      <c r="X266">
        <v>3.1</v>
      </c>
      <c r="Y266">
        <v>3.8</v>
      </c>
      <c r="Z266">
        <v>4.7</v>
      </c>
      <c r="AA266">
        <v>5.6</v>
      </c>
      <c r="AB266">
        <v>6.6</v>
      </c>
      <c r="AC266">
        <v>7.6</v>
      </c>
      <c r="AD266">
        <v>0</v>
      </c>
      <c r="AE266" s="1">
        <v>45032</v>
      </c>
      <c r="AF266">
        <v>5.6</v>
      </c>
      <c r="AG266">
        <v>6.6</v>
      </c>
      <c r="AH266">
        <v>7.6</v>
      </c>
      <c r="AI266">
        <v>8.6</v>
      </c>
      <c r="AJ266">
        <v>9.6</v>
      </c>
      <c r="AK266">
        <v>10.6</v>
      </c>
      <c r="AL266">
        <v>11.6</v>
      </c>
      <c r="AM266">
        <v>12.6</v>
      </c>
      <c r="AN266">
        <v>13.6</v>
      </c>
      <c r="AO266">
        <v>14.6</v>
      </c>
      <c r="AP266">
        <v>15.6</v>
      </c>
      <c r="AQ266">
        <v>16.600000000000001</v>
      </c>
      <c r="AR266">
        <v>17.600000000000001</v>
      </c>
      <c r="AS266">
        <v>0</v>
      </c>
    </row>
    <row r="267" spans="1:45" x14ac:dyDescent="0.25">
      <c r="A267" s="1">
        <v>45033</v>
      </c>
      <c r="B267">
        <v>0</v>
      </c>
      <c r="C267">
        <v>0</v>
      </c>
      <c r="D267">
        <v>0</v>
      </c>
      <c r="E267">
        <v>0</v>
      </c>
      <c r="F267">
        <v>0</v>
      </c>
      <c r="G267">
        <v>0</v>
      </c>
      <c r="H267">
        <v>0</v>
      </c>
      <c r="I267">
        <v>0</v>
      </c>
      <c r="J267">
        <v>0</v>
      </c>
      <c r="K267">
        <v>0</v>
      </c>
      <c r="L267">
        <v>0.2</v>
      </c>
      <c r="M267">
        <v>0.5</v>
      </c>
      <c r="N267">
        <v>1.1000000000000001</v>
      </c>
      <c r="O267">
        <v>0</v>
      </c>
      <c r="P267" s="1">
        <v>45033</v>
      </c>
      <c r="Q267">
        <v>0.2</v>
      </c>
      <c r="R267">
        <v>0.5</v>
      </c>
      <c r="S267">
        <v>1.1000000000000001</v>
      </c>
      <c r="T267">
        <v>1.9</v>
      </c>
      <c r="U267">
        <v>2.8</v>
      </c>
      <c r="V267">
        <v>3.8</v>
      </c>
      <c r="W267">
        <v>4.8</v>
      </c>
      <c r="X267">
        <v>5.8</v>
      </c>
      <c r="Y267">
        <v>6.8</v>
      </c>
      <c r="Z267">
        <v>7.8</v>
      </c>
      <c r="AA267">
        <v>8.8000000000000007</v>
      </c>
      <c r="AB267">
        <v>9.8000000000000007</v>
      </c>
      <c r="AC267">
        <v>10.8</v>
      </c>
      <c r="AD267">
        <v>0</v>
      </c>
      <c r="AE267" s="1">
        <v>45033</v>
      </c>
      <c r="AF267">
        <v>8.8000000000000007</v>
      </c>
      <c r="AG267">
        <v>9.8000000000000007</v>
      </c>
      <c r="AH267">
        <v>10.8</v>
      </c>
      <c r="AI267">
        <v>11.8</v>
      </c>
      <c r="AJ267">
        <v>12.8</v>
      </c>
      <c r="AK267">
        <v>13.8</v>
      </c>
      <c r="AL267">
        <v>14.8</v>
      </c>
      <c r="AM267">
        <v>15.8</v>
      </c>
      <c r="AN267">
        <v>16.8</v>
      </c>
      <c r="AO267">
        <v>17.8</v>
      </c>
      <c r="AP267">
        <v>18.8</v>
      </c>
      <c r="AQ267">
        <v>19.8</v>
      </c>
      <c r="AR267">
        <v>20.8</v>
      </c>
      <c r="AS267">
        <v>0</v>
      </c>
    </row>
    <row r="268" spans="1:45" x14ac:dyDescent="0.25">
      <c r="A268" s="1">
        <v>45034</v>
      </c>
      <c r="B268">
        <v>0</v>
      </c>
      <c r="C268">
        <v>0</v>
      </c>
      <c r="D268">
        <v>0</v>
      </c>
      <c r="E268">
        <v>0</v>
      </c>
      <c r="F268">
        <v>0</v>
      </c>
      <c r="G268">
        <v>0</v>
      </c>
      <c r="H268">
        <v>0</v>
      </c>
      <c r="I268">
        <v>0</v>
      </c>
      <c r="J268">
        <v>0.1</v>
      </c>
      <c r="K268">
        <v>0.2</v>
      </c>
      <c r="L268">
        <v>0.5</v>
      </c>
      <c r="M268">
        <v>0.8</v>
      </c>
      <c r="N268">
        <v>1.3</v>
      </c>
      <c r="O268">
        <v>0</v>
      </c>
      <c r="P268" s="1">
        <v>45034</v>
      </c>
      <c r="Q268">
        <v>0.5</v>
      </c>
      <c r="R268">
        <v>0.8</v>
      </c>
      <c r="S268">
        <v>1.3</v>
      </c>
      <c r="T268">
        <v>1.9</v>
      </c>
      <c r="U268">
        <v>2.5</v>
      </c>
      <c r="V268">
        <v>3.2</v>
      </c>
      <c r="W268">
        <v>4.0999999999999996</v>
      </c>
      <c r="X268">
        <v>5.0999999999999996</v>
      </c>
      <c r="Y268">
        <v>6.1</v>
      </c>
      <c r="Z268">
        <v>7.1</v>
      </c>
      <c r="AA268">
        <v>8.1</v>
      </c>
      <c r="AB268">
        <v>9.1</v>
      </c>
      <c r="AC268">
        <v>10.1</v>
      </c>
      <c r="AD268">
        <v>0</v>
      </c>
      <c r="AE268" s="1">
        <v>45034</v>
      </c>
      <c r="AF268">
        <v>8.1</v>
      </c>
      <c r="AG268">
        <v>9.1</v>
      </c>
      <c r="AH268">
        <v>10.1</v>
      </c>
      <c r="AI268">
        <v>11.1</v>
      </c>
      <c r="AJ268">
        <v>12.1</v>
      </c>
      <c r="AK268">
        <v>13.1</v>
      </c>
      <c r="AL268">
        <v>14.1</v>
      </c>
      <c r="AM268">
        <v>15.1</v>
      </c>
      <c r="AN268">
        <v>16.100000000000001</v>
      </c>
      <c r="AO268">
        <v>17.100000000000001</v>
      </c>
      <c r="AP268">
        <v>18.100000000000001</v>
      </c>
      <c r="AQ268">
        <v>19.100000000000001</v>
      </c>
      <c r="AR268">
        <v>20.100000000000001</v>
      </c>
      <c r="AS268">
        <v>0</v>
      </c>
    </row>
    <row r="269" spans="1:45" x14ac:dyDescent="0.25">
      <c r="A269" s="1">
        <v>45035</v>
      </c>
      <c r="B269">
        <v>0</v>
      </c>
      <c r="C269">
        <v>0</v>
      </c>
      <c r="D269">
        <v>0</v>
      </c>
      <c r="E269">
        <v>0</v>
      </c>
      <c r="F269">
        <v>0.1</v>
      </c>
      <c r="G269">
        <v>0.3</v>
      </c>
      <c r="H269">
        <v>0.5</v>
      </c>
      <c r="I269">
        <v>0.8</v>
      </c>
      <c r="J269">
        <v>1.3</v>
      </c>
      <c r="K269">
        <v>2</v>
      </c>
      <c r="L269">
        <v>2.9</v>
      </c>
      <c r="M269">
        <v>3.9</v>
      </c>
      <c r="N269">
        <v>4.9000000000000004</v>
      </c>
      <c r="O269">
        <v>0</v>
      </c>
      <c r="P269" s="1">
        <v>45035</v>
      </c>
      <c r="Q269">
        <v>2.9</v>
      </c>
      <c r="R269">
        <v>3.9</v>
      </c>
      <c r="S269">
        <v>4.9000000000000004</v>
      </c>
      <c r="T269">
        <v>5.9</v>
      </c>
      <c r="U269">
        <v>6.9</v>
      </c>
      <c r="V269">
        <v>7.9</v>
      </c>
      <c r="W269">
        <v>8.9</v>
      </c>
      <c r="X269">
        <v>9.9</v>
      </c>
      <c r="Y269">
        <v>10.9</v>
      </c>
      <c r="Z269">
        <v>11.9</v>
      </c>
      <c r="AA269">
        <v>12.9</v>
      </c>
      <c r="AB269">
        <v>13.9</v>
      </c>
      <c r="AC269">
        <v>14.9</v>
      </c>
      <c r="AD269">
        <v>0</v>
      </c>
      <c r="AE269" s="1">
        <v>45035</v>
      </c>
      <c r="AF269">
        <v>12.9</v>
      </c>
      <c r="AG269">
        <v>13.9</v>
      </c>
      <c r="AH269">
        <v>14.9</v>
      </c>
      <c r="AI269">
        <v>15.9</v>
      </c>
      <c r="AJ269">
        <v>16.899999999999999</v>
      </c>
      <c r="AK269">
        <v>17.899999999999999</v>
      </c>
      <c r="AL269">
        <v>18.899999999999999</v>
      </c>
      <c r="AM269">
        <v>19.899999999999999</v>
      </c>
      <c r="AN269">
        <v>20.9</v>
      </c>
      <c r="AO269">
        <v>21.9</v>
      </c>
      <c r="AP269">
        <v>22.9</v>
      </c>
      <c r="AQ269">
        <v>23.9</v>
      </c>
      <c r="AR269">
        <v>24.9</v>
      </c>
      <c r="AS269">
        <v>0</v>
      </c>
    </row>
    <row r="270" spans="1:45" x14ac:dyDescent="0.25">
      <c r="A270" s="1">
        <v>45036</v>
      </c>
      <c r="B270">
        <v>0</v>
      </c>
      <c r="C270">
        <v>0.1</v>
      </c>
      <c r="D270">
        <v>0.3</v>
      </c>
      <c r="E270">
        <v>0.6</v>
      </c>
      <c r="F270">
        <v>1</v>
      </c>
      <c r="G270">
        <v>1.3</v>
      </c>
      <c r="H270">
        <v>1.7</v>
      </c>
      <c r="I270">
        <v>2.2000000000000002</v>
      </c>
      <c r="J270">
        <v>2.7</v>
      </c>
      <c r="K270">
        <v>3.2</v>
      </c>
      <c r="L270">
        <v>3.8</v>
      </c>
      <c r="M270">
        <v>4.3</v>
      </c>
      <c r="N270">
        <v>4.9000000000000004</v>
      </c>
      <c r="O270">
        <v>0</v>
      </c>
      <c r="P270" s="1">
        <v>45036</v>
      </c>
      <c r="Q270">
        <v>3.8</v>
      </c>
      <c r="R270">
        <v>4.3</v>
      </c>
      <c r="S270">
        <v>4.9000000000000004</v>
      </c>
      <c r="T270">
        <v>5.6</v>
      </c>
      <c r="U270">
        <v>6.2</v>
      </c>
      <c r="V270">
        <v>6.9</v>
      </c>
      <c r="W270">
        <v>7.7</v>
      </c>
      <c r="X270">
        <v>8.4</v>
      </c>
      <c r="Y270">
        <v>9.1999999999999993</v>
      </c>
      <c r="Z270">
        <v>10</v>
      </c>
      <c r="AA270">
        <v>10.8</v>
      </c>
      <c r="AB270">
        <v>11.6</v>
      </c>
      <c r="AC270">
        <v>12.5</v>
      </c>
      <c r="AD270">
        <v>0</v>
      </c>
      <c r="AE270" s="1">
        <v>45036</v>
      </c>
      <c r="AF270">
        <v>10.8</v>
      </c>
      <c r="AG270">
        <v>11.6</v>
      </c>
      <c r="AH270">
        <v>12.5</v>
      </c>
      <c r="AI270">
        <v>13.3</v>
      </c>
      <c r="AJ270">
        <v>14.2</v>
      </c>
      <c r="AK270">
        <v>15.2</v>
      </c>
      <c r="AL270">
        <v>16.100000000000001</v>
      </c>
      <c r="AM270">
        <v>17.100000000000001</v>
      </c>
      <c r="AN270">
        <v>18.100000000000001</v>
      </c>
      <c r="AO270">
        <v>19.100000000000001</v>
      </c>
      <c r="AP270">
        <v>20.100000000000001</v>
      </c>
      <c r="AQ270">
        <v>21.1</v>
      </c>
      <c r="AR270">
        <v>22.1</v>
      </c>
      <c r="AS270">
        <v>0</v>
      </c>
    </row>
    <row r="271" spans="1:45" x14ac:dyDescent="0.25">
      <c r="A271" s="1">
        <v>45037</v>
      </c>
      <c r="B271">
        <v>0</v>
      </c>
      <c r="C271">
        <v>0</v>
      </c>
      <c r="D271">
        <v>0</v>
      </c>
      <c r="E271">
        <v>0.2</v>
      </c>
      <c r="F271">
        <v>0.4</v>
      </c>
      <c r="G271">
        <v>0.6</v>
      </c>
      <c r="H271">
        <v>0.9</v>
      </c>
      <c r="I271">
        <v>1.4</v>
      </c>
      <c r="J271">
        <v>1.8</v>
      </c>
      <c r="K271">
        <v>2.2999999999999998</v>
      </c>
      <c r="L271">
        <v>2.8</v>
      </c>
      <c r="M271">
        <v>3.4</v>
      </c>
      <c r="N271">
        <v>4</v>
      </c>
      <c r="O271">
        <v>0</v>
      </c>
      <c r="P271" s="1">
        <v>45037</v>
      </c>
      <c r="Q271">
        <v>2.8</v>
      </c>
      <c r="R271">
        <v>3.4</v>
      </c>
      <c r="S271">
        <v>4</v>
      </c>
      <c r="T271">
        <v>4.7</v>
      </c>
      <c r="U271">
        <v>5.5</v>
      </c>
      <c r="V271">
        <v>6.3</v>
      </c>
      <c r="W271">
        <v>7.1</v>
      </c>
      <c r="X271">
        <v>8</v>
      </c>
      <c r="Y271">
        <v>8.9</v>
      </c>
      <c r="Z271">
        <v>9.9</v>
      </c>
      <c r="AA271">
        <v>10.9</v>
      </c>
      <c r="AB271">
        <v>11.9</v>
      </c>
      <c r="AC271">
        <v>12.9</v>
      </c>
      <c r="AD271">
        <v>0</v>
      </c>
      <c r="AE271" s="1">
        <v>45037</v>
      </c>
      <c r="AF271">
        <v>10.9</v>
      </c>
      <c r="AG271">
        <v>11.9</v>
      </c>
      <c r="AH271">
        <v>12.9</v>
      </c>
      <c r="AI271">
        <v>13.9</v>
      </c>
      <c r="AJ271">
        <v>14.9</v>
      </c>
      <c r="AK271">
        <v>15.9</v>
      </c>
      <c r="AL271">
        <v>16.899999999999999</v>
      </c>
      <c r="AM271">
        <v>17.899999999999999</v>
      </c>
      <c r="AN271">
        <v>18.899999999999999</v>
      </c>
      <c r="AO271">
        <v>19.899999999999999</v>
      </c>
      <c r="AP271">
        <v>20.9</v>
      </c>
      <c r="AQ271">
        <v>21.9</v>
      </c>
      <c r="AR271">
        <v>22.9</v>
      </c>
      <c r="AS271">
        <v>0</v>
      </c>
    </row>
    <row r="272" spans="1:45" x14ac:dyDescent="0.25">
      <c r="A272" s="1">
        <v>45038</v>
      </c>
      <c r="B272">
        <v>0</v>
      </c>
      <c r="C272">
        <v>0</v>
      </c>
      <c r="D272">
        <v>0</v>
      </c>
      <c r="E272">
        <v>0.1</v>
      </c>
      <c r="F272">
        <v>0.1</v>
      </c>
      <c r="G272">
        <v>0.2</v>
      </c>
      <c r="H272">
        <v>0.3</v>
      </c>
      <c r="I272">
        <v>0.5</v>
      </c>
      <c r="J272">
        <v>0.6</v>
      </c>
      <c r="K272">
        <v>1</v>
      </c>
      <c r="L272">
        <v>1.6</v>
      </c>
      <c r="M272">
        <v>2.2999999999999998</v>
      </c>
      <c r="N272">
        <v>3.1</v>
      </c>
      <c r="O272">
        <v>0</v>
      </c>
      <c r="P272" s="1">
        <v>45038</v>
      </c>
      <c r="Q272">
        <v>1.6</v>
      </c>
      <c r="R272">
        <v>2.2999999999999998</v>
      </c>
      <c r="S272">
        <v>3.1</v>
      </c>
      <c r="T272">
        <v>4.0999999999999996</v>
      </c>
      <c r="U272">
        <v>5.0999999999999996</v>
      </c>
      <c r="V272">
        <v>6.1</v>
      </c>
      <c r="W272">
        <v>7.1</v>
      </c>
      <c r="X272">
        <v>8.1</v>
      </c>
      <c r="Y272">
        <v>9.1</v>
      </c>
      <c r="Z272">
        <v>10.1</v>
      </c>
      <c r="AA272">
        <v>11.1</v>
      </c>
      <c r="AB272">
        <v>12.1</v>
      </c>
      <c r="AC272">
        <v>13.1</v>
      </c>
      <c r="AD272">
        <v>0</v>
      </c>
      <c r="AE272" s="1">
        <v>45038</v>
      </c>
      <c r="AF272">
        <v>11.1</v>
      </c>
      <c r="AG272">
        <v>12.1</v>
      </c>
      <c r="AH272">
        <v>13.1</v>
      </c>
      <c r="AI272">
        <v>14.1</v>
      </c>
      <c r="AJ272">
        <v>15.1</v>
      </c>
      <c r="AK272">
        <v>16.100000000000001</v>
      </c>
      <c r="AL272">
        <v>17.100000000000001</v>
      </c>
      <c r="AM272">
        <v>18.100000000000001</v>
      </c>
      <c r="AN272">
        <v>19.100000000000001</v>
      </c>
      <c r="AO272">
        <v>20.100000000000001</v>
      </c>
      <c r="AP272">
        <v>21.1</v>
      </c>
      <c r="AQ272">
        <v>22.1</v>
      </c>
      <c r="AR272">
        <v>23.1</v>
      </c>
      <c r="AS272">
        <v>0</v>
      </c>
    </row>
    <row r="273" spans="1:45" x14ac:dyDescent="0.25">
      <c r="A273" s="1">
        <v>45039</v>
      </c>
      <c r="B273">
        <v>0</v>
      </c>
      <c r="C273">
        <v>0</v>
      </c>
      <c r="D273">
        <v>0</v>
      </c>
      <c r="E273">
        <v>0</v>
      </c>
      <c r="F273">
        <v>0</v>
      </c>
      <c r="G273">
        <v>0</v>
      </c>
      <c r="H273">
        <v>0</v>
      </c>
      <c r="I273">
        <v>0</v>
      </c>
      <c r="J273">
        <v>0</v>
      </c>
      <c r="K273">
        <v>0.5</v>
      </c>
      <c r="L273">
        <v>1.1000000000000001</v>
      </c>
      <c r="M273">
        <v>1.8</v>
      </c>
      <c r="N273">
        <v>2.8</v>
      </c>
      <c r="O273">
        <v>0</v>
      </c>
      <c r="P273" s="1">
        <v>45039</v>
      </c>
      <c r="Q273">
        <v>1.1000000000000001</v>
      </c>
      <c r="R273">
        <v>1.8</v>
      </c>
      <c r="S273">
        <v>2.8</v>
      </c>
      <c r="T273">
        <v>3.8</v>
      </c>
      <c r="U273">
        <v>4.8</v>
      </c>
      <c r="V273">
        <v>5.8</v>
      </c>
      <c r="W273">
        <v>6.8</v>
      </c>
      <c r="X273">
        <v>7.8</v>
      </c>
      <c r="Y273">
        <v>8.8000000000000007</v>
      </c>
      <c r="Z273">
        <v>9.8000000000000007</v>
      </c>
      <c r="AA273">
        <v>10.8</v>
      </c>
      <c r="AB273">
        <v>11.8</v>
      </c>
      <c r="AC273">
        <v>12.8</v>
      </c>
      <c r="AD273">
        <v>0</v>
      </c>
      <c r="AE273" s="1">
        <v>45039</v>
      </c>
      <c r="AF273">
        <v>10.8</v>
      </c>
      <c r="AG273">
        <v>11.8</v>
      </c>
      <c r="AH273">
        <v>12.8</v>
      </c>
      <c r="AI273">
        <v>13.8</v>
      </c>
      <c r="AJ273">
        <v>14.8</v>
      </c>
      <c r="AK273">
        <v>15.8</v>
      </c>
      <c r="AL273">
        <v>16.8</v>
      </c>
      <c r="AM273">
        <v>17.8</v>
      </c>
      <c r="AN273">
        <v>18.8</v>
      </c>
      <c r="AO273">
        <v>19.8</v>
      </c>
      <c r="AP273">
        <v>20.8</v>
      </c>
      <c r="AQ273">
        <v>21.8</v>
      </c>
      <c r="AR273">
        <v>22.8</v>
      </c>
      <c r="AS273">
        <v>0</v>
      </c>
    </row>
    <row r="274" spans="1:45" x14ac:dyDescent="0.25">
      <c r="A274" s="1">
        <v>45040</v>
      </c>
      <c r="B274">
        <v>0</v>
      </c>
      <c r="C274">
        <v>0</v>
      </c>
      <c r="D274">
        <v>0</v>
      </c>
      <c r="E274">
        <v>0</v>
      </c>
      <c r="F274">
        <v>0</v>
      </c>
      <c r="G274">
        <v>0</v>
      </c>
      <c r="H274">
        <v>0</v>
      </c>
      <c r="I274">
        <v>0.2</v>
      </c>
      <c r="J274">
        <v>0.4</v>
      </c>
      <c r="K274">
        <v>0.9</v>
      </c>
      <c r="L274">
        <v>1.4</v>
      </c>
      <c r="M274">
        <v>2</v>
      </c>
      <c r="N274">
        <v>2.7</v>
      </c>
      <c r="O274">
        <v>0</v>
      </c>
      <c r="P274" s="1">
        <v>45040</v>
      </c>
      <c r="Q274">
        <v>1.4</v>
      </c>
      <c r="R274">
        <v>2</v>
      </c>
      <c r="S274">
        <v>2.7</v>
      </c>
      <c r="T274">
        <v>3.3</v>
      </c>
      <c r="U274">
        <v>4</v>
      </c>
      <c r="V274">
        <v>4.7</v>
      </c>
      <c r="W274">
        <v>5.4</v>
      </c>
      <c r="X274">
        <v>6.2</v>
      </c>
      <c r="Y274">
        <v>7.1</v>
      </c>
      <c r="Z274">
        <v>7.9</v>
      </c>
      <c r="AA274">
        <v>8.9</v>
      </c>
      <c r="AB274">
        <v>9.8000000000000007</v>
      </c>
      <c r="AC274">
        <v>10.8</v>
      </c>
      <c r="AD274">
        <v>0</v>
      </c>
      <c r="AE274" s="1">
        <v>45040</v>
      </c>
      <c r="AF274">
        <v>8.9</v>
      </c>
      <c r="AG274">
        <v>9.8000000000000007</v>
      </c>
      <c r="AH274">
        <v>10.8</v>
      </c>
      <c r="AI274">
        <v>11.8</v>
      </c>
      <c r="AJ274">
        <v>12.8</v>
      </c>
      <c r="AK274">
        <v>13.8</v>
      </c>
      <c r="AL274">
        <v>14.8</v>
      </c>
      <c r="AM274">
        <v>15.8</v>
      </c>
      <c r="AN274">
        <v>16.8</v>
      </c>
      <c r="AO274">
        <v>17.8</v>
      </c>
      <c r="AP274">
        <v>18.8</v>
      </c>
      <c r="AQ274">
        <v>19.8</v>
      </c>
      <c r="AR274">
        <v>20.8</v>
      </c>
      <c r="AS274">
        <v>0</v>
      </c>
    </row>
    <row r="275" spans="1:45" x14ac:dyDescent="0.25">
      <c r="A275" s="1">
        <v>45041</v>
      </c>
      <c r="B275">
        <v>0</v>
      </c>
      <c r="C275">
        <v>0</v>
      </c>
      <c r="D275">
        <v>0</v>
      </c>
      <c r="E275">
        <v>0</v>
      </c>
      <c r="F275">
        <v>0</v>
      </c>
      <c r="G275">
        <v>0.1</v>
      </c>
      <c r="H275">
        <v>0.4</v>
      </c>
      <c r="I275">
        <v>0.7</v>
      </c>
      <c r="J275">
        <v>1.1000000000000001</v>
      </c>
      <c r="K275">
        <v>1.6</v>
      </c>
      <c r="L275">
        <v>2.1</v>
      </c>
      <c r="M275">
        <v>2.7</v>
      </c>
      <c r="N275">
        <v>3.3</v>
      </c>
      <c r="O275">
        <v>0</v>
      </c>
      <c r="P275" s="1">
        <v>45041</v>
      </c>
      <c r="Q275">
        <v>2.1</v>
      </c>
      <c r="R275">
        <v>2.7</v>
      </c>
      <c r="S275">
        <v>3.3</v>
      </c>
      <c r="T275">
        <v>3.9</v>
      </c>
      <c r="U275">
        <v>4.5999999999999996</v>
      </c>
      <c r="V275">
        <v>5.3</v>
      </c>
      <c r="W275">
        <v>6.1</v>
      </c>
      <c r="X275">
        <v>6.9</v>
      </c>
      <c r="Y275">
        <v>7.7</v>
      </c>
      <c r="Z275">
        <v>8.6</v>
      </c>
      <c r="AA275">
        <v>9.5</v>
      </c>
      <c r="AB275">
        <v>10.5</v>
      </c>
      <c r="AC275">
        <v>11.5</v>
      </c>
      <c r="AD275">
        <v>0</v>
      </c>
      <c r="AE275" s="1">
        <v>45041</v>
      </c>
      <c r="AF275">
        <v>9.5</v>
      </c>
      <c r="AG275">
        <v>10.5</v>
      </c>
      <c r="AH275">
        <v>11.5</v>
      </c>
      <c r="AI275">
        <v>12.5</v>
      </c>
      <c r="AJ275">
        <v>13.5</v>
      </c>
      <c r="AK275">
        <v>14.5</v>
      </c>
      <c r="AL275">
        <v>15.5</v>
      </c>
      <c r="AM275">
        <v>16.5</v>
      </c>
      <c r="AN275">
        <v>17.5</v>
      </c>
      <c r="AO275">
        <v>18.5</v>
      </c>
      <c r="AP275">
        <v>19.5</v>
      </c>
      <c r="AQ275">
        <v>20.5</v>
      </c>
      <c r="AR275">
        <v>21.5</v>
      </c>
      <c r="AS275">
        <v>0</v>
      </c>
    </row>
    <row r="276" spans="1:45" x14ac:dyDescent="0.25">
      <c r="A276" s="1">
        <v>45042</v>
      </c>
      <c r="B276">
        <v>0</v>
      </c>
      <c r="C276">
        <v>0</v>
      </c>
      <c r="D276">
        <v>0</v>
      </c>
      <c r="E276">
        <v>0</v>
      </c>
      <c r="F276">
        <v>0</v>
      </c>
      <c r="G276">
        <v>0</v>
      </c>
      <c r="H276">
        <v>0.1</v>
      </c>
      <c r="I276">
        <v>0.3</v>
      </c>
      <c r="J276">
        <v>0.7</v>
      </c>
      <c r="K276">
        <v>1.2</v>
      </c>
      <c r="L276">
        <v>1.7</v>
      </c>
      <c r="M276">
        <v>2.2999999999999998</v>
      </c>
      <c r="N276">
        <v>3</v>
      </c>
      <c r="O276">
        <v>0</v>
      </c>
      <c r="P276" s="1">
        <v>45042</v>
      </c>
      <c r="Q276">
        <v>1.7</v>
      </c>
      <c r="R276">
        <v>2.2999999999999998</v>
      </c>
      <c r="S276">
        <v>3</v>
      </c>
      <c r="T276">
        <v>3.7</v>
      </c>
      <c r="U276">
        <v>4.4000000000000004</v>
      </c>
      <c r="V276">
        <v>5.2</v>
      </c>
      <c r="W276">
        <v>6.1</v>
      </c>
      <c r="X276">
        <v>7</v>
      </c>
      <c r="Y276">
        <v>8</v>
      </c>
      <c r="Z276">
        <v>9</v>
      </c>
      <c r="AA276">
        <v>10</v>
      </c>
      <c r="AB276">
        <v>11</v>
      </c>
      <c r="AC276">
        <v>12</v>
      </c>
      <c r="AD276">
        <v>0</v>
      </c>
      <c r="AE276" s="1">
        <v>45042</v>
      </c>
      <c r="AF276">
        <v>10</v>
      </c>
      <c r="AG276">
        <v>11</v>
      </c>
      <c r="AH276">
        <v>12</v>
      </c>
      <c r="AI276">
        <v>13</v>
      </c>
      <c r="AJ276">
        <v>14</v>
      </c>
      <c r="AK276">
        <v>15</v>
      </c>
      <c r="AL276">
        <v>16</v>
      </c>
      <c r="AM276">
        <v>17</v>
      </c>
      <c r="AN276">
        <v>18</v>
      </c>
      <c r="AO276">
        <v>19</v>
      </c>
      <c r="AP276">
        <v>20</v>
      </c>
      <c r="AQ276">
        <v>21</v>
      </c>
      <c r="AR276">
        <v>22</v>
      </c>
      <c r="AS276">
        <v>0</v>
      </c>
    </row>
    <row r="277" spans="1:45" x14ac:dyDescent="0.25">
      <c r="A277" s="1">
        <v>45043</v>
      </c>
      <c r="B277">
        <v>0</v>
      </c>
      <c r="C277">
        <v>0</v>
      </c>
      <c r="D277">
        <v>0</v>
      </c>
      <c r="E277">
        <v>0</v>
      </c>
      <c r="F277">
        <v>0</v>
      </c>
      <c r="G277">
        <v>0</v>
      </c>
      <c r="H277">
        <v>0.2</v>
      </c>
      <c r="I277">
        <v>0.5</v>
      </c>
      <c r="J277">
        <v>0.9</v>
      </c>
      <c r="K277">
        <v>1.3</v>
      </c>
      <c r="L277">
        <v>1.8</v>
      </c>
      <c r="M277">
        <v>2.2999999999999998</v>
      </c>
      <c r="N277">
        <v>2.9</v>
      </c>
      <c r="O277">
        <v>0</v>
      </c>
      <c r="P277" s="1">
        <v>45043</v>
      </c>
      <c r="Q277">
        <v>1.8</v>
      </c>
      <c r="R277">
        <v>2.2999999999999998</v>
      </c>
      <c r="S277">
        <v>2.9</v>
      </c>
      <c r="T277">
        <v>3.6</v>
      </c>
      <c r="U277">
        <v>4.3</v>
      </c>
      <c r="V277">
        <v>5</v>
      </c>
      <c r="W277">
        <v>5.8</v>
      </c>
      <c r="X277">
        <v>6.6</v>
      </c>
      <c r="Y277">
        <v>7.4</v>
      </c>
      <c r="Z277">
        <v>8.3000000000000007</v>
      </c>
      <c r="AA277">
        <v>9.3000000000000007</v>
      </c>
      <c r="AB277">
        <v>10.3</v>
      </c>
      <c r="AC277">
        <v>11.3</v>
      </c>
      <c r="AD277">
        <v>0</v>
      </c>
      <c r="AE277" s="1">
        <v>45043</v>
      </c>
      <c r="AF277">
        <v>9.3000000000000007</v>
      </c>
      <c r="AG277">
        <v>10.3</v>
      </c>
      <c r="AH277">
        <v>11.3</v>
      </c>
      <c r="AI277">
        <v>12.3</v>
      </c>
      <c r="AJ277">
        <v>13.3</v>
      </c>
      <c r="AK277">
        <v>14.3</v>
      </c>
      <c r="AL277">
        <v>15.3</v>
      </c>
      <c r="AM277">
        <v>16.3</v>
      </c>
      <c r="AN277">
        <v>17.3</v>
      </c>
      <c r="AO277">
        <v>18.3</v>
      </c>
      <c r="AP277">
        <v>19.3</v>
      </c>
      <c r="AQ277">
        <v>20.3</v>
      </c>
      <c r="AR277">
        <v>21.3</v>
      </c>
      <c r="AS277">
        <v>0</v>
      </c>
    </row>
    <row r="278" spans="1:45" x14ac:dyDescent="0.25">
      <c r="A278" s="1">
        <v>45044</v>
      </c>
      <c r="B278">
        <v>0.2</v>
      </c>
      <c r="C278">
        <v>0.4</v>
      </c>
      <c r="D278">
        <v>0.6</v>
      </c>
      <c r="E278">
        <v>0.9</v>
      </c>
      <c r="F278">
        <v>1.2</v>
      </c>
      <c r="G278">
        <v>1.6</v>
      </c>
      <c r="H278">
        <v>1.9</v>
      </c>
      <c r="I278">
        <v>2.2000000000000002</v>
      </c>
      <c r="J278">
        <v>2.6</v>
      </c>
      <c r="K278">
        <v>3</v>
      </c>
      <c r="L278">
        <v>3.4</v>
      </c>
      <c r="M278">
        <v>3.9</v>
      </c>
      <c r="N278">
        <v>4.4000000000000004</v>
      </c>
      <c r="O278">
        <v>0</v>
      </c>
      <c r="P278" s="1">
        <v>45044</v>
      </c>
      <c r="Q278">
        <v>3.4</v>
      </c>
      <c r="R278">
        <v>3.9</v>
      </c>
      <c r="S278">
        <v>4.4000000000000004</v>
      </c>
      <c r="T278">
        <v>4.9000000000000004</v>
      </c>
      <c r="U278">
        <v>5.5</v>
      </c>
      <c r="V278">
        <v>6</v>
      </c>
      <c r="W278">
        <v>6.7</v>
      </c>
      <c r="X278">
        <v>7.3</v>
      </c>
      <c r="Y278">
        <v>8</v>
      </c>
      <c r="Z278">
        <v>8.6999999999999993</v>
      </c>
      <c r="AA278">
        <v>9.5</v>
      </c>
      <c r="AB278">
        <v>10.3</v>
      </c>
      <c r="AC278">
        <v>11.1</v>
      </c>
      <c r="AD278">
        <v>0</v>
      </c>
      <c r="AE278" s="1">
        <v>45044</v>
      </c>
      <c r="AF278">
        <v>9.5</v>
      </c>
      <c r="AG278">
        <v>10.3</v>
      </c>
      <c r="AH278">
        <v>11.1</v>
      </c>
      <c r="AI278">
        <v>12.1</v>
      </c>
      <c r="AJ278">
        <v>13.1</v>
      </c>
      <c r="AK278">
        <v>14.1</v>
      </c>
      <c r="AL278">
        <v>15.1</v>
      </c>
      <c r="AM278">
        <v>16.100000000000001</v>
      </c>
      <c r="AN278">
        <v>17.100000000000001</v>
      </c>
      <c r="AO278">
        <v>18.100000000000001</v>
      </c>
      <c r="AP278">
        <v>19.100000000000001</v>
      </c>
      <c r="AQ278">
        <v>20.100000000000001</v>
      </c>
      <c r="AR278">
        <v>21.1</v>
      </c>
      <c r="AS278">
        <v>0</v>
      </c>
    </row>
    <row r="279" spans="1:45" x14ac:dyDescent="0.25">
      <c r="A279" s="1">
        <v>45045</v>
      </c>
      <c r="B279">
        <v>0</v>
      </c>
      <c r="C279">
        <v>0</v>
      </c>
      <c r="D279">
        <v>0</v>
      </c>
      <c r="E279">
        <v>0</v>
      </c>
      <c r="F279">
        <v>0</v>
      </c>
      <c r="G279">
        <v>0</v>
      </c>
      <c r="H279">
        <v>0</v>
      </c>
      <c r="I279">
        <v>0.1</v>
      </c>
      <c r="J279">
        <v>0.3</v>
      </c>
      <c r="K279">
        <v>0.5</v>
      </c>
      <c r="L279">
        <v>0.9</v>
      </c>
      <c r="M279">
        <v>1.5</v>
      </c>
      <c r="N279">
        <v>2.1</v>
      </c>
      <c r="O279">
        <v>0</v>
      </c>
      <c r="P279" s="1">
        <v>45045</v>
      </c>
      <c r="Q279">
        <v>0.9</v>
      </c>
      <c r="R279">
        <v>1.5</v>
      </c>
      <c r="S279">
        <v>2.1</v>
      </c>
      <c r="T279">
        <v>2.8</v>
      </c>
      <c r="U279">
        <v>3.6</v>
      </c>
      <c r="V279">
        <v>4.5</v>
      </c>
      <c r="W279">
        <v>5.5</v>
      </c>
      <c r="X279">
        <v>6.5</v>
      </c>
      <c r="Y279">
        <v>7.5</v>
      </c>
      <c r="Z279">
        <v>8.5</v>
      </c>
      <c r="AA279">
        <v>9.5</v>
      </c>
      <c r="AB279">
        <v>10.5</v>
      </c>
      <c r="AC279">
        <v>11.5</v>
      </c>
      <c r="AD279">
        <v>0</v>
      </c>
      <c r="AE279" s="1">
        <v>45045</v>
      </c>
      <c r="AF279">
        <v>9.5</v>
      </c>
      <c r="AG279">
        <v>10.5</v>
      </c>
      <c r="AH279">
        <v>11.5</v>
      </c>
      <c r="AI279">
        <v>12.5</v>
      </c>
      <c r="AJ279">
        <v>13.5</v>
      </c>
      <c r="AK279">
        <v>14.5</v>
      </c>
      <c r="AL279">
        <v>15.5</v>
      </c>
      <c r="AM279">
        <v>16.5</v>
      </c>
      <c r="AN279">
        <v>17.5</v>
      </c>
      <c r="AO279">
        <v>18.5</v>
      </c>
      <c r="AP279">
        <v>19.5</v>
      </c>
      <c r="AQ279">
        <v>20.5</v>
      </c>
      <c r="AR279">
        <v>21.5</v>
      </c>
      <c r="AS279">
        <v>0</v>
      </c>
    </row>
    <row r="280" spans="1:45" x14ac:dyDescent="0.25">
      <c r="A280" s="1">
        <v>45046</v>
      </c>
      <c r="B280">
        <v>0</v>
      </c>
      <c r="C280">
        <v>0</v>
      </c>
      <c r="D280">
        <v>0</v>
      </c>
      <c r="E280">
        <v>0</v>
      </c>
      <c r="F280">
        <v>0</v>
      </c>
      <c r="G280">
        <v>0</v>
      </c>
      <c r="H280">
        <v>0</v>
      </c>
      <c r="I280">
        <v>0</v>
      </c>
      <c r="J280">
        <v>0</v>
      </c>
      <c r="K280">
        <v>0</v>
      </c>
      <c r="L280">
        <v>0.1</v>
      </c>
      <c r="M280">
        <v>0.5</v>
      </c>
      <c r="N280">
        <v>1.2</v>
      </c>
      <c r="O280">
        <v>0</v>
      </c>
      <c r="P280" s="1">
        <v>45046</v>
      </c>
      <c r="Q280">
        <v>0.1</v>
      </c>
      <c r="R280">
        <v>0.5</v>
      </c>
      <c r="S280">
        <v>1.2</v>
      </c>
      <c r="T280">
        <v>2</v>
      </c>
      <c r="U280">
        <v>2.8</v>
      </c>
      <c r="V280">
        <v>3.7</v>
      </c>
      <c r="W280">
        <v>4.5999999999999996</v>
      </c>
      <c r="X280">
        <v>5.6</v>
      </c>
      <c r="Y280">
        <v>6.6</v>
      </c>
      <c r="Z280">
        <v>7.6</v>
      </c>
      <c r="AA280">
        <v>8.6</v>
      </c>
      <c r="AB280">
        <v>9.6</v>
      </c>
      <c r="AC280">
        <v>10.6</v>
      </c>
      <c r="AD280">
        <v>0</v>
      </c>
      <c r="AE280" s="1">
        <v>45046</v>
      </c>
      <c r="AF280">
        <v>8.6</v>
      </c>
      <c r="AG280">
        <v>9.6</v>
      </c>
      <c r="AH280">
        <v>10.6</v>
      </c>
      <c r="AI280">
        <v>11.6</v>
      </c>
      <c r="AJ280">
        <v>12.6</v>
      </c>
      <c r="AK280">
        <v>13.6</v>
      </c>
      <c r="AL280">
        <v>14.6</v>
      </c>
      <c r="AM280">
        <v>15.6</v>
      </c>
      <c r="AN280">
        <v>16.600000000000001</v>
      </c>
      <c r="AO280">
        <v>17.600000000000001</v>
      </c>
      <c r="AP280">
        <v>18.600000000000001</v>
      </c>
      <c r="AQ280">
        <v>19.600000000000001</v>
      </c>
      <c r="AR280">
        <v>20.6</v>
      </c>
      <c r="AS280">
        <v>0</v>
      </c>
    </row>
    <row r="281" spans="1:45" x14ac:dyDescent="0.25">
      <c r="A281" s="1">
        <v>45047</v>
      </c>
      <c r="B281">
        <v>0</v>
      </c>
      <c r="C281">
        <v>0</v>
      </c>
      <c r="D281">
        <v>0</v>
      </c>
      <c r="E281">
        <v>0</v>
      </c>
      <c r="F281">
        <v>0</v>
      </c>
      <c r="G281">
        <v>0</v>
      </c>
      <c r="H281">
        <v>0</v>
      </c>
      <c r="I281">
        <v>0</v>
      </c>
      <c r="J281">
        <v>0</v>
      </c>
      <c r="K281">
        <v>0</v>
      </c>
      <c r="L281">
        <v>0</v>
      </c>
      <c r="M281">
        <v>0.1</v>
      </c>
      <c r="N281">
        <v>0.1</v>
      </c>
      <c r="O281">
        <v>0</v>
      </c>
      <c r="P281" s="1">
        <v>45047</v>
      </c>
      <c r="Q281">
        <v>0</v>
      </c>
      <c r="R281">
        <v>0.1</v>
      </c>
      <c r="S281">
        <v>0.1</v>
      </c>
      <c r="T281">
        <v>0.3</v>
      </c>
      <c r="U281">
        <v>0.4</v>
      </c>
      <c r="V281">
        <v>0.5</v>
      </c>
      <c r="W281">
        <v>0.6</v>
      </c>
      <c r="X281">
        <v>0.8</v>
      </c>
      <c r="Y281">
        <v>1.2</v>
      </c>
      <c r="Z281">
        <v>1.6</v>
      </c>
      <c r="AA281">
        <v>2.2000000000000002</v>
      </c>
      <c r="AB281">
        <v>2.9</v>
      </c>
      <c r="AC281">
        <v>3.7</v>
      </c>
      <c r="AD281">
        <v>0</v>
      </c>
      <c r="AE281" s="1">
        <v>45047</v>
      </c>
      <c r="AF281">
        <v>2.2000000000000002</v>
      </c>
      <c r="AG281">
        <v>2.9</v>
      </c>
      <c r="AH281">
        <v>3.7</v>
      </c>
      <c r="AI281">
        <v>4.5</v>
      </c>
      <c r="AJ281">
        <v>5.5</v>
      </c>
      <c r="AK281">
        <v>6.5</v>
      </c>
      <c r="AL281">
        <v>7.5</v>
      </c>
      <c r="AM281">
        <v>8.5</v>
      </c>
      <c r="AN281">
        <v>9.5</v>
      </c>
      <c r="AO281">
        <v>10.5</v>
      </c>
      <c r="AP281">
        <v>11.5</v>
      </c>
      <c r="AQ281">
        <v>12.5</v>
      </c>
      <c r="AR281">
        <v>13.5</v>
      </c>
      <c r="AS281">
        <v>0</v>
      </c>
    </row>
    <row r="282" spans="1:45" x14ac:dyDescent="0.25">
      <c r="A282" s="1">
        <v>45048</v>
      </c>
      <c r="B282">
        <v>0</v>
      </c>
      <c r="C282">
        <v>0</v>
      </c>
      <c r="D282">
        <v>0</v>
      </c>
      <c r="E282">
        <v>0</v>
      </c>
      <c r="F282">
        <v>0</v>
      </c>
      <c r="G282">
        <v>0</v>
      </c>
      <c r="H282">
        <v>0.1</v>
      </c>
      <c r="I282">
        <v>0.2</v>
      </c>
      <c r="J282">
        <v>0.5</v>
      </c>
      <c r="K282">
        <v>0.8</v>
      </c>
      <c r="L282">
        <v>1.2</v>
      </c>
      <c r="M282">
        <v>1.8</v>
      </c>
      <c r="N282">
        <v>2.4</v>
      </c>
      <c r="O282">
        <v>0</v>
      </c>
      <c r="P282" s="1">
        <v>45048</v>
      </c>
      <c r="Q282">
        <v>1.2</v>
      </c>
      <c r="R282">
        <v>1.8</v>
      </c>
      <c r="S282">
        <v>2.4</v>
      </c>
      <c r="T282">
        <v>3.2</v>
      </c>
      <c r="U282">
        <v>4</v>
      </c>
      <c r="V282">
        <v>4.9000000000000004</v>
      </c>
      <c r="W282">
        <v>5.8</v>
      </c>
      <c r="X282">
        <v>6.7</v>
      </c>
      <c r="Y282">
        <v>7.7</v>
      </c>
      <c r="Z282">
        <v>8.6</v>
      </c>
      <c r="AA282">
        <v>9.6</v>
      </c>
      <c r="AB282">
        <v>10.6</v>
      </c>
      <c r="AC282">
        <v>11.6</v>
      </c>
      <c r="AD282">
        <v>0</v>
      </c>
      <c r="AE282" s="1">
        <v>45048</v>
      </c>
      <c r="AF282">
        <v>9.6</v>
      </c>
      <c r="AG282">
        <v>10.6</v>
      </c>
      <c r="AH282">
        <v>11.6</v>
      </c>
      <c r="AI282">
        <v>12.6</v>
      </c>
      <c r="AJ282">
        <v>13.6</v>
      </c>
      <c r="AK282">
        <v>14.6</v>
      </c>
      <c r="AL282">
        <v>15.6</v>
      </c>
      <c r="AM282">
        <v>16.600000000000001</v>
      </c>
      <c r="AN282">
        <v>17.600000000000001</v>
      </c>
      <c r="AO282">
        <v>18.600000000000001</v>
      </c>
      <c r="AP282">
        <v>19.600000000000001</v>
      </c>
      <c r="AQ282">
        <v>20.6</v>
      </c>
      <c r="AR282">
        <v>21.6</v>
      </c>
      <c r="AS282">
        <v>0</v>
      </c>
    </row>
    <row r="283" spans="1:45" x14ac:dyDescent="0.25">
      <c r="A283" s="1">
        <v>45049</v>
      </c>
      <c r="B283">
        <v>0</v>
      </c>
      <c r="C283">
        <v>0</v>
      </c>
      <c r="D283">
        <v>0</v>
      </c>
      <c r="E283">
        <v>0.1</v>
      </c>
      <c r="F283">
        <v>0.2</v>
      </c>
      <c r="G283">
        <v>0.4</v>
      </c>
      <c r="H283">
        <v>0.6</v>
      </c>
      <c r="I283">
        <v>0.8</v>
      </c>
      <c r="J283">
        <v>1.1000000000000001</v>
      </c>
      <c r="K283">
        <v>1.5</v>
      </c>
      <c r="L283">
        <v>1.9</v>
      </c>
      <c r="M283">
        <v>2.4</v>
      </c>
      <c r="N283">
        <v>3.1</v>
      </c>
      <c r="O283">
        <v>0</v>
      </c>
      <c r="P283" s="1">
        <v>45049</v>
      </c>
      <c r="Q283">
        <v>1.9</v>
      </c>
      <c r="R283">
        <v>2.4</v>
      </c>
      <c r="S283">
        <v>3.1</v>
      </c>
      <c r="T283">
        <v>3.7</v>
      </c>
      <c r="U283">
        <v>4.5</v>
      </c>
      <c r="V283">
        <v>5.4</v>
      </c>
      <c r="W283">
        <v>6.3</v>
      </c>
      <c r="X283">
        <v>7.3</v>
      </c>
      <c r="Y283">
        <v>8.3000000000000007</v>
      </c>
      <c r="Z283">
        <v>9.3000000000000007</v>
      </c>
      <c r="AA283">
        <v>10.3</v>
      </c>
      <c r="AB283">
        <v>11.3</v>
      </c>
      <c r="AC283">
        <v>12.3</v>
      </c>
      <c r="AD283">
        <v>0</v>
      </c>
      <c r="AE283" s="1">
        <v>45049</v>
      </c>
      <c r="AF283">
        <v>10.3</v>
      </c>
      <c r="AG283">
        <v>11.3</v>
      </c>
      <c r="AH283">
        <v>12.3</v>
      </c>
      <c r="AI283">
        <v>13.3</v>
      </c>
      <c r="AJ283">
        <v>14.3</v>
      </c>
      <c r="AK283">
        <v>15.3</v>
      </c>
      <c r="AL283">
        <v>16.3</v>
      </c>
      <c r="AM283">
        <v>17.3</v>
      </c>
      <c r="AN283">
        <v>18.3</v>
      </c>
      <c r="AO283">
        <v>19.3</v>
      </c>
      <c r="AP283">
        <v>20.3</v>
      </c>
      <c r="AQ283">
        <v>21.3</v>
      </c>
      <c r="AR283">
        <v>22.3</v>
      </c>
      <c r="AS283">
        <v>0</v>
      </c>
    </row>
    <row r="284" spans="1:45" x14ac:dyDescent="0.25">
      <c r="A284" s="1">
        <v>45050</v>
      </c>
      <c r="B284">
        <v>0</v>
      </c>
      <c r="C284">
        <v>0</v>
      </c>
      <c r="D284">
        <v>0</v>
      </c>
      <c r="E284">
        <v>0</v>
      </c>
      <c r="F284">
        <v>0</v>
      </c>
      <c r="G284">
        <v>0.1</v>
      </c>
      <c r="H284">
        <v>0.3</v>
      </c>
      <c r="I284">
        <v>0.6</v>
      </c>
      <c r="J284">
        <v>1.2</v>
      </c>
      <c r="K284">
        <v>2</v>
      </c>
      <c r="L284">
        <v>2.9</v>
      </c>
      <c r="M284">
        <v>3.8</v>
      </c>
      <c r="N284">
        <v>4.8</v>
      </c>
      <c r="O284">
        <v>0</v>
      </c>
      <c r="P284" s="1">
        <v>45050</v>
      </c>
      <c r="Q284">
        <v>2.9</v>
      </c>
      <c r="R284">
        <v>3.8</v>
      </c>
      <c r="S284">
        <v>4.8</v>
      </c>
      <c r="T284">
        <v>5.8</v>
      </c>
      <c r="U284">
        <v>6.8</v>
      </c>
      <c r="V284">
        <v>7.8</v>
      </c>
      <c r="W284">
        <v>8.8000000000000007</v>
      </c>
      <c r="X284">
        <v>9.8000000000000007</v>
      </c>
      <c r="Y284">
        <v>10.8</v>
      </c>
      <c r="Z284">
        <v>11.8</v>
      </c>
      <c r="AA284">
        <v>12.8</v>
      </c>
      <c r="AB284">
        <v>13.8</v>
      </c>
      <c r="AC284">
        <v>14.8</v>
      </c>
      <c r="AD284">
        <v>0</v>
      </c>
      <c r="AE284" s="1">
        <v>45050</v>
      </c>
      <c r="AF284">
        <v>12.8</v>
      </c>
      <c r="AG284">
        <v>13.8</v>
      </c>
      <c r="AH284">
        <v>14.8</v>
      </c>
      <c r="AI284">
        <v>15.8</v>
      </c>
      <c r="AJ284">
        <v>16.8</v>
      </c>
      <c r="AK284">
        <v>17.8</v>
      </c>
      <c r="AL284">
        <v>18.8</v>
      </c>
      <c r="AM284">
        <v>19.8</v>
      </c>
      <c r="AN284">
        <v>20.8</v>
      </c>
      <c r="AO284">
        <v>21.8</v>
      </c>
      <c r="AP284">
        <v>22.8</v>
      </c>
      <c r="AQ284">
        <v>23.8</v>
      </c>
      <c r="AR284">
        <v>24.8</v>
      </c>
      <c r="AS284">
        <v>0</v>
      </c>
    </row>
    <row r="285" spans="1:45" x14ac:dyDescent="0.25">
      <c r="A285" s="1">
        <v>45051</v>
      </c>
      <c r="B285">
        <v>0</v>
      </c>
      <c r="C285">
        <v>0</v>
      </c>
      <c r="D285">
        <v>0</v>
      </c>
      <c r="E285">
        <v>0</v>
      </c>
      <c r="F285">
        <v>0</v>
      </c>
      <c r="G285">
        <v>0</v>
      </c>
      <c r="H285">
        <v>0.1</v>
      </c>
      <c r="I285">
        <v>0.2</v>
      </c>
      <c r="J285">
        <v>0.5</v>
      </c>
      <c r="K285">
        <v>0.9</v>
      </c>
      <c r="L285">
        <v>1.4</v>
      </c>
      <c r="M285">
        <v>2</v>
      </c>
      <c r="N285">
        <v>2.6</v>
      </c>
      <c r="O285">
        <v>0</v>
      </c>
      <c r="P285" s="1">
        <v>45051</v>
      </c>
      <c r="Q285">
        <v>1.4</v>
      </c>
      <c r="R285">
        <v>2</v>
      </c>
      <c r="S285">
        <v>2.6</v>
      </c>
      <c r="T285">
        <v>3.3</v>
      </c>
      <c r="U285">
        <v>4</v>
      </c>
      <c r="V285">
        <v>4.7</v>
      </c>
      <c r="W285">
        <v>5.4</v>
      </c>
      <c r="X285">
        <v>6.2</v>
      </c>
      <c r="Y285">
        <v>7</v>
      </c>
      <c r="Z285">
        <v>7.9</v>
      </c>
      <c r="AA285">
        <v>8.8000000000000007</v>
      </c>
      <c r="AB285">
        <v>9.6999999999999993</v>
      </c>
      <c r="AC285">
        <v>10.6</v>
      </c>
      <c r="AD285">
        <v>0</v>
      </c>
      <c r="AE285" s="1">
        <v>45051</v>
      </c>
      <c r="AF285">
        <v>8.8000000000000007</v>
      </c>
      <c r="AG285">
        <v>9.6999999999999993</v>
      </c>
      <c r="AH285">
        <v>10.6</v>
      </c>
      <c r="AI285">
        <v>11.6</v>
      </c>
      <c r="AJ285">
        <v>12.6</v>
      </c>
      <c r="AK285">
        <v>13.6</v>
      </c>
      <c r="AL285">
        <v>14.6</v>
      </c>
      <c r="AM285">
        <v>15.6</v>
      </c>
      <c r="AN285">
        <v>16.600000000000001</v>
      </c>
      <c r="AO285">
        <v>17.600000000000001</v>
      </c>
      <c r="AP285">
        <v>18.600000000000001</v>
      </c>
      <c r="AQ285">
        <v>19.600000000000001</v>
      </c>
      <c r="AR285">
        <v>20.6</v>
      </c>
      <c r="AS285">
        <v>0</v>
      </c>
    </row>
    <row r="286" spans="1:45" x14ac:dyDescent="0.25">
      <c r="A286" s="1">
        <v>45052</v>
      </c>
      <c r="B286">
        <v>0</v>
      </c>
      <c r="C286">
        <v>0.1</v>
      </c>
      <c r="D286">
        <v>0.2</v>
      </c>
      <c r="E286">
        <v>0.3</v>
      </c>
      <c r="F286">
        <v>0.5</v>
      </c>
      <c r="G286">
        <v>0.7</v>
      </c>
      <c r="H286">
        <v>1</v>
      </c>
      <c r="I286">
        <v>1.3</v>
      </c>
      <c r="J286">
        <v>1.5</v>
      </c>
      <c r="K286">
        <v>1.8</v>
      </c>
      <c r="L286">
        <v>2.1</v>
      </c>
      <c r="M286">
        <v>2.4</v>
      </c>
      <c r="N286">
        <v>2.7</v>
      </c>
      <c r="O286">
        <v>0</v>
      </c>
      <c r="P286" s="1">
        <v>45052</v>
      </c>
      <c r="Q286">
        <v>2.1</v>
      </c>
      <c r="R286">
        <v>2.4</v>
      </c>
      <c r="S286">
        <v>2.7</v>
      </c>
      <c r="T286">
        <v>3</v>
      </c>
      <c r="U286">
        <v>3.3</v>
      </c>
      <c r="V286">
        <v>3.6</v>
      </c>
      <c r="W286">
        <v>4</v>
      </c>
      <c r="X286">
        <v>4.3</v>
      </c>
      <c r="Y286">
        <v>4.5999999999999996</v>
      </c>
      <c r="Z286">
        <v>5</v>
      </c>
      <c r="AA286">
        <v>5.3</v>
      </c>
      <c r="AB286">
        <v>5.8</v>
      </c>
      <c r="AC286">
        <v>6.2</v>
      </c>
      <c r="AD286">
        <v>0</v>
      </c>
      <c r="AE286" s="1">
        <v>45052</v>
      </c>
      <c r="AF286">
        <v>5.3</v>
      </c>
      <c r="AG286">
        <v>5.8</v>
      </c>
      <c r="AH286">
        <v>6.2</v>
      </c>
      <c r="AI286">
        <v>6.7</v>
      </c>
      <c r="AJ286">
        <v>7.2</v>
      </c>
      <c r="AK286">
        <v>7.7</v>
      </c>
      <c r="AL286">
        <v>8.3000000000000007</v>
      </c>
      <c r="AM286">
        <v>8.8000000000000007</v>
      </c>
      <c r="AN286">
        <v>9.4</v>
      </c>
      <c r="AO286">
        <v>10</v>
      </c>
      <c r="AP286">
        <v>10.6</v>
      </c>
      <c r="AQ286">
        <v>11.3</v>
      </c>
      <c r="AR286">
        <v>12</v>
      </c>
      <c r="AS286">
        <v>0</v>
      </c>
    </row>
    <row r="287" spans="1:45" x14ac:dyDescent="0.25">
      <c r="A287" s="1">
        <v>45053</v>
      </c>
      <c r="B287">
        <v>0</v>
      </c>
      <c r="C287">
        <v>0</v>
      </c>
      <c r="D287">
        <v>0</v>
      </c>
      <c r="E287">
        <v>0</v>
      </c>
      <c r="F287">
        <v>0</v>
      </c>
      <c r="G287">
        <v>0</v>
      </c>
      <c r="H287">
        <v>0</v>
      </c>
      <c r="I287">
        <v>0</v>
      </c>
      <c r="J287">
        <v>0</v>
      </c>
      <c r="K287">
        <v>0.1</v>
      </c>
      <c r="L287">
        <v>0.2</v>
      </c>
      <c r="M287">
        <v>0.3</v>
      </c>
      <c r="N287">
        <v>0.5</v>
      </c>
      <c r="O287">
        <v>0</v>
      </c>
      <c r="P287" s="1">
        <v>45053</v>
      </c>
      <c r="Q287">
        <v>0.2</v>
      </c>
      <c r="R287">
        <v>0.3</v>
      </c>
      <c r="S287">
        <v>0.5</v>
      </c>
      <c r="T287">
        <v>0.7</v>
      </c>
      <c r="U287">
        <v>0.9</v>
      </c>
      <c r="V287">
        <v>1.1000000000000001</v>
      </c>
      <c r="W287">
        <v>1.4</v>
      </c>
      <c r="X287">
        <v>1.7</v>
      </c>
      <c r="Y287">
        <v>2</v>
      </c>
      <c r="Z287">
        <v>2.2999999999999998</v>
      </c>
      <c r="AA287">
        <v>2.6</v>
      </c>
      <c r="AB287">
        <v>2.9</v>
      </c>
      <c r="AC287">
        <v>3.2</v>
      </c>
      <c r="AD287">
        <v>0</v>
      </c>
      <c r="AE287" s="1">
        <v>45053</v>
      </c>
      <c r="AF287">
        <v>2.6</v>
      </c>
      <c r="AG287">
        <v>2.9</v>
      </c>
      <c r="AH287">
        <v>3.2</v>
      </c>
      <c r="AI287">
        <v>3.5</v>
      </c>
      <c r="AJ287">
        <v>3.9</v>
      </c>
      <c r="AK287">
        <v>4.2</v>
      </c>
      <c r="AL287">
        <v>4.5999999999999996</v>
      </c>
      <c r="AM287">
        <v>5</v>
      </c>
      <c r="AN287">
        <v>5.4</v>
      </c>
      <c r="AO287">
        <v>5.9</v>
      </c>
      <c r="AP287">
        <v>6.4</v>
      </c>
      <c r="AQ287">
        <v>7</v>
      </c>
      <c r="AR287">
        <v>7.5</v>
      </c>
      <c r="AS287">
        <v>0</v>
      </c>
    </row>
    <row r="288" spans="1:45" x14ac:dyDescent="0.25">
      <c r="A288" s="1">
        <v>45054</v>
      </c>
      <c r="B288">
        <v>0</v>
      </c>
      <c r="C288">
        <v>0</v>
      </c>
      <c r="D288">
        <v>0</v>
      </c>
      <c r="E288">
        <v>0</v>
      </c>
      <c r="F288">
        <v>0</v>
      </c>
      <c r="G288">
        <v>0</v>
      </c>
      <c r="H288">
        <v>0</v>
      </c>
      <c r="I288">
        <v>0</v>
      </c>
      <c r="J288">
        <v>0</v>
      </c>
      <c r="K288">
        <v>0</v>
      </c>
      <c r="L288">
        <v>0</v>
      </c>
      <c r="M288">
        <v>0</v>
      </c>
      <c r="N288">
        <v>0.1</v>
      </c>
      <c r="O288">
        <v>0</v>
      </c>
      <c r="P288" s="1">
        <v>45054</v>
      </c>
      <c r="Q288">
        <v>0</v>
      </c>
      <c r="R288">
        <v>0</v>
      </c>
      <c r="S288">
        <v>0.1</v>
      </c>
      <c r="T288">
        <v>0.1</v>
      </c>
      <c r="U288">
        <v>0.1</v>
      </c>
      <c r="V288">
        <v>0.2</v>
      </c>
      <c r="W288">
        <v>0.3</v>
      </c>
      <c r="X288">
        <v>0.4</v>
      </c>
      <c r="Y288">
        <v>0.6</v>
      </c>
      <c r="Z288">
        <v>0.9</v>
      </c>
      <c r="AA288">
        <v>1.3</v>
      </c>
      <c r="AB288">
        <v>1.6</v>
      </c>
      <c r="AC288">
        <v>2.1</v>
      </c>
      <c r="AD288">
        <v>0</v>
      </c>
      <c r="AE288" s="1">
        <v>45054</v>
      </c>
      <c r="AF288">
        <v>1.3</v>
      </c>
      <c r="AG288">
        <v>1.6</v>
      </c>
      <c r="AH288">
        <v>2.1</v>
      </c>
      <c r="AI288">
        <v>2.5</v>
      </c>
      <c r="AJ288">
        <v>3</v>
      </c>
      <c r="AK288">
        <v>3.5</v>
      </c>
      <c r="AL288">
        <v>4.0999999999999996</v>
      </c>
      <c r="AM288">
        <v>4.7</v>
      </c>
      <c r="AN288">
        <v>5.3</v>
      </c>
      <c r="AO288">
        <v>5.9</v>
      </c>
      <c r="AP288">
        <v>6.5</v>
      </c>
      <c r="AQ288">
        <v>7.2</v>
      </c>
      <c r="AR288">
        <v>7.9</v>
      </c>
      <c r="AS288">
        <v>0</v>
      </c>
    </row>
    <row r="289" spans="1:45" x14ac:dyDescent="0.25">
      <c r="A289" s="1">
        <v>45055</v>
      </c>
      <c r="B289">
        <v>0</v>
      </c>
      <c r="C289">
        <v>0.1</v>
      </c>
      <c r="D289">
        <v>0.2</v>
      </c>
      <c r="E289">
        <v>0.3</v>
      </c>
      <c r="F289">
        <v>0.5</v>
      </c>
      <c r="G289">
        <v>0.8</v>
      </c>
      <c r="H289">
        <v>1.1000000000000001</v>
      </c>
      <c r="I289">
        <v>1.4</v>
      </c>
      <c r="J289">
        <v>1.8</v>
      </c>
      <c r="K289">
        <v>2.2999999999999998</v>
      </c>
      <c r="L289">
        <v>2.7</v>
      </c>
      <c r="M289">
        <v>3.2</v>
      </c>
      <c r="N289">
        <v>3.6</v>
      </c>
      <c r="O289">
        <v>0</v>
      </c>
      <c r="P289" s="1">
        <v>45055</v>
      </c>
      <c r="Q289">
        <v>2.7</v>
      </c>
      <c r="R289">
        <v>3.2</v>
      </c>
      <c r="S289">
        <v>3.6</v>
      </c>
      <c r="T289">
        <v>4.2</v>
      </c>
      <c r="U289">
        <v>4.7</v>
      </c>
      <c r="V289">
        <v>5.3</v>
      </c>
      <c r="W289">
        <v>5.8</v>
      </c>
      <c r="X289">
        <v>6.5</v>
      </c>
      <c r="Y289">
        <v>7.1</v>
      </c>
      <c r="Z289">
        <v>7.8</v>
      </c>
      <c r="AA289">
        <v>8.5</v>
      </c>
      <c r="AB289">
        <v>9.3000000000000007</v>
      </c>
      <c r="AC289">
        <v>10.199999999999999</v>
      </c>
      <c r="AD289">
        <v>0</v>
      </c>
      <c r="AE289" s="1">
        <v>45055</v>
      </c>
      <c r="AF289">
        <v>8.5</v>
      </c>
      <c r="AG289">
        <v>9.3000000000000007</v>
      </c>
      <c r="AH289">
        <v>10.199999999999999</v>
      </c>
      <c r="AI289">
        <v>11.2</v>
      </c>
      <c r="AJ289">
        <v>12.2</v>
      </c>
      <c r="AK289">
        <v>13.2</v>
      </c>
      <c r="AL289">
        <v>14.2</v>
      </c>
      <c r="AM289">
        <v>15.2</v>
      </c>
      <c r="AN289">
        <v>16.2</v>
      </c>
      <c r="AO289">
        <v>17.2</v>
      </c>
      <c r="AP289">
        <v>18.2</v>
      </c>
      <c r="AQ289">
        <v>19.2</v>
      </c>
      <c r="AR289">
        <v>20.2</v>
      </c>
      <c r="AS289">
        <v>0</v>
      </c>
    </row>
    <row r="290" spans="1:45" x14ac:dyDescent="0.25">
      <c r="A290" s="1">
        <v>45056</v>
      </c>
      <c r="B290">
        <v>0.3</v>
      </c>
      <c r="C290">
        <v>0.5</v>
      </c>
      <c r="D290">
        <v>0.7</v>
      </c>
      <c r="E290">
        <v>1</v>
      </c>
      <c r="F290">
        <v>1.3</v>
      </c>
      <c r="G290">
        <v>1.6</v>
      </c>
      <c r="H290">
        <v>1.9</v>
      </c>
      <c r="I290">
        <v>2.2000000000000002</v>
      </c>
      <c r="J290">
        <v>2.5</v>
      </c>
      <c r="K290">
        <v>2.8</v>
      </c>
      <c r="L290">
        <v>3.1</v>
      </c>
      <c r="M290">
        <v>3.5</v>
      </c>
      <c r="N290">
        <v>3.8</v>
      </c>
      <c r="O290">
        <v>0</v>
      </c>
      <c r="P290" s="1">
        <v>45056</v>
      </c>
      <c r="Q290">
        <v>3.1</v>
      </c>
      <c r="R290">
        <v>3.5</v>
      </c>
      <c r="S290">
        <v>3.8</v>
      </c>
      <c r="T290">
        <v>4.0999999999999996</v>
      </c>
      <c r="U290">
        <v>4.5</v>
      </c>
      <c r="V290">
        <v>4.8</v>
      </c>
      <c r="W290">
        <v>5.2</v>
      </c>
      <c r="X290">
        <v>5.5</v>
      </c>
      <c r="Y290">
        <v>5.9</v>
      </c>
      <c r="Z290">
        <v>6.3</v>
      </c>
      <c r="AA290">
        <v>6.7</v>
      </c>
      <c r="AB290">
        <v>7.1</v>
      </c>
      <c r="AC290">
        <v>7.6</v>
      </c>
      <c r="AD290">
        <v>0</v>
      </c>
      <c r="AE290" s="1">
        <v>45056</v>
      </c>
      <c r="AF290">
        <v>6.7</v>
      </c>
      <c r="AG290">
        <v>7.1</v>
      </c>
      <c r="AH290">
        <v>7.6</v>
      </c>
      <c r="AI290">
        <v>8.1</v>
      </c>
      <c r="AJ290">
        <v>8.6</v>
      </c>
      <c r="AK290">
        <v>9.1</v>
      </c>
      <c r="AL290">
        <v>9.6999999999999993</v>
      </c>
      <c r="AM290">
        <v>10.3</v>
      </c>
      <c r="AN290">
        <v>11</v>
      </c>
      <c r="AO290">
        <v>11.6</v>
      </c>
      <c r="AP290">
        <v>12.3</v>
      </c>
      <c r="AQ290">
        <v>13.1</v>
      </c>
      <c r="AR290">
        <v>13.8</v>
      </c>
      <c r="AS290">
        <v>0</v>
      </c>
    </row>
    <row r="291" spans="1:45" x14ac:dyDescent="0.25">
      <c r="A291" s="1">
        <v>45057</v>
      </c>
      <c r="B291">
        <v>0</v>
      </c>
      <c r="C291">
        <v>0</v>
      </c>
      <c r="D291">
        <v>0</v>
      </c>
      <c r="E291">
        <v>0</v>
      </c>
      <c r="F291">
        <v>0</v>
      </c>
      <c r="G291">
        <v>0</v>
      </c>
      <c r="H291">
        <v>0</v>
      </c>
      <c r="I291">
        <v>0</v>
      </c>
      <c r="J291">
        <v>0.1</v>
      </c>
      <c r="K291">
        <v>0.1</v>
      </c>
      <c r="L291">
        <v>0.3</v>
      </c>
      <c r="M291">
        <v>0.4</v>
      </c>
      <c r="N291">
        <v>0.5</v>
      </c>
      <c r="O291">
        <v>0</v>
      </c>
      <c r="P291" s="1">
        <v>45057</v>
      </c>
      <c r="Q291">
        <v>0.3</v>
      </c>
      <c r="R291">
        <v>0.4</v>
      </c>
      <c r="S291">
        <v>0.5</v>
      </c>
      <c r="T291">
        <v>0.7</v>
      </c>
      <c r="U291">
        <v>0.9</v>
      </c>
      <c r="V291">
        <v>1.1000000000000001</v>
      </c>
      <c r="W291">
        <v>1.4</v>
      </c>
      <c r="X291">
        <v>1.6</v>
      </c>
      <c r="Y291">
        <v>1.9</v>
      </c>
      <c r="Z291">
        <v>2.2999999999999998</v>
      </c>
      <c r="AA291">
        <v>2.6</v>
      </c>
      <c r="AB291">
        <v>3</v>
      </c>
      <c r="AC291">
        <v>3.4</v>
      </c>
      <c r="AD291">
        <v>0</v>
      </c>
      <c r="AE291" s="1">
        <v>45057</v>
      </c>
      <c r="AF291">
        <v>2.6</v>
      </c>
      <c r="AG291">
        <v>3</v>
      </c>
      <c r="AH291">
        <v>3.4</v>
      </c>
      <c r="AI291">
        <v>3.9</v>
      </c>
      <c r="AJ291">
        <v>4.3</v>
      </c>
      <c r="AK291">
        <v>4.8</v>
      </c>
      <c r="AL291">
        <v>5.3</v>
      </c>
      <c r="AM291">
        <v>5.8</v>
      </c>
      <c r="AN291">
        <v>6.4</v>
      </c>
      <c r="AO291">
        <v>6.9</v>
      </c>
      <c r="AP291">
        <v>7.5</v>
      </c>
      <c r="AQ291">
        <v>8.1</v>
      </c>
      <c r="AR291">
        <v>8.6999999999999993</v>
      </c>
      <c r="AS291">
        <v>0</v>
      </c>
    </row>
    <row r="292" spans="1:45" x14ac:dyDescent="0.25">
      <c r="A292" s="1">
        <v>45058</v>
      </c>
      <c r="B292">
        <v>0</v>
      </c>
      <c r="C292">
        <v>0</v>
      </c>
      <c r="D292">
        <v>0</v>
      </c>
      <c r="E292">
        <v>0</v>
      </c>
      <c r="F292">
        <v>0</v>
      </c>
      <c r="G292">
        <v>0</v>
      </c>
      <c r="H292">
        <v>0</v>
      </c>
      <c r="I292">
        <v>0</v>
      </c>
      <c r="J292">
        <v>0</v>
      </c>
      <c r="K292">
        <v>0</v>
      </c>
      <c r="L292">
        <v>0</v>
      </c>
      <c r="M292">
        <v>0</v>
      </c>
      <c r="N292">
        <v>0.1</v>
      </c>
      <c r="O292">
        <v>0</v>
      </c>
      <c r="P292" s="1">
        <v>45058</v>
      </c>
      <c r="Q292">
        <v>0</v>
      </c>
      <c r="R292">
        <v>0</v>
      </c>
      <c r="S292">
        <v>0.1</v>
      </c>
      <c r="T292">
        <v>0.3</v>
      </c>
      <c r="U292">
        <v>0.5</v>
      </c>
      <c r="V292">
        <v>0.8</v>
      </c>
      <c r="W292">
        <v>1</v>
      </c>
      <c r="X292">
        <v>1.3</v>
      </c>
      <c r="Y292">
        <v>1.6</v>
      </c>
      <c r="Z292">
        <v>1.9</v>
      </c>
      <c r="AA292">
        <v>2.2000000000000002</v>
      </c>
      <c r="AB292">
        <v>2.6</v>
      </c>
      <c r="AC292">
        <v>2.9</v>
      </c>
      <c r="AD292">
        <v>0</v>
      </c>
      <c r="AE292" s="1">
        <v>45058</v>
      </c>
      <c r="AF292">
        <v>2.2000000000000002</v>
      </c>
      <c r="AG292">
        <v>2.6</v>
      </c>
      <c r="AH292">
        <v>2.9</v>
      </c>
      <c r="AI292">
        <v>3.3</v>
      </c>
      <c r="AJ292">
        <v>3.7</v>
      </c>
      <c r="AK292">
        <v>4.0999999999999996</v>
      </c>
      <c r="AL292">
        <v>4.5999999999999996</v>
      </c>
      <c r="AM292">
        <v>5.0999999999999996</v>
      </c>
      <c r="AN292">
        <v>5.6</v>
      </c>
      <c r="AO292">
        <v>6.1</v>
      </c>
      <c r="AP292">
        <v>6.6</v>
      </c>
      <c r="AQ292">
        <v>7.1</v>
      </c>
      <c r="AR292">
        <v>7.7</v>
      </c>
      <c r="AS292">
        <v>0</v>
      </c>
    </row>
    <row r="293" spans="1:45" x14ac:dyDescent="0.25">
      <c r="A293" s="1">
        <v>45059</v>
      </c>
      <c r="B293">
        <v>0</v>
      </c>
      <c r="C293">
        <v>0</v>
      </c>
      <c r="D293">
        <v>0</v>
      </c>
      <c r="E293">
        <v>0</v>
      </c>
      <c r="F293">
        <v>0</v>
      </c>
      <c r="G293">
        <v>0</v>
      </c>
      <c r="H293">
        <v>0</v>
      </c>
      <c r="I293">
        <v>0</v>
      </c>
      <c r="J293">
        <v>0</v>
      </c>
      <c r="K293">
        <v>0</v>
      </c>
      <c r="L293">
        <v>0</v>
      </c>
      <c r="M293">
        <v>0</v>
      </c>
      <c r="N293">
        <v>0</v>
      </c>
      <c r="O293">
        <v>0</v>
      </c>
      <c r="P293" s="1">
        <v>45059</v>
      </c>
      <c r="Q293">
        <v>0</v>
      </c>
      <c r="R293">
        <v>0</v>
      </c>
      <c r="S293">
        <v>0</v>
      </c>
      <c r="T293">
        <v>0</v>
      </c>
      <c r="U293">
        <v>0</v>
      </c>
      <c r="V293">
        <v>0</v>
      </c>
      <c r="W293">
        <v>0</v>
      </c>
      <c r="X293">
        <v>0.1</v>
      </c>
      <c r="Y293">
        <v>0.3</v>
      </c>
      <c r="Z293">
        <v>0.4</v>
      </c>
      <c r="AA293">
        <v>0.7</v>
      </c>
      <c r="AB293">
        <v>1</v>
      </c>
      <c r="AC293">
        <v>1.2</v>
      </c>
      <c r="AD293">
        <v>0</v>
      </c>
      <c r="AE293" s="1">
        <v>45059</v>
      </c>
      <c r="AF293">
        <v>0.7</v>
      </c>
      <c r="AG293">
        <v>1</v>
      </c>
      <c r="AH293">
        <v>1.2</v>
      </c>
      <c r="AI293">
        <v>1.6</v>
      </c>
      <c r="AJ293">
        <v>1.9</v>
      </c>
      <c r="AK293">
        <v>2.2999999999999998</v>
      </c>
      <c r="AL293">
        <v>2.7</v>
      </c>
      <c r="AM293">
        <v>3.2</v>
      </c>
      <c r="AN293">
        <v>3.6</v>
      </c>
      <c r="AO293">
        <v>4.0999999999999996</v>
      </c>
      <c r="AP293">
        <v>4.7</v>
      </c>
      <c r="AQ293">
        <v>5.2</v>
      </c>
      <c r="AR293">
        <v>5.8</v>
      </c>
      <c r="AS293">
        <v>0</v>
      </c>
    </row>
    <row r="294" spans="1:45" x14ac:dyDescent="0.25">
      <c r="A294" s="1">
        <v>45060</v>
      </c>
      <c r="B294">
        <v>0</v>
      </c>
      <c r="C294">
        <v>0</v>
      </c>
      <c r="D294">
        <v>0</v>
      </c>
      <c r="E294">
        <v>0</v>
      </c>
      <c r="F294">
        <v>0</v>
      </c>
      <c r="G294">
        <v>0</v>
      </c>
      <c r="H294">
        <v>0.1</v>
      </c>
      <c r="I294">
        <v>0.1</v>
      </c>
      <c r="J294">
        <v>0.2</v>
      </c>
      <c r="K294">
        <v>0.3</v>
      </c>
      <c r="L294">
        <v>0.4</v>
      </c>
      <c r="M294">
        <v>0.6</v>
      </c>
      <c r="N294">
        <v>0.8</v>
      </c>
      <c r="O294">
        <v>0</v>
      </c>
      <c r="P294" s="1">
        <v>45060</v>
      </c>
      <c r="Q294">
        <v>0.4</v>
      </c>
      <c r="R294">
        <v>0.6</v>
      </c>
      <c r="S294">
        <v>0.8</v>
      </c>
      <c r="T294">
        <v>1</v>
      </c>
      <c r="U294">
        <v>1.3</v>
      </c>
      <c r="V294">
        <v>1.6</v>
      </c>
      <c r="W294">
        <v>2</v>
      </c>
      <c r="X294">
        <v>2.4</v>
      </c>
      <c r="Y294">
        <v>2.9</v>
      </c>
      <c r="Z294">
        <v>3.4</v>
      </c>
      <c r="AA294">
        <v>4</v>
      </c>
      <c r="AB294">
        <v>4.5999999999999996</v>
      </c>
      <c r="AC294">
        <v>5.3</v>
      </c>
      <c r="AD294">
        <v>0</v>
      </c>
      <c r="AE294" s="1">
        <v>45060</v>
      </c>
      <c r="AF294">
        <v>4</v>
      </c>
      <c r="AG294">
        <v>4.5999999999999996</v>
      </c>
      <c r="AH294">
        <v>5.3</v>
      </c>
      <c r="AI294">
        <v>6</v>
      </c>
      <c r="AJ294">
        <v>6.8</v>
      </c>
      <c r="AK294">
        <v>7.6</v>
      </c>
      <c r="AL294">
        <v>8.4</v>
      </c>
      <c r="AM294">
        <v>9.3000000000000007</v>
      </c>
      <c r="AN294">
        <v>10.199999999999999</v>
      </c>
      <c r="AO294">
        <v>11.2</v>
      </c>
      <c r="AP294">
        <v>12.2</v>
      </c>
      <c r="AQ294">
        <v>13.2</v>
      </c>
      <c r="AR294">
        <v>14.2</v>
      </c>
      <c r="AS294">
        <v>0</v>
      </c>
    </row>
    <row r="295" spans="1:45" x14ac:dyDescent="0.25">
      <c r="A295" s="1">
        <v>45061</v>
      </c>
      <c r="B295">
        <v>0.1</v>
      </c>
      <c r="C295">
        <v>0.1</v>
      </c>
      <c r="D295">
        <v>0.3</v>
      </c>
      <c r="E295">
        <v>0.4</v>
      </c>
      <c r="F295">
        <v>0.6</v>
      </c>
      <c r="G295">
        <v>0.9</v>
      </c>
      <c r="H295">
        <v>1.1000000000000001</v>
      </c>
      <c r="I295">
        <v>1.4</v>
      </c>
      <c r="J295">
        <v>1.7</v>
      </c>
      <c r="K295">
        <v>2</v>
      </c>
      <c r="L295">
        <v>2.2999999999999998</v>
      </c>
      <c r="M295">
        <v>2.6</v>
      </c>
      <c r="N295">
        <v>2.9</v>
      </c>
      <c r="O295">
        <v>0</v>
      </c>
      <c r="P295" s="1">
        <v>45061</v>
      </c>
      <c r="Q295">
        <v>2.2999999999999998</v>
      </c>
      <c r="R295">
        <v>2.6</v>
      </c>
      <c r="S295">
        <v>2.9</v>
      </c>
      <c r="T295">
        <v>3.2</v>
      </c>
      <c r="U295">
        <v>3.5</v>
      </c>
      <c r="V295">
        <v>3.8</v>
      </c>
      <c r="W295">
        <v>4.0999999999999996</v>
      </c>
      <c r="X295">
        <v>4.5</v>
      </c>
      <c r="Y295">
        <v>4.8</v>
      </c>
      <c r="Z295">
        <v>5.2</v>
      </c>
      <c r="AA295">
        <v>5.6</v>
      </c>
      <c r="AB295">
        <v>6</v>
      </c>
      <c r="AC295">
        <v>6.5</v>
      </c>
      <c r="AD295">
        <v>0</v>
      </c>
      <c r="AE295" s="1">
        <v>45061</v>
      </c>
      <c r="AF295">
        <v>5.6</v>
      </c>
      <c r="AG295">
        <v>6</v>
      </c>
      <c r="AH295">
        <v>6.5</v>
      </c>
      <c r="AI295">
        <v>7</v>
      </c>
      <c r="AJ295">
        <v>7.5</v>
      </c>
      <c r="AK295">
        <v>8</v>
      </c>
      <c r="AL295">
        <v>8.6</v>
      </c>
      <c r="AM295">
        <v>9.1999999999999993</v>
      </c>
      <c r="AN295">
        <v>9.9</v>
      </c>
      <c r="AO295">
        <v>10.5</v>
      </c>
      <c r="AP295">
        <v>11.2</v>
      </c>
      <c r="AQ295">
        <v>11.9</v>
      </c>
      <c r="AR295">
        <v>12.7</v>
      </c>
      <c r="AS295">
        <v>0</v>
      </c>
    </row>
    <row r="296" spans="1:45" x14ac:dyDescent="0.25">
      <c r="A296" s="1">
        <v>45062</v>
      </c>
      <c r="B296">
        <v>0</v>
      </c>
      <c r="C296">
        <v>0</v>
      </c>
      <c r="D296">
        <v>0</v>
      </c>
      <c r="E296">
        <v>0</v>
      </c>
      <c r="F296">
        <v>0</v>
      </c>
      <c r="G296">
        <v>0</v>
      </c>
      <c r="H296">
        <v>0</v>
      </c>
      <c r="I296">
        <v>0</v>
      </c>
      <c r="J296">
        <v>0</v>
      </c>
      <c r="K296">
        <v>0</v>
      </c>
      <c r="L296">
        <v>0</v>
      </c>
      <c r="M296">
        <v>0</v>
      </c>
      <c r="N296">
        <v>0</v>
      </c>
      <c r="O296">
        <v>0</v>
      </c>
      <c r="P296" s="1">
        <v>45062</v>
      </c>
      <c r="Q296">
        <v>0</v>
      </c>
      <c r="R296">
        <v>0</v>
      </c>
      <c r="S296">
        <v>0</v>
      </c>
      <c r="T296">
        <v>0</v>
      </c>
      <c r="U296">
        <v>0</v>
      </c>
      <c r="V296">
        <v>0</v>
      </c>
      <c r="W296">
        <v>0</v>
      </c>
      <c r="X296">
        <v>0</v>
      </c>
      <c r="Y296">
        <v>0</v>
      </c>
      <c r="Z296">
        <v>0</v>
      </c>
      <c r="AA296">
        <v>0</v>
      </c>
      <c r="AB296">
        <v>0.1</v>
      </c>
      <c r="AC296">
        <v>0.4</v>
      </c>
      <c r="AD296">
        <v>0</v>
      </c>
      <c r="AE296" s="1">
        <v>45062</v>
      </c>
      <c r="AF296">
        <v>0</v>
      </c>
      <c r="AG296">
        <v>0.1</v>
      </c>
      <c r="AH296">
        <v>0.4</v>
      </c>
      <c r="AI296">
        <v>0.8</v>
      </c>
      <c r="AJ296">
        <v>1.1000000000000001</v>
      </c>
      <c r="AK296">
        <v>1.5</v>
      </c>
      <c r="AL296">
        <v>1.9</v>
      </c>
      <c r="AM296">
        <v>2.4</v>
      </c>
      <c r="AN296">
        <v>2.9</v>
      </c>
      <c r="AO296">
        <v>3.4</v>
      </c>
      <c r="AP296">
        <v>4</v>
      </c>
      <c r="AQ296">
        <v>4.7</v>
      </c>
      <c r="AR296">
        <v>5.3</v>
      </c>
      <c r="AS296">
        <v>0</v>
      </c>
    </row>
    <row r="297" spans="1:45" x14ac:dyDescent="0.25">
      <c r="A297" s="1">
        <v>45063</v>
      </c>
      <c r="B297">
        <v>0</v>
      </c>
      <c r="C297">
        <v>0.1</v>
      </c>
      <c r="D297">
        <v>0.1</v>
      </c>
      <c r="E297">
        <v>0.2</v>
      </c>
      <c r="F297">
        <v>0.3</v>
      </c>
      <c r="G297">
        <v>0.5</v>
      </c>
      <c r="H297">
        <v>0.6</v>
      </c>
      <c r="I297">
        <v>0.7</v>
      </c>
      <c r="J297">
        <v>0.9</v>
      </c>
      <c r="K297">
        <v>1.1000000000000001</v>
      </c>
      <c r="L297">
        <v>1.3</v>
      </c>
      <c r="M297">
        <v>1.6</v>
      </c>
      <c r="N297">
        <v>2</v>
      </c>
      <c r="O297">
        <v>0</v>
      </c>
      <c r="P297" s="1">
        <v>45063</v>
      </c>
      <c r="Q297">
        <v>1.3</v>
      </c>
      <c r="R297">
        <v>1.6</v>
      </c>
      <c r="S297">
        <v>2</v>
      </c>
      <c r="T297">
        <v>2.4</v>
      </c>
      <c r="U297">
        <v>2.8</v>
      </c>
      <c r="V297">
        <v>3.3</v>
      </c>
      <c r="W297">
        <v>3.9</v>
      </c>
      <c r="X297">
        <v>4.5</v>
      </c>
      <c r="Y297">
        <v>5.3</v>
      </c>
      <c r="Z297">
        <v>6.2</v>
      </c>
      <c r="AA297">
        <v>7.1</v>
      </c>
      <c r="AB297">
        <v>8</v>
      </c>
      <c r="AC297">
        <v>9</v>
      </c>
      <c r="AD297">
        <v>0</v>
      </c>
      <c r="AE297" s="1">
        <v>45063</v>
      </c>
      <c r="AF297">
        <v>7.1</v>
      </c>
      <c r="AG297">
        <v>8</v>
      </c>
      <c r="AH297">
        <v>9</v>
      </c>
      <c r="AI297">
        <v>9.9</v>
      </c>
      <c r="AJ297">
        <v>10.9</v>
      </c>
      <c r="AK297">
        <v>11.8</v>
      </c>
      <c r="AL297">
        <v>12.8</v>
      </c>
      <c r="AM297">
        <v>13.8</v>
      </c>
      <c r="AN297">
        <v>14.8</v>
      </c>
      <c r="AO297">
        <v>15.8</v>
      </c>
      <c r="AP297">
        <v>16.8</v>
      </c>
      <c r="AQ297">
        <v>17.8</v>
      </c>
      <c r="AR297">
        <v>18.8</v>
      </c>
      <c r="AS297">
        <v>0</v>
      </c>
    </row>
    <row r="298" spans="1:45" x14ac:dyDescent="0.25">
      <c r="A298" s="1">
        <v>45064</v>
      </c>
      <c r="B298">
        <v>1.9</v>
      </c>
      <c r="C298">
        <v>2.2000000000000002</v>
      </c>
      <c r="D298">
        <v>2.5</v>
      </c>
      <c r="E298">
        <v>2.8</v>
      </c>
      <c r="F298">
        <v>3.2</v>
      </c>
      <c r="G298">
        <v>3.5</v>
      </c>
      <c r="H298">
        <v>3.8</v>
      </c>
      <c r="I298">
        <v>4.0999999999999996</v>
      </c>
      <c r="J298">
        <v>4.5</v>
      </c>
      <c r="K298">
        <v>4.8</v>
      </c>
      <c r="L298">
        <v>5.2</v>
      </c>
      <c r="M298">
        <v>5.6</v>
      </c>
      <c r="N298">
        <v>6.1</v>
      </c>
      <c r="O298">
        <v>0</v>
      </c>
      <c r="P298" s="1">
        <v>45064</v>
      </c>
      <c r="Q298">
        <v>5.2</v>
      </c>
      <c r="R298">
        <v>5.6</v>
      </c>
      <c r="S298">
        <v>6.1</v>
      </c>
      <c r="T298">
        <v>6.5</v>
      </c>
      <c r="U298">
        <v>7</v>
      </c>
      <c r="V298">
        <v>7.5</v>
      </c>
      <c r="W298">
        <v>8.1</v>
      </c>
      <c r="X298">
        <v>8.6999999999999993</v>
      </c>
      <c r="Y298">
        <v>9.4</v>
      </c>
      <c r="Z298">
        <v>10</v>
      </c>
      <c r="AA298">
        <v>10.8</v>
      </c>
      <c r="AB298">
        <v>11.5</v>
      </c>
      <c r="AC298">
        <v>12.2</v>
      </c>
      <c r="AD298">
        <v>0</v>
      </c>
      <c r="AE298" s="1">
        <v>45064</v>
      </c>
      <c r="AF298">
        <v>10.8</v>
      </c>
      <c r="AG298">
        <v>11.5</v>
      </c>
      <c r="AH298">
        <v>12.2</v>
      </c>
      <c r="AI298">
        <v>13</v>
      </c>
      <c r="AJ298">
        <v>13.8</v>
      </c>
      <c r="AK298">
        <v>14.7</v>
      </c>
      <c r="AL298">
        <v>15.6</v>
      </c>
      <c r="AM298">
        <v>16.600000000000001</v>
      </c>
      <c r="AN298">
        <v>17.600000000000001</v>
      </c>
      <c r="AO298">
        <v>18.600000000000001</v>
      </c>
      <c r="AP298">
        <v>19.600000000000001</v>
      </c>
      <c r="AQ298">
        <v>20.6</v>
      </c>
      <c r="AR298">
        <v>21.6</v>
      </c>
      <c r="AS298">
        <v>0</v>
      </c>
    </row>
    <row r="299" spans="1:45" x14ac:dyDescent="0.25">
      <c r="A299" s="1">
        <v>45065</v>
      </c>
      <c r="B299">
        <v>0</v>
      </c>
      <c r="C299">
        <v>0</v>
      </c>
      <c r="D299">
        <v>0</v>
      </c>
      <c r="E299">
        <v>0</v>
      </c>
      <c r="F299">
        <v>0</v>
      </c>
      <c r="G299">
        <v>0.1</v>
      </c>
      <c r="H299">
        <v>0.2</v>
      </c>
      <c r="I299">
        <v>0.5</v>
      </c>
      <c r="J299">
        <v>0.8</v>
      </c>
      <c r="K299">
        <v>1</v>
      </c>
      <c r="L299">
        <v>1.3</v>
      </c>
      <c r="M299">
        <v>1.6</v>
      </c>
      <c r="N299">
        <v>2</v>
      </c>
      <c r="O299">
        <v>0</v>
      </c>
      <c r="P299" s="1">
        <v>45065</v>
      </c>
      <c r="Q299">
        <v>1.3</v>
      </c>
      <c r="R299">
        <v>1.6</v>
      </c>
      <c r="S299">
        <v>2</v>
      </c>
      <c r="T299">
        <v>2.2999999999999998</v>
      </c>
      <c r="U299">
        <v>2.6</v>
      </c>
      <c r="V299">
        <v>3</v>
      </c>
      <c r="W299">
        <v>3.4</v>
      </c>
      <c r="X299">
        <v>3.9</v>
      </c>
      <c r="Y299">
        <v>4.4000000000000004</v>
      </c>
      <c r="Z299">
        <v>4.8</v>
      </c>
      <c r="AA299">
        <v>5.4</v>
      </c>
      <c r="AB299">
        <v>5.9</v>
      </c>
      <c r="AC299">
        <v>6.5</v>
      </c>
      <c r="AD299">
        <v>0</v>
      </c>
      <c r="AE299" s="1">
        <v>45065</v>
      </c>
      <c r="AF299">
        <v>5.4</v>
      </c>
      <c r="AG299">
        <v>5.9</v>
      </c>
      <c r="AH299">
        <v>6.5</v>
      </c>
      <c r="AI299">
        <v>7.1</v>
      </c>
      <c r="AJ299">
        <v>7.7</v>
      </c>
      <c r="AK299">
        <v>8.3000000000000007</v>
      </c>
      <c r="AL299">
        <v>9</v>
      </c>
      <c r="AM299">
        <v>9.6</v>
      </c>
      <c r="AN299">
        <v>10.4</v>
      </c>
      <c r="AO299">
        <v>11.1</v>
      </c>
      <c r="AP299">
        <v>11.9</v>
      </c>
      <c r="AQ299">
        <v>12.8</v>
      </c>
      <c r="AR299">
        <v>13.8</v>
      </c>
      <c r="AS299">
        <v>0</v>
      </c>
    </row>
    <row r="300" spans="1:45" x14ac:dyDescent="0.25">
      <c r="A300" s="1">
        <v>45066</v>
      </c>
      <c r="B300">
        <v>0</v>
      </c>
      <c r="C300">
        <v>0</v>
      </c>
      <c r="D300">
        <v>0</v>
      </c>
      <c r="E300">
        <v>0</v>
      </c>
      <c r="F300">
        <v>0</v>
      </c>
      <c r="G300">
        <v>0</v>
      </c>
      <c r="H300">
        <v>0</v>
      </c>
      <c r="I300">
        <v>0</v>
      </c>
      <c r="J300">
        <v>0</v>
      </c>
      <c r="K300">
        <v>0.1</v>
      </c>
      <c r="L300">
        <v>0.2</v>
      </c>
      <c r="M300">
        <v>0.3</v>
      </c>
      <c r="N300">
        <v>0.5</v>
      </c>
      <c r="O300">
        <v>0</v>
      </c>
      <c r="P300" s="1">
        <v>45066</v>
      </c>
      <c r="Q300">
        <v>0.2</v>
      </c>
      <c r="R300">
        <v>0.3</v>
      </c>
      <c r="S300">
        <v>0.5</v>
      </c>
      <c r="T300">
        <v>0.7</v>
      </c>
      <c r="U300">
        <v>0.9</v>
      </c>
      <c r="V300">
        <v>1.2</v>
      </c>
      <c r="W300">
        <v>1.5</v>
      </c>
      <c r="X300">
        <v>1.8</v>
      </c>
      <c r="Y300">
        <v>2.1</v>
      </c>
      <c r="Z300">
        <v>2.4</v>
      </c>
      <c r="AA300">
        <v>2.8</v>
      </c>
      <c r="AB300">
        <v>3.1</v>
      </c>
      <c r="AC300">
        <v>3.4</v>
      </c>
      <c r="AD300">
        <v>0</v>
      </c>
      <c r="AE300" s="1">
        <v>45066</v>
      </c>
      <c r="AF300">
        <v>2.8</v>
      </c>
      <c r="AG300">
        <v>3.1</v>
      </c>
      <c r="AH300">
        <v>3.4</v>
      </c>
      <c r="AI300">
        <v>3.8</v>
      </c>
      <c r="AJ300">
        <v>4.2</v>
      </c>
      <c r="AK300">
        <v>4.5999999999999996</v>
      </c>
      <c r="AL300">
        <v>5.2</v>
      </c>
      <c r="AM300">
        <v>5.9</v>
      </c>
      <c r="AN300">
        <v>6.8</v>
      </c>
      <c r="AO300">
        <v>7.8</v>
      </c>
      <c r="AP300">
        <v>8.8000000000000007</v>
      </c>
      <c r="AQ300">
        <v>9.8000000000000007</v>
      </c>
      <c r="AR300">
        <v>10.8</v>
      </c>
      <c r="AS300">
        <v>0</v>
      </c>
    </row>
    <row r="301" spans="1:45" x14ac:dyDescent="0.25">
      <c r="A301" s="1">
        <v>45067</v>
      </c>
      <c r="B301">
        <v>0</v>
      </c>
      <c r="C301">
        <v>0</v>
      </c>
      <c r="D301">
        <v>0</v>
      </c>
      <c r="E301">
        <v>0</v>
      </c>
      <c r="F301">
        <v>0</v>
      </c>
      <c r="G301">
        <v>0</v>
      </c>
      <c r="H301">
        <v>0</v>
      </c>
      <c r="I301">
        <v>0</v>
      </c>
      <c r="J301">
        <v>0</v>
      </c>
      <c r="K301">
        <v>0</v>
      </c>
      <c r="L301">
        <v>0</v>
      </c>
      <c r="M301">
        <v>0</v>
      </c>
      <c r="N301">
        <v>0</v>
      </c>
      <c r="O301">
        <v>0</v>
      </c>
      <c r="P301" s="1">
        <v>45067</v>
      </c>
      <c r="Q301">
        <v>0</v>
      </c>
      <c r="R301">
        <v>0</v>
      </c>
      <c r="S301">
        <v>0</v>
      </c>
      <c r="T301">
        <v>0</v>
      </c>
      <c r="U301">
        <v>0</v>
      </c>
      <c r="V301">
        <v>0</v>
      </c>
      <c r="W301">
        <v>0</v>
      </c>
      <c r="X301">
        <v>0.1</v>
      </c>
      <c r="Y301">
        <v>0.1</v>
      </c>
      <c r="Z301">
        <v>0.2</v>
      </c>
      <c r="AA301">
        <v>0.2</v>
      </c>
      <c r="AB301">
        <v>0.3</v>
      </c>
      <c r="AC301">
        <v>0.5</v>
      </c>
      <c r="AD301">
        <v>0</v>
      </c>
      <c r="AE301" s="1">
        <v>45067</v>
      </c>
      <c r="AF301">
        <v>0.2</v>
      </c>
      <c r="AG301">
        <v>0.3</v>
      </c>
      <c r="AH301">
        <v>0.5</v>
      </c>
      <c r="AI301">
        <v>0.7</v>
      </c>
      <c r="AJ301">
        <v>1</v>
      </c>
      <c r="AK301">
        <v>1.3</v>
      </c>
      <c r="AL301">
        <v>1.8</v>
      </c>
      <c r="AM301">
        <v>2.4</v>
      </c>
      <c r="AN301">
        <v>3.1</v>
      </c>
      <c r="AO301">
        <v>3.7</v>
      </c>
      <c r="AP301">
        <v>4.4000000000000004</v>
      </c>
      <c r="AQ301">
        <v>5.0999999999999996</v>
      </c>
      <c r="AR301">
        <v>5.8</v>
      </c>
      <c r="AS301">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vt:i4>
      </vt:variant>
    </vt:vector>
  </HeadingPairs>
  <TitlesOfParts>
    <vt:vector size="39" baseType="lpstr">
      <vt:lpstr>Cover Sheet</vt:lpstr>
      <vt:lpstr>HDD Fit for baseline; SCOP est.</vt:lpstr>
      <vt:lpstr>HDD Fit for installed</vt:lpstr>
      <vt:lpstr>Special SCOPs and checks</vt:lpstr>
      <vt:lpstr>Analysis of alt bases</vt:lpstr>
      <vt:lpstr>KBOS -- Logan Data</vt:lpstr>
      <vt:lpstr>KBED -- Bedford Data</vt:lpstr>
      <vt:lpstr>Daily KBOS (2022-3)</vt:lpstr>
      <vt:lpstr>Daily KBED (2022-3)</vt:lpstr>
      <vt:lpstr>DAILY HDD51 118</vt:lpstr>
      <vt:lpstr>Gas Baseline</vt:lpstr>
      <vt:lpstr>kwh</vt:lpstr>
      <vt:lpstr>HDD</vt:lpstr>
      <vt:lpstr>HDD--Daily</vt:lpstr>
      <vt:lpstr>RECS</vt:lpstr>
      <vt:lpstr>Internal Gain</vt:lpstr>
      <vt:lpstr>Downstairs kwh all</vt:lpstr>
      <vt:lpstr>Upstairs kwh, All </vt:lpstr>
      <vt:lpstr>Correlation, alt computations</vt:lpstr>
      <vt:lpstr>Intercept, alt computations</vt:lpstr>
      <vt:lpstr>Monthly HDD46 118</vt:lpstr>
      <vt:lpstr>Montly HDD49 118</vt:lpstr>
      <vt:lpstr>Monthly HDD50 118</vt:lpstr>
      <vt:lpstr>24 Month HDD54 118</vt:lpstr>
      <vt:lpstr>Monthly HDD54 118</vt:lpstr>
      <vt:lpstr>Monthly HDD60 118</vt:lpstr>
      <vt:lpstr>Monthly HDD43 120</vt:lpstr>
      <vt:lpstr>Monthly  HDD46 120</vt:lpstr>
      <vt:lpstr>Monthly  HDD50 120 </vt:lpstr>
      <vt:lpstr>Monthly  HDD54 120</vt:lpstr>
      <vt:lpstr>Monthly HDD46 Both</vt:lpstr>
      <vt:lpstr>Monthly HDD50 Both</vt:lpstr>
      <vt:lpstr>24 Month HDD54 Both</vt:lpstr>
      <vt:lpstr>Monthly HDD54 Both</vt:lpstr>
      <vt:lpstr>Monthly HDD60 both</vt:lpstr>
      <vt:lpstr>6 Month Hdd54 Both</vt:lpstr>
      <vt:lpstr>6 Month HDD65 Both</vt:lpstr>
      <vt:lpstr>Winter 2021-2022</vt:lpstr>
      <vt:lpstr>kwh_per_therm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 Brownsberger</dc:creator>
  <cp:keywords/>
  <dc:description/>
  <cp:lastModifiedBy>Brownsberger Family Family Microsoft Account</cp:lastModifiedBy>
  <cp:revision/>
  <dcterms:created xsi:type="dcterms:W3CDTF">2023-05-22T10:51:58Z</dcterms:created>
  <dcterms:modified xsi:type="dcterms:W3CDTF">2023-06-03T10:36:24Z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9f7efe72-9233-4111-9703-c09b43262439</vt:lpwstr>
  </property>
</Properties>
</file>